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cepak/Documents/UNC Chapel Hill/PCORI RA/Abstraction Forms/FINAL/"/>
    </mc:Choice>
  </mc:AlternateContent>
  <xr:revisionPtr revIDLastSave="0" documentId="8_{9E833EFC-980A-554E-95A0-444F286F1993}" xr6:coauthVersionLast="47" xr6:coauthVersionMax="47" xr10:uidLastSave="{00000000-0000-0000-0000-000000000000}"/>
  <bookViews>
    <workbookView xWindow="12380" yWindow="6460" windowWidth="27240" windowHeight="16440" xr2:uid="{2C0F2CE9-EC32-694E-9E31-70BF49D4DD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85" i="1" l="1"/>
  <c r="D3384" i="1"/>
  <c r="D3369" i="1"/>
  <c r="D3368" i="1"/>
  <c r="D3367" i="1"/>
  <c r="D3361" i="1"/>
  <c r="D3330" i="1"/>
  <c r="D3328" i="1"/>
  <c r="D3324" i="1"/>
  <c r="D3304" i="1"/>
  <c r="D3255" i="1"/>
  <c r="D3254" i="1"/>
  <c r="D3253" i="1"/>
  <c r="D3194" i="1"/>
  <c r="D3191" i="1"/>
  <c r="E3145" i="1"/>
  <c r="E3144" i="1"/>
  <c r="E3143" i="1"/>
  <c r="E3142" i="1"/>
  <c r="E3139" i="1"/>
  <c r="D3077" i="1"/>
  <c r="E3051" i="1"/>
  <c r="E3050" i="1"/>
  <c r="E3049" i="1"/>
  <c r="E3048" i="1"/>
  <c r="E3047" i="1"/>
  <c r="E3046" i="1"/>
  <c r="E3045" i="1"/>
  <c r="E3044" i="1"/>
  <c r="E3043" i="1"/>
  <c r="E3042" i="1"/>
  <c r="E3036" i="1"/>
  <c r="E3035" i="1"/>
  <c r="E3031" i="1"/>
  <c r="E3030" i="1"/>
  <c r="E3029" i="1"/>
  <c r="E3028" i="1"/>
  <c r="E3025" i="1"/>
  <c r="D2987" i="1"/>
  <c r="D2982" i="1"/>
  <c r="D2974" i="1"/>
  <c r="D2973" i="1"/>
  <c r="D2967" i="1"/>
  <c r="D2966" i="1"/>
  <c r="D2963" i="1"/>
  <c r="E2937" i="1"/>
  <c r="E2936" i="1"/>
  <c r="E2935" i="1"/>
  <c r="E2934" i="1"/>
  <c r="E2929" i="1"/>
  <c r="E2928" i="1"/>
  <c r="D2928" i="1"/>
  <c r="E2920" i="1"/>
  <c r="E2919" i="1"/>
  <c r="E2918" i="1"/>
  <c r="E2910" i="1"/>
  <c r="E2909" i="1"/>
  <c r="D2906" i="1"/>
  <c r="D2905" i="1"/>
  <c r="E2900" i="1"/>
  <c r="E2896" i="1"/>
  <c r="E2891" i="1"/>
  <c r="D2891" i="1"/>
  <c r="E2888" i="1"/>
  <c r="D2888" i="1"/>
  <c r="E2885" i="1"/>
  <c r="D2885" i="1"/>
  <c r="E2883" i="1"/>
  <c r="D2883" i="1"/>
  <c r="E2881" i="1"/>
  <c r="D2881" i="1"/>
  <c r="E2879" i="1"/>
  <c r="D2879" i="1"/>
  <c r="E2876" i="1"/>
  <c r="D2876" i="1"/>
  <c r="E2872" i="1"/>
  <c r="D2872" i="1"/>
  <c r="E2871" i="1"/>
  <c r="D2871" i="1"/>
  <c r="D2853" i="1"/>
  <c r="D2852" i="1"/>
  <c r="D2849" i="1"/>
  <c r="D2791" i="1"/>
  <c r="D2771" i="1"/>
  <c r="D2768" i="1"/>
  <c r="D2701" i="1"/>
  <c r="D2700" i="1"/>
  <c r="D2689" i="1"/>
  <c r="D2688" i="1"/>
  <c r="D2682" i="1"/>
  <c r="D2681" i="1"/>
  <c r="D2644" i="1"/>
  <c r="D2643" i="1"/>
  <c r="D2632" i="1"/>
  <c r="D2631" i="1"/>
  <c r="D2625" i="1"/>
  <c r="D2624" i="1"/>
  <c r="D2621" i="1"/>
  <c r="D2602" i="1"/>
  <c r="D2597" i="1"/>
  <c r="D2594" i="1"/>
  <c r="D2593" i="1"/>
  <c r="D2592" i="1"/>
  <c r="D2591" i="1"/>
  <c r="D2589" i="1"/>
  <c r="D2588" i="1"/>
  <c r="D2587" i="1"/>
  <c r="D2586" i="1"/>
  <c r="D2582" i="1"/>
  <c r="D2581" i="1"/>
  <c r="D2571" i="1"/>
  <c r="D2570" i="1"/>
  <c r="D2569" i="1"/>
  <c r="D2525" i="1"/>
  <c r="D2507" i="1"/>
  <c r="E2502" i="1"/>
  <c r="D2502" i="1"/>
  <c r="E2495" i="1"/>
  <c r="D2495" i="1"/>
  <c r="E2492" i="1"/>
  <c r="D2492" i="1"/>
  <c r="E2489" i="1"/>
  <c r="D2489" i="1"/>
  <c r="E2486" i="1"/>
  <c r="D2486" i="1"/>
  <c r="E2484" i="1"/>
  <c r="D2484" i="1"/>
  <c r="E2481" i="1"/>
  <c r="E2480" i="1"/>
  <c r="D2480" i="1"/>
  <c r="E2479" i="1"/>
  <c r="D2479" i="1"/>
  <c r="E2478" i="1"/>
  <c r="D2478" i="1"/>
  <c r="E2477" i="1"/>
  <c r="D2477" i="1"/>
  <c r="D2473" i="1"/>
  <c r="D2472" i="1"/>
  <c r="D2461" i="1"/>
  <c r="E2460" i="1"/>
  <c r="D2460" i="1"/>
  <c r="D2454" i="1"/>
  <c r="E2453" i="1"/>
  <c r="D2453" i="1"/>
  <c r="D2450" i="1"/>
  <c r="D2449" i="1"/>
  <c r="E2445" i="1"/>
  <c r="E2438" i="1"/>
  <c r="D2438" i="1"/>
  <c r="E2427" i="1"/>
  <c r="D2427" i="1"/>
  <c r="E2414" i="1"/>
  <c r="D2414" i="1"/>
  <c r="D2413" i="1"/>
  <c r="D2407" i="1"/>
  <c r="D2406" i="1"/>
  <c r="D2405" i="1"/>
  <c r="D2400" i="1"/>
  <c r="D2399" i="1"/>
  <c r="D2398" i="1"/>
  <c r="D2393" i="1"/>
  <c r="E2390" i="1"/>
  <c r="E2374" i="1"/>
  <c r="E2372" i="1"/>
  <c r="E2370" i="1"/>
  <c r="E2369" i="1"/>
  <c r="E2359" i="1"/>
  <c r="E2358" i="1"/>
  <c r="E2354" i="1"/>
  <c r="D2354" i="1"/>
  <c r="E2353" i="1"/>
  <c r="E2343" i="1"/>
  <c r="E2342" i="1"/>
  <c r="E2341" i="1"/>
  <c r="D2335" i="1"/>
  <c r="D2312" i="1"/>
  <c r="D2302" i="1"/>
  <c r="D2301" i="1"/>
  <c r="D2288" i="1"/>
  <c r="D2287" i="1"/>
  <c r="D2282" i="1"/>
  <c r="D2279" i="1"/>
  <c r="D2256" i="1"/>
  <c r="D2255" i="1"/>
  <c r="D2245" i="1"/>
  <c r="D2244" i="1"/>
  <c r="D2228" i="1"/>
  <c r="D2227" i="1"/>
  <c r="D2222" i="1"/>
  <c r="D2215" i="1"/>
  <c r="D2201" i="1"/>
  <c r="D2199" i="1"/>
  <c r="D2198" i="1"/>
  <c r="D2188" i="1"/>
  <c r="D2187" i="1"/>
  <c r="D2186" i="1"/>
  <c r="D2185" i="1"/>
  <c r="D2176" i="1"/>
  <c r="D2175" i="1"/>
  <c r="D2171" i="1"/>
  <c r="D2170" i="1"/>
  <c r="D2165" i="1"/>
  <c r="D2131" i="1"/>
  <c r="E2115" i="1"/>
  <c r="E2114" i="1"/>
  <c r="E2113" i="1"/>
  <c r="E2112" i="1"/>
  <c r="E2111" i="1"/>
  <c r="D2108" i="1"/>
  <c r="D2074" i="1"/>
  <c r="D2072" i="1"/>
  <c r="D2065" i="1"/>
  <c r="D2064" i="1"/>
  <c r="D2063" i="1"/>
  <c r="D2058" i="1"/>
  <c r="D2057" i="1"/>
  <c r="D2056" i="1"/>
  <c r="D1998" i="1"/>
  <c r="D1997" i="1"/>
  <c r="D1937" i="1"/>
  <c r="D1800" i="1"/>
  <c r="D1799" i="1"/>
  <c r="D1789" i="1"/>
  <c r="D1772" i="1"/>
  <c r="D1771" i="1"/>
  <c r="D1732" i="1"/>
  <c r="D1731" i="1"/>
  <c r="D1716" i="1"/>
  <c r="D1715" i="1"/>
  <c r="D1714" i="1"/>
  <c r="D1709" i="1"/>
  <c r="E1690" i="1"/>
  <c r="D1690" i="1"/>
  <c r="E1686" i="1"/>
  <c r="E1685" i="1"/>
  <c r="D1685" i="1"/>
  <c r="E1675" i="1"/>
  <c r="D1675" i="1"/>
  <c r="E1674" i="1"/>
  <c r="D1674" i="1"/>
  <c r="E1671" i="1"/>
  <c r="D1671" i="1"/>
  <c r="E1669" i="1"/>
  <c r="E1659" i="1"/>
  <c r="D1659" i="1"/>
  <c r="E1658" i="1"/>
  <c r="D1658" i="1"/>
  <c r="E1657" i="1"/>
  <c r="D1657" i="1"/>
  <c r="D1628" i="1"/>
  <c r="D1617" i="1"/>
  <c r="D1599" i="1"/>
  <c r="D1598" i="1"/>
  <c r="D1595" i="1"/>
  <c r="D1592" i="1"/>
  <c r="D1561" i="1"/>
  <c r="D1560" i="1"/>
  <c r="D1545" i="1"/>
  <c r="D1544" i="1"/>
  <c r="D1543" i="1"/>
  <c r="D1537" i="1"/>
  <c r="D1519" i="1"/>
  <c r="D1517" i="1"/>
  <c r="D1515" i="1"/>
  <c r="D1514" i="1"/>
  <c r="E1511" i="1"/>
  <c r="D1511" i="1"/>
  <c r="E1510" i="1"/>
  <c r="D1510" i="1"/>
  <c r="E1509" i="1"/>
  <c r="D1509" i="1"/>
  <c r="E1508" i="1"/>
  <c r="D1508" i="1"/>
  <c r="E1504" i="1"/>
  <c r="D1504" i="1"/>
  <c r="E1503" i="1"/>
  <c r="D1503" i="1"/>
  <c r="E1495" i="1"/>
  <c r="D1495" i="1"/>
  <c r="E1494" i="1"/>
  <c r="D1494" i="1"/>
  <c r="E1493" i="1"/>
  <c r="D1493" i="1"/>
  <c r="E1488" i="1"/>
  <c r="E1487" i="1"/>
  <c r="D1487" i="1"/>
  <c r="E1486" i="1"/>
  <c r="D1486" i="1"/>
  <c r="D1447" i="1"/>
  <c r="D1446" i="1"/>
  <c r="D1428" i="1"/>
  <c r="D1427" i="1"/>
  <c r="D1423" i="1"/>
  <c r="D1401" i="1"/>
  <c r="D1400" i="1"/>
  <c r="D1390" i="1"/>
  <c r="D1389" i="1"/>
  <c r="D1374" i="1"/>
  <c r="D1373" i="1"/>
  <c r="D1372" i="1"/>
  <c r="D1333" i="1"/>
  <c r="D1276" i="1"/>
  <c r="D1219" i="1"/>
  <c r="D1212" i="1"/>
  <c r="D1211" i="1"/>
  <c r="D1208" i="1"/>
  <c r="D1205" i="1"/>
  <c r="D1204" i="1"/>
  <c r="D1201" i="1"/>
  <c r="D1143" i="1"/>
  <c r="D1142" i="1"/>
  <c r="D1104" i="1"/>
  <c r="D1002" i="1"/>
  <c r="D990" i="1"/>
  <c r="D979" i="1"/>
  <c r="D978" i="1"/>
  <c r="D972" i="1"/>
  <c r="D971" i="1"/>
  <c r="E934" i="1"/>
  <c r="D934" i="1"/>
  <c r="D933" i="1"/>
  <c r="D915" i="1"/>
  <c r="D914" i="1"/>
  <c r="E877" i="1"/>
  <c r="D877" i="1"/>
  <c r="E876" i="1"/>
  <c r="D876" i="1"/>
  <c r="D858" i="1"/>
  <c r="E857" i="1"/>
  <c r="D857" i="1"/>
  <c r="D854" i="1"/>
  <c r="D853" i="1"/>
  <c r="D836" i="1"/>
  <c r="D834" i="1"/>
  <c r="D831" i="1"/>
  <c r="D830" i="1"/>
  <c r="D820" i="1"/>
  <c r="D819" i="1"/>
  <c r="D816" i="1"/>
  <c r="D814" i="1"/>
  <c r="D811" i="1"/>
  <c r="D810" i="1"/>
  <c r="D809" i="1"/>
  <c r="D804" i="1"/>
  <c r="D803" i="1"/>
  <c r="D802" i="1"/>
  <c r="A780" i="1"/>
  <c r="A837" i="1" s="1"/>
  <c r="A894" i="1" s="1"/>
  <c r="A951" i="1" s="1"/>
  <c r="A1008" i="1" s="1"/>
  <c r="A1065" i="1" s="1"/>
  <c r="A1122" i="1" s="1"/>
  <c r="A1179" i="1" s="1"/>
  <c r="A1236" i="1" s="1"/>
  <c r="A1293" i="1" s="1"/>
  <c r="A1350" i="1" s="1"/>
  <c r="A1407" i="1" s="1"/>
  <c r="A1464" i="1" s="1"/>
  <c r="A1521" i="1" s="1"/>
  <c r="A1578" i="1" s="1"/>
  <c r="A1635" i="1" s="1"/>
  <c r="A1692" i="1" s="1"/>
  <c r="A1749" i="1" s="1"/>
  <c r="A1806" i="1" s="1"/>
  <c r="A1863" i="1" s="1"/>
  <c r="A1920" i="1" s="1"/>
  <c r="A1977" i="1" s="1"/>
  <c r="A2034" i="1" s="1"/>
  <c r="A2091" i="1" s="1"/>
  <c r="A2148" i="1" s="1"/>
  <c r="A2205" i="1" s="1"/>
  <c r="A2262" i="1" s="1"/>
  <c r="A2319" i="1" s="1"/>
  <c r="A2376" i="1" s="1"/>
  <c r="A2433" i="1" s="1"/>
  <c r="A2490" i="1" s="1"/>
  <c r="A2547" i="1" s="1"/>
  <c r="A2604" i="1" s="1"/>
  <c r="A2661" i="1" s="1"/>
  <c r="A2718" i="1" s="1"/>
  <c r="A2775" i="1" s="1"/>
  <c r="A2832" i="1" s="1"/>
  <c r="A2889" i="1" s="1"/>
  <c r="A2946" i="1" s="1"/>
  <c r="A3003" i="1" s="1"/>
  <c r="A3060" i="1" s="1"/>
  <c r="A3117" i="1" s="1"/>
  <c r="A3174" i="1" s="1"/>
  <c r="A3231" i="1" s="1"/>
  <c r="A3288" i="1" s="1"/>
  <c r="A3345" i="1" s="1"/>
  <c r="A3402" i="1" s="1"/>
  <c r="A3459" i="1" s="1"/>
  <c r="A771" i="1"/>
  <c r="A828" i="1" s="1"/>
  <c r="A885" i="1" s="1"/>
  <c r="A942" i="1" s="1"/>
  <c r="A999" i="1" s="1"/>
  <c r="A1056" i="1" s="1"/>
  <c r="A1113" i="1" s="1"/>
  <c r="A1170" i="1" s="1"/>
  <c r="A1227" i="1" s="1"/>
  <c r="A1284" i="1" s="1"/>
  <c r="A1341" i="1" s="1"/>
  <c r="A1398" i="1" s="1"/>
  <c r="A1455" i="1" s="1"/>
  <c r="A1512" i="1" s="1"/>
  <c r="A1569" i="1" s="1"/>
  <c r="A1626" i="1" s="1"/>
  <c r="A1683" i="1" s="1"/>
  <c r="A1740" i="1" s="1"/>
  <c r="A1797" i="1" s="1"/>
  <c r="A1854" i="1" s="1"/>
  <c r="A1911" i="1" s="1"/>
  <c r="A1968" i="1" s="1"/>
  <c r="A2025" i="1" s="1"/>
  <c r="A2082" i="1" s="1"/>
  <c r="A2139" i="1" s="1"/>
  <c r="A2196" i="1" s="1"/>
  <c r="A2253" i="1" s="1"/>
  <c r="A2310" i="1" s="1"/>
  <c r="A2367" i="1" s="1"/>
  <c r="A2424" i="1" s="1"/>
  <c r="A2481" i="1" s="1"/>
  <c r="A2538" i="1" s="1"/>
  <c r="A2595" i="1" s="1"/>
  <c r="A2652" i="1" s="1"/>
  <c r="A2709" i="1" s="1"/>
  <c r="A2766" i="1" s="1"/>
  <c r="A2823" i="1" s="1"/>
  <c r="A2880" i="1" s="1"/>
  <c r="A2937" i="1" s="1"/>
  <c r="A2994" i="1" s="1"/>
  <c r="A3051" i="1" s="1"/>
  <c r="A3108" i="1" s="1"/>
  <c r="A3165" i="1" s="1"/>
  <c r="A3222" i="1" s="1"/>
  <c r="A3279" i="1" s="1"/>
  <c r="A3336" i="1" s="1"/>
  <c r="A3393" i="1" s="1"/>
  <c r="A3450" i="1" s="1"/>
  <c r="D756" i="1"/>
  <c r="D755" i="1"/>
  <c r="D752" i="1"/>
  <c r="A744" i="1"/>
  <c r="A801" i="1" s="1"/>
  <c r="A858" i="1" s="1"/>
  <c r="A915" i="1" s="1"/>
  <c r="A972" i="1" s="1"/>
  <c r="A1029" i="1" s="1"/>
  <c r="A1086" i="1" s="1"/>
  <c r="A1143" i="1" s="1"/>
  <c r="A1200" i="1" s="1"/>
  <c r="A1257" i="1" s="1"/>
  <c r="A1314" i="1" s="1"/>
  <c r="A1371" i="1" s="1"/>
  <c r="A1428" i="1" s="1"/>
  <c r="A1485" i="1" s="1"/>
  <c r="A1542" i="1" s="1"/>
  <c r="A1599" i="1" s="1"/>
  <c r="A1656" i="1" s="1"/>
  <c r="A1713" i="1" s="1"/>
  <c r="A1770" i="1" s="1"/>
  <c r="A1827" i="1" s="1"/>
  <c r="A1884" i="1" s="1"/>
  <c r="A1941" i="1" s="1"/>
  <c r="A1998" i="1" s="1"/>
  <c r="A2055" i="1" s="1"/>
  <c r="A2112" i="1" s="1"/>
  <c r="A2169" i="1" s="1"/>
  <c r="A2226" i="1" s="1"/>
  <c r="A2283" i="1" s="1"/>
  <c r="A2340" i="1" s="1"/>
  <c r="A2397" i="1" s="1"/>
  <c r="A2454" i="1" s="1"/>
  <c r="A2511" i="1" s="1"/>
  <c r="A2568" i="1" s="1"/>
  <c r="A2625" i="1" s="1"/>
  <c r="A2682" i="1" s="1"/>
  <c r="A2739" i="1" s="1"/>
  <c r="A2796" i="1" s="1"/>
  <c r="A2853" i="1" s="1"/>
  <c r="A2910" i="1" s="1"/>
  <c r="A2967" i="1" s="1"/>
  <c r="A3024" i="1" s="1"/>
  <c r="A3081" i="1" s="1"/>
  <c r="A3138" i="1" s="1"/>
  <c r="A3195" i="1" s="1"/>
  <c r="A3252" i="1" s="1"/>
  <c r="A3309" i="1" s="1"/>
  <c r="A3366" i="1" s="1"/>
  <c r="A3423" i="1" s="1"/>
  <c r="E743" i="1"/>
  <c r="D740" i="1"/>
  <c r="A718" i="1"/>
  <c r="A775" i="1" s="1"/>
  <c r="A832" i="1" s="1"/>
  <c r="A889" i="1" s="1"/>
  <c r="A946" i="1" s="1"/>
  <c r="A1003" i="1" s="1"/>
  <c r="A1060" i="1" s="1"/>
  <c r="A1117" i="1" s="1"/>
  <c r="A1174" i="1" s="1"/>
  <c r="A1231" i="1" s="1"/>
  <c r="A1288" i="1" s="1"/>
  <c r="A1345" i="1" s="1"/>
  <c r="A1402" i="1" s="1"/>
  <c r="A1459" i="1" s="1"/>
  <c r="A1516" i="1" s="1"/>
  <c r="A1573" i="1" s="1"/>
  <c r="A1630" i="1" s="1"/>
  <c r="A1687" i="1" s="1"/>
  <c r="A1744" i="1" s="1"/>
  <c r="A1801" i="1" s="1"/>
  <c r="A1858" i="1" s="1"/>
  <c r="A1915" i="1" s="1"/>
  <c r="A1972" i="1" s="1"/>
  <c r="A2029" i="1" s="1"/>
  <c r="A2086" i="1" s="1"/>
  <c r="A2143" i="1" s="1"/>
  <c r="A2200" i="1" s="1"/>
  <c r="A2257" i="1" s="1"/>
  <c r="A2314" i="1" s="1"/>
  <c r="A2371" i="1" s="1"/>
  <c r="A2428" i="1" s="1"/>
  <c r="A2485" i="1" s="1"/>
  <c r="A2542" i="1" s="1"/>
  <c r="A2599" i="1" s="1"/>
  <c r="A2656" i="1" s="1"/>
  <c r="A2713" i="1" s="1"/>
  <c r="A2770" i="1" s="1"/>
  <c r="A2827" i="1" s="1"/>
  <c r="A2884" i="1" s="1"/>
  <c r="A2941" i="1" s="1"/>
  <c r="A2998" i="1" s="1"/>
  <c r="A3055" i="1" s="1"/>
  <c r="A3112" i="1" s="1"/>
  <c r="A3169" i="1" s="1"/>
  <c r="A3226" i="1" s="1"/>
  <c r="A3283" i="1" s="1"/>
  <c r="A3340" i="1" s="1"/>
  <c r="A3397" i="1" s="1"/>
  <c r="A3454" i="1" s="1"/>
  <c r="D706" i="1"/>
  <c r="A640" i="1"/>
  <c r="A697" i="1" s="1"/>
  <c r="A754" i="1" s="1"/>
  <c r="A811" i="1" s="1"/>
  <c r="A868" i="1" s="1"/>
  <c r="A925" i="1" s="1"/>
  <c r="A982" i="1" s="1"/>
  <c r="A1039" i="1" s="1"/>
  <c r="A1096" i="1" s="1"/>
  <c r="A1153" i="1" s="1"/>
  <c r="A1210" i="1" s="1"/>
  <c r="A1267" i="1" s="1"/>
  <c r="A1324" i="1" s="1"/>
  <c r="A1381" i="1" s="1"/>
  <c r="A1438" i="1" s="1"/>
  <c r="A1495" i="1" s="1"/>
  <c r="A1552" i="1" s="1"/>
  <c r="A1609" i="1" s="1"/>
  <c r="A1666" i="1" s="1"/>
  <c r="A1723" i="1" s="1"/>
  <c r="A1780" i="1" s="1"/>
  <c r="A1837" i="1" s="1"/>
  <c r="A1894" i="1" s="1"/>
  <c r="A1951" i="1" s="1"/>
  <c r="A2008" i="1" s="1"/>
  <c r="A2065" i="1" s="1"/>
  <c r="A2122" i="1" s="1"/>
  <c r="A2179" i="1" s="1"/>
  <c r="A2236" i="1" s="1"/>
  <c r="A2293" i="1" s="1"/>
  <c r="A2350" i="1" s="1"/>
  <c r="A2407" i="1" s="1"/>
  <c r="A2464" i="1" s="1"/>
  <c r="A2521" i="1" s="1"/>
  <c r="A2578" i="1" s="1"/>
  <c r="A2635" i="1" s="1"/>
  <c r="A2692" i="1" s="1"/>
  <c r="A2749" i="1" s="1"/>
  <c r="A2806" i="1" s="1"/>
  <c r="A2863" i="1" s="1"/>
  <c r="A2920" i="1" s="1"/>
  <c r="A2977" i="1" s="1"/>
  <c r="A3034" i="1" s="1"/>
  <c r="A3091" i="1" s="1"/>
  <c r="A3148" i="1" s="1"/>
  <c r="A3205" i="1" s="1"/>
  <c r="A3262" i="1" s="1"/>
  <c r="A3319" i="1" s="1"/>
  <c r="A3376" i="1" s="1"/>
  <c r="A3433" i="1" s="1"/>
  <c r="A491" i="1"/>
  <c r="A548" i="1" s="1"/>
  <c r="A605" i="1" s="1"/>
  <c r="A662" i="1" s="1"/>
  <c r="A719" i="1" s="1"/>
  <c r="A776" i="1" s="1"/>
  <c r="A833" i="1" s="1"/>
  <c r="A890" i="1" s="1"/>
  <c r="A947" i="1" s="1"/>
  <c r="A1004" i="1" s="1"/>
  <c r="A1061" i="1" s="1"/>
  <c r="A1118" i="1" s="1"/>
  <c r="A1175" i="1" s="1"/>
  <c r="A1232" i="1" s="1"/>
  <c r="A1289" i="1" s="1"/>
  <c r="A1346" i="1" s="1"/>
  <c r="A1403" i="1" s="1"/>
  <c r="A1460" i="1" s="1"/>
  <c r="A1517" i="1" s="1"/>
  <c r="A1574" i="1" s="1"/>
  <c r="A1631" i="1" s="1"/>
  <c r="A1688" i="1" s="1"/>
  <c r="A1745" i="1" s="1"/>
  <c r="A1802" i="1" s="1"/>
  <c r="A1859" i="1" s="1"/>
  <c r="A1916" i="1" s="1"/>
  <c r="A1973" i="1" s="1"/>
  <c r="A2030" i="1" s="1"/>
  <c r="A2087" i="1" s="1"/>
  <c r="A2144" i="1" s="1"/>
  <c r="A2201" i="1" s="1"/>
  <c r="A2258" i="1" s="1"/>
  <c r="A2315" i="1" s="1"/>
  <c r="A2372" i="1" s="1"/>
  <c r="A2429" i="1" s="1"/>
  <c r="A2486" i="1" s="1"/>
  <c r="A2543" i="1" s="1"/>
  <c r="A2600" i="1" s="1"/>
  <c r="A2657" i="1" s="1"/>
  <c r="A2714" i="1" s="1"/>
  <c r="A2771" i="1" s="1"/>
  <c r="A2828" i="1" s="1"/>
  <c r="A2885" i="1" s="1"/>
  <c r="A2942" i="1" s="1"/>
  <c r="A2999" i="1" s="1"/>
  <c r="A3056" i="1" s="1"/>
  <c r="A3113" i="1" s="1"/>
  <c r="A3170" i="1" s="1"/>
  <c r="A3227" i="1" s="1"/>
  <c r="A3284" i="1" s="1"/>
  <c r="A3341" i="1" s="1"/>
  <c r="A3398" i="1" s="1"/>
  <c r="A3455" i="1" s="1"/>
  <c r="D478" i="1"/>
  <c r="A475" i="1"/>
  <c r="A532" i="1" s="1"/>
  <c r="A589" i="1" s="1"/>
  <c r="A646" i="1" s="1"/>
  <c r="A703" i="1" s="1"/>
  <c r="A760" i="1" s="1"/>
  <c r="A817" i="1" s="1"/>
  <c r="A874" i="1" s="1"/>
  <c r="A931" i="1" s="1"/>
  <c r="A988" i="1" s="1"/>
  <c r="A1045" i="1" s="1"/>
  <c r="A1102" i="1" s="1"/>
  <c r="A1159" i="1" s="1"/>
  <c r="A1216" i="1" s="1"/>
  <c r="A1273" i="1" s="1"/>
  <c r="A1330" i="1" s="1"/>
  <c r="A1387" i="1" s="1"/>
  <c r="A1444" i="1" s="1"/>
  <c r="A1501" i="1" s="1"/>
  <c r="A1558" i="1" s="1"/>
  <c r="A1615" i="1" s="1"/>
  <c r="A1672" i="1" s="1"/>
  <c r="A1729" i="1" s="1"/>
  <c r="A1786" i="1" s="1"/>
  <c r="A1843" i="1" s="1"/>
  <c r="A1900" i="1" s="1"/>
  <c r="A1957" i="1" s="1"/>
  <c r="A2014" i="1" s="1"/>
  <c r="A2071" i="1" s="1"/>
  <c r="A2128" i="1" s="1"/>
  <c r="A2185" i="1" s="1"/>
  <c r="A2242" i="1" s="1"/>
  <c r="A2299" i="1" s="1"/>
  <c r="A2356" i="1" s="1"/>
  <c r="A2413" i="1" s="1"/>
  <c r="A2470" i="1" s="1"/>
  <c r="A2527" i="1" s="1"/>
  <c r="A2584" i="1" s="1"/>
  <c r="A2641" i="1" s="1"/>
  <c r="A2698" i="1" s="1"/>
  <c r="A2755" i="1" s="1"/>
  <c r="A2812" i="1" s="1"/>
  <c r="A2869" i="1" s="1"/>
  <c r="A2926" i="1" s="1"/>
  <c r="A2983" i="1" s="1"/>
  <c r="A3040" i="1" s="1"/>
  <c r="A3097" i="1" s="1"/>
  <c r="A3154" i="1" s="1"/>
  <c r="A3211" i="1" s="1"/>
  <c r="A3268" i="1" s="1"/>
  <c r="A3325" i="1" s="1"/>
  <c r="A3382" i="1" s="1"/>
  <c r="A3439" i="1" s="1"/>
  <c r="D455" i="1"/>
  <c r="E452" i="1"/>
  <c r="D452" i="1"/>
  <c r="A434" i="1"/>
  <c r="D421" i="1"/>
  <c r="E420" i="1"/>
  <c r="D420" i="1"/>
  <c r="A409" i="1"/>
  <c r="A466" i="1" s="1"/>
  <c r="A523" i="1" s="1"/>
  <c r="A580" i="1" s="1"/>
  <c r="A637" i="1" s="1"/>
  <c r="A694" i="1" s="1"/>
  <c r="A751" i="1" s="1"/>
  <c r="A808" i="1" s="1"/>
  <c r="A865" i="1" s="1"/>
  <c r="A922" i="1" s="1"/>
  <c r="A979" i="1" s="1"/>
  <c r="A1036" i="1" s="1"/>
  <c r="A1093" i="1" s="1"/>
  <c r="A1150" i="1" s="1"/>
  <c r="A1207" i="1" s="1"/>
  <c r="A1264" i="1" s="1"/>
  <c r="A1321" i="1" s="1"/>
  <c r="A1378" i="1" s="1"/>
  <c r="A1435" i="1" s="1"/>
  <c r="A1492" i="1" s="1"/>
  <c r="A1549" i="1" s="1"/>
  <c r="A1606" i="1" s="1"/>
  <c r="A1663" i="1" s="1"/>
  <c r="A1720" i="1" s="1"/>
  <c r="A1777" i="1" s="1"/>
  <c r="A1834" i="1" s="1"/>
  <c r="A1891" i="1" s="1"/>
  <c r="A1948" i="1" s="1"/>
  <c r="A2005" i="1" s="1"/>
  <c r="A2062" i="1" s="1"/>
  <c r="A2119" i="1" s="1"/>
  <c r="A2176" i="1" s="1"/>
  <c r="A2233" i="1" s="1"/>
  <c r="A2290" i="1" s="1"/>
  <c r="A2347" i="1" s="1"/>
  <c r="A2404" i="1" s="1"/>
  <c r="A2461" i="1" s="1"/>
  <c r="A2518" i="1" s="1"/>
  <c r="A2575" i="1" s="1"/>
  <c r="A2632" i="1" s="1"/>
  <c r="A2689" i="1" s="1"/>
  <c r="A2746" i="1" s="1"/>
  <c r="A2803" i="1" s="1"/>
  <c r="A2860" i="1" s="1"/>
  <c r="A2917" i="1" s="1"/>
  <c r="A2974" i="1" s="1"/>
  <c r="A3031" i="1" s="1"/>
  <c r="A3088" i="1" s="1"/>
  <c r="A3145" i="1" s="1"/>
  <c r="A3202" i="1" s="1"/>
  <c r="A3259" i="1" s="1"/>
  <c r="A3316" i="1" s="1"/>
  <c r="A3373" i="1" s="1"/>
  <c r="A3430" i="1" s="1"/>
  <c r="D408" i="1"/>
  <c r="D407" i="1"/>
  <c r="D402" i="1"/>
  <c r="D401" i="1"/>
  <c r="A401" i="1"/>
  <c r="A458" i="1" s="1"/>
  <c r="A515" i="1" s="1"/>
  <c r="A572" i="1" s="1"/>
  <c r="A629" i="1" s="1"/>
  <c r="A686" i="1" s="1"/>
  <c r="A743" i="1" s="1"/>
  <c r="A800" i="1" s="1"/>
  <c r="A857" i="1" s="1"/>
  <c r="A914" i="1" s="1"/>
  <c r="A971" i="1" s="1"/>
  <c r="A1028" i="1" s="1"/>
  <c r="A1085" i="1" s="1"/>
  <c r="A1142" i="1" s="1"/>
  <c r="A1199" i="1" s="1"/>
  <c r="A1256" i="1" s="1"/>
  <c r="A1313" i="1" s="1"/>
  <c r="A1370" i="1" s="1"/>
  <c r="A1427" i="1" s="1"/>
  <c r="A1484" i="1" s="1"/>
  <c r="A1541" i="1" s="1"/>
  <c r="A1598" i="1" s="1"/>
  <c r="A1655" i="1" s="1"/>
  <c r="A1712" i="1" s="1"/>
  <c r="A1769" i="1" s="1"/>
  <c r="A1826" i="1" s="1"/>
  <c r="A1883" i="1" s="1"/>
  <c r="A1940" i="1" s="1"/>
  <c r="A1997" i="1" s="1"/>
  <c r="A2054" i="1" s="1"/>
  <c r="A2111" i="1" s="1"/>
  <c r="A2168" i="1" s="1"/>
  <c r="A2225" i="1" s="1"/>
  <c r="A2282" i="1" s="1"/>
  <c r="A2339" i="1" s="1"/>
  <c r="A2396" i="1" s="1"/>
  <c r="A2453" i="1" s="1"/>
  <c r="A2510" i="1" s="1"/>
  <c r="A2567" i="1" s="1"/>
  <c r="A2624" i="1" s="1"/>
  <c r="A2681" i="1" s="1"/>
  <c r="A2738" i="1" s="1"/>
  <c r="A2795" i="1" s="1"/>
  <c r="A2852" i="1" s="1"/>
  <c r="A2909" i="1" s="1"/>
  <c r="A2966" i="1" s="1"/>
  <c r="A3023" i="1" s="1"/>
  <c r="A3080" i="1" s="1"/>
  <c r="A3137" i="1" s="1"/>
  <c r="A3194" i="1" s="1"/>
  <c r="A3251" i="1" s="1"/>
  <c r="A3308" i="1" s="1"/>
  <c r="A3365" i="1" s="1"/>
  <c r="A3422" i="1" s="1"/>
  <c r="D398" i="1"/>
  <c r="D395" i="1"/>
  <c r="A392" i="1"/>
  <c r="A449" i="1" s="1"/>
  <c r="A506" i="1" s="1"/>
  <c r="A563" i="1" s="1"/>
  <c r="A620" i="1" s="1"/>
  <c r="A677" i="1" s="1"/>
  <c r="A734" i="1" s="1"/>
  <c r="A791" i="1" s="1"/>
  <c r="A848" i="1" s="1"/>
  <c r="A905" i="1" s="1"/>
  <c r="A962" i="1" s="1"/>
  <c r="A1019" i="1" s="1"/>
  <c r="A1076" i="1" s="1"/>
  <c r="A1133" i="1" s="1"/>
  <c r="A1190" i="1" s="1"/>
  <c r="A1247" i="1" s="1"/>
  <c r="A1304" i="1" s="1"/>
  <c r="A1361" i="1" s="1"/>
  <c r="A1418" i="1" s="1"/>
  <c r="A1475" i="1" s="1"/>
  <c r="A1532" i="1" s="1"/>
  <c r="A1589" i="1" s="1"/>
  <c r="A1646" i="1" s="1"/>
  <c r="A1703" i="1" s="1"/>
  <c r="A1760" i="1" s="1"/>
  <c r="A1817" i="1" s="1"/>
  <c r="A1874" i="1" s="1"/>
  <c r="A1931" i="1" s="1"/>
  <c r="A1988" i="1" s="1"/>
  <c r="A2045" i="1" s="1"/>
  <c r="A2102" i="1" s="1"/>
  <c r="A2159" i="1" s="1"/>
  <c r="A2216" i="1" s="1"/>
  <c r="A2273" i="1" s="1"/>
  <c r="A2330" i="1" s="1"/>
  <c r="A2387" i="1" s="1"/>
  <c r="A2444" i="1" s="1"/>
  <c r="A2501" i="1" s="1"/>
  <c r="A2558" i="1" s="1"/>
  <c r="A2615" i="1" s="1"/>
  <c r="A2672" i="1" s="1"/>
  <c r="A2729" i="1" s="1"/>
  <c r="A2786" i="1" s="1"/>
  <c r="A2843" i="1" s="1"/>
  <c r="A2900" i="1" s="1"/>
  <c r="A2957" i="1" s="1"/>
  <c r="A3014" i="1" s="1"/>
  <c r="A3071" i="1" s="1"/>
  <c r="A3128" i="1" s="1"/>
  <c r="A3185" i="1" s="1"/>
  <c r="A3242" i="1" s="1"/>
  <c r="A3299" i="1" s="1"/>
  <c r="A3356" i="1" s="1"/>
  <c r="A3413" i="1" s="1"/>
  <c r="A3470" i="1" s="1"/>
  <c r="D377" i="1"/>
  <c r="E364" i="1"/>
  <c r="D364" i="1"/>
  <c r="A364" i="1"/>
  <c r="A421" i="1" s="1"/>
  <c r="A478" i="1" s="1"/>
  <c r="A535" i="1" s="1"/>
  <c r="A592" i="1" s="1"/>
  <c r="A649" i="1" s="1"/>
  <c r="A706" i="1" s="1"/>
  <c r="A763" i="1" s="1"/>
  <c r="A820" i="1" s="1"/>
  <c r="A877" i="1" s="1"/>
  <c r="A934" i="1" s="1"/>
  <c r="A991" i="1" s="1"/>
  <c r="A1048" i="1" s="1"/>
  <c r="A1105" i="1" s="1"/>
  <c r="A1162" i="1" s="1"/>
  <c r="A1219" i="1" s="1"/>
  <c r="A1276" i="1" s="1"/>
  <c r="A1333" i="1" s="1"/>
  <c r="A1390" i="1" s="1"/>
  <c r="A1447" i="1" s="1"/>
  <c r="A1504" i="1" s="1"/>
  <c r="A1561" i="1" s="1"/>
  <c r="A1618" i="1" s="1"/>
  <c r="A1675" i="1" s="1"/>
  <c r="A1732" i="1" s="1"/>
  <c r="A1789" i="1" s="1"/>
  <c r="A1846" i="1" s="1"/>
  <c r="A1903" i="1" s="1"/>
  <c r="A1960" i="1" s="1"/>
  <c r="A2017" i="1" s="1"/>
  <c r="A2074" i="1" s="1"/>
  <c r="A2131" i="1" s="1"/>
  <c r="A2188" i="1" s="1"/>
  <c r="A2245" i="1" s="1"/>
  <c r="A2302" i="1" s="1"/>
  <c r="A2359" i="1" s="1"/>
  <c r="A2416" i="1" s="1"/>
  <c r="A2473" i="1" s="1"/>
  <c r="A2530" i="1" s="1"/>
  <c r="A2587" i="1" s="1"/>
  <c r="A2644" i="1" s="1"/>
  <c r="A2701" i="1" s="1"/>
  <c r="A2758" i="1" s="1"/>
  <c r="A2815" i="1" s="1"/>
  <c r="A2872" i="1" s="1"/>
  <c r="A2929" i="1" s="1"/>
  <c r="A2986" i="1" s="1"/>
  <c r="A3043" i="1" s="1"/>
  <c r="A3100" i="1" s="1"/>
  <c r="A3157" i="1" s="1"/>
  <c r="A3214" i="1" s="1"/>
  <c r="A3271" i="1" s="1"/>
  <c r="A3328" i="1" s="1"/>
  <c r="A3385" i="1" s="1"/>
  <c r="A3442" i="1" s="1"/>
  <c r="D363" i="1"/>
  <c r="A347" i="1"/>
  <c r="A404" i="1" s="1"/>
  <c r="A461" i="1" s="1"/>
  <c r="A518" i="1" s="1"/>
  <c r="A575" i="1" s="1"/>
  <c r="A632" i="1" s="1"/>
  <c r="A689" i="1" s="1"/>
  <c r="A746" i="1" s="1"/>
  <c r="A803" i="1" s="1"/>
  <c r="A860" i="1" s="1"/>
  <c r="A917" i="1" s="1"/>
  <c r="A974" i="1" s="1"/>
  <c r="A1031" i="1" s="1"/>
  <c r="A1088" i="1" s="1"/>
  <c r="A1145" i="1" s="1"/>
  <c r="A1202" i="1" s="1"/>
  <c r="A1259" i="1" s="1"/>
  <c r="A1316" i="1" s="1"/>
  <c r="A1373" i="1" s="1"/>
  <c r="A1430" i="1" s="1"/>
  <c r="A1487" i="1" s="1"/>
  <c r="A1544" i="1" s="1"/>
  <c r="A1601" i="1" s="1"/>
  <c r="A1658" i="1" s="1"/>
  <c r="A1715" i="1" s="1"/>
  <c r="A1772" i="1" s="1"/>
  <c r="A1829" i="1" s="1"/>
  <c r="A1886" i="1" s="1"/>
  <c r="A1943" i="1" s="1"/>
  <c r="A2000" i="1" s="1"/>
  <c r="A2057" i="1" s="1"/>
  <c r="A2114" i="1" s="1"/>
  <c r="A2171" i="1" s="1"/>
  <c r="A2228" i="1" s="1"/>
  <c r="A2285" i="1" s="1"/>
  <c r="A2342" i="1" s="1"/>
  <c r="A2399" i="1" s="1"/>
  <c r="A2456" i="1" s="1"/>
  <c r="A2513" i="1" s="1"/>
  <c r="A2570" i="1" s="1"/>
  <c r="A2627" i="1" s="1"/>
  <c r="A2684" i="1" s="1"/>
  <c r="A2741" i="1" s="1"/>
  <c r="A2798" i="1" s="1"/>
  <c r="A2855" i="1" s="1"/>
  <c r="A2912" i="1" s="1"/>
  <c r="A2969" i="1" s="1"/>
  <c r="A3026" i="1" s="1"/>
  <c r="A3083" i="1" s="1"/>
  <c r="A3140" i="1" s="1"/>
  <c r="A3197" i="1" s="1"/>
  <c r="A3254" i="1" s="1"/>
  <c r="A3311" i="1" s="1"/>
  <c r="A3368" i="1" s="1"/>
  <c r="A3425" i="1" s="1"/>
  <c r="D345" i="1"/>
  <c r="D344" i="1"/>
  <c r="D341" i="1"/>
  <c r="D338" i="1"/>
  <c r="D320" i="1"/>
  <c r="D318" i="1"/>
  <c r="D317" i="1"/>
  <c r="A312" i="1"/>
  <c r="A369" i="1" s="1"/>
  <c r="A426" i="1" s="1"/>
  <c r="A483" i="1" s="1"/>
  <c r="A540" i="1" s="1"/>
  <c r="A597" i="1" s="1"/>
  <c r="A654" i="1" s="1"/>
  <c r="A711" i="1" s="1"/>
  <c r="A768" i="1" s="1"/>
  <c r="A825" i="1" s="1"/>
  <c r="A882" i="1" s="1"/>
  <c r="A939" i="1" s="1"/>
  <c r="A996" i="1" s="1"/>
  <c r="A1053" i="1" s="1"/>
  <c r="A1110" i="1" s="1"/>
  <c r="A1167" i="1" s="1"/>
  <c r="A1224" i="1" s="1"/>
  <c r="A1281" i="1" s="1"/>
  <c r="A1338" i="1" s="1"/>
  <c r="A1395" i="1" s="1"/>
  <c r="A1452" i="1" s="1"/>
  <c r="A1509" i="1" s="1"/>
  <c r="A1566" i="1" s="1"/>
  <c r="A1623" i="1" s="1"/>
  <c r="A1680" i="1" s="1"/>
  <c r="A1737" i="1" s="1"/>
  <c r="A1794" i="1" s="1"/>
  <c r="A1851" i="1" s="1"/>
  <c r="A1908" i="1" s="1"/>
  <c r="A1965" i="1" s="1"/>
  <c r="A2022" i="1" s="1"/>
  <c r="A2079" i="1" s="1"/>
  <c r="A2136" i="1" s="1"/>
  <c r="A2193" i="1" s="1"/>
  <c r="A2250" i="1" s="1"/>
  <c r="A2307" i="1" s="1"/>
  <c r="A2364" i="1" s="1"/>
  <c r="A2421" i="1" s="1"/>
  <c r="A2478" i="1" s="1"/>
  <c r="A2535" i="1" s="1"/>
  <c r="A2592" i="1" s="1"/>
  <c r="A2649" i="1" s="1"/>
  <c r="A2706" i="1" s="1"/>
  <c r="A2763" i="1" s="1"/>
  <c r="A2820" i="1" s="1"/>
  <c r="A2877" i="1" s="1"/>
  <c r="A2934" i="1" s="1"/>
  <c r="A2991" i="1" s="1"/>
  <c r="A3048" i="1" s="1"/>
  <c r="A3105" i="1" s="1"/>
  <c r="A3162" i="1" s="1"/>
  <c r="A3219" i="1" s="1"/>
  <c r="A3276" i="1" s="1"/>
  <c r="A3333" i="1" s="1"/>
  <c r="A3390" i="1" s="1"/>
  <c r="A3447" i="1" s="1"/>
  <c r="E306" i="1"/>
  <c r="A305" i="1"/>
  <c r="A362" i="1" s="1"/>
  <c r="A419" i="1" s="1"/>
  <c r="A476" i="1" s="1"/>
  <c r="A533" i="1" s="1"/>
  <c r="A590" i="1" s="1"/>
  <c r="A647" i="1" s="1"/>
  <c r="A704" i="1" s="1"/>
  <c r="A761" i="1" s="1"/>
  <c r="A818" i="1" s="1"/>
  <c r="A875" i="1" s="1"/>
  <c r="A932" i="1" s="1"/>
  <c r="A989" i="1" s="1"/>
  <c r="A1046" i="1" s="1"/>
  <c r="A1103" i="1" s="1"/>
  <c r="A1160" i="1" s="1"/>
  <c r="A1217" i="1" s="1"/>
  <c r="A1274" i="1" s="1"/>
  <c r="A1331" i="1" s="1"/>
  <c r="A1388" i="1" s="1"/>
  <c r="A1445" i="1" s="1"/>
  <c r="A1502" i="1" s="1"/>
  <c r="A1559" i="1" s="1"/>
  <c r="A1616" i="1" s="1"/>
  <c r="A1673" i="1" s="1"/>
  <c r="A1730" i="1" s="1"/>
  <c r="A1787" i="1" s="1"/>
  <c r="A1844" i="1" s="1"/>
  <c r="A1901" i="1" s="1"/>
  <c r="A1958" i="1" s="1"/>
  <c r="A2015" i="1" s="1"/>
  <c r="A2072" i="1" s="1"/>
  <c r="A2129" i="1" s="1"/>
  <c r="A2186" i="1" s="1"/>
  <c r="A2243" i="1" s="1"/>
  <c r="A2300" i="1" s="1"/>
  <c r="A2357" i="1" s="1"/>
  <c r="A2414" i="1" s="1"/>
  <c r="A2471" i="1" s="1"/>
  <c r="A2528" i="1" s="1"/>
  <c r="A2585" i="1" s="1"/>
  <c r="A2642" i="1" s="1"/>
  <c r="A2699" i="1" s="1"/>
  <c r="A2756" i="1" s="1"/>
  <c r="A2813" i="1" s="1"/>
  <c r="A2870" i="1" s="1"/>
  <c r="A2927" i="1" s="1"/>
  <c r="A2984" i="1" s="1"/>
  <c r="A3041" i="1" s="1"/>
  <c r="A3098" i="1" s="1"/>
  <c r="A3155" i="1" s="1"/>
  <c r="A3212" i="1" s="1"/>
  <c r="A3269" i="1" s="1"/>
  <c r="A3326" i="1" s="1"/>
  <c r="A3383" i="1" s="1"/>
  <c r="A3440" i="1" s="1"/>
  <c r="A301" i="1"/>
  <c r="A358" i="1" s="1"/>
  <c r="A415" i="1" s="1"/>
  <c r="A472" i="1" s="1"/>
  <c r="A529" i="1" s="1"/>
  <c r="A586" i="1" s="1"/>
  <c r="A643" i="1" s="1"/>
  <c r="A700" i="1" s="1"/>
  <c r="A757" i="1" s="1"/>
  <c r="A814" i="1" s="1"/>
  <c r="A871" i="1" s="1"/>
  <c r="A928" i="1" s="1"/>
  <c r="A985" i="1" s="1"/>
  <c r="A1042" i="1" s="1"/>
  <c r="A1099" i="1" s="1"/>
  <c r="A1156" i="1" s="1"/>
  <c r="A1213" i="1" s="1"/>
  <c r="A1270" i="1" s="1"/>
  <c r="A1327" i="1" s="1"/>
  <c r="A1384" i="1" s="1"/>
  <c r="A1441" i="1" s="1"/>
  <c r="A1498" i="1" s="1"/>
  <c r="A1555" i="1" s="1"/>
  <c r="A1612" i="1" s="1"/>
  <c r="A1669" i="1" s="1"/>
  <c r="A1726" i="1" s="1"/>
  <c r="A1783" i="1" s="1"/>
  <c r="A1840" i="1" s="1"/>
  <c r="A1897" i="1" s="1"/>
  <c r="A1954" i="1" s="1"/>
  <c r="A2011" i="1" s="1"/>
  <c r="A2068" i="1" s="1"/>
  <c r="A2125" i="1" s="1"/>
  <c r="A2182" i="1" s="1"/>
  <c r="A2239" i="1" s="1"/>
  <c r="A2296" i="1" s="1"/>
  <c r="A2353" i="1" s="1"/>
  <c r="A2410" i="1" s="1"/>
  <c r="A2467" i="1" s="1"/>
  <c r="A2524" i="1" s="1"/>
  <c r="A2581" i="1" s="1"/>
  <c r="A2638" i="1" s="1"/>
  <c r="A2695" i="1" s="1"/>
  <c r="A2752" i="1" s="1"/>
  <c r="A2809" i="1" s="1"/>
  <c r="A2866" i="1" s="1"/>
  <c r="A2923" i="1" s="1"/>
  <c r="A2980" i="1" s="1"/>
  <c r="A3037" i="1" s="1"/>
  <c r="A3094" i="1" s="1"/>
  <c r="A3151" i="1" s="1"/>
  <c r="A3208" i="1" s="1"/>
  <c r="A3265" i="1" s="1"/>
  <c r="A3322" i="1" s="1"/>
  <c r="A3379" i="1" s="1"/>
  <c r="A3436" i="1" s="1"/>
  <c r="E298" i="1"/>
  <c r="E297" i="1"/>
  <c r="D297" i="1"/>
  <c r="E296" i="1"/>
  <c r="E291" i="1"/>
  <c r="D291" i="1"/>
  <c r="E290" i="1"/>
  <c r="D290" i="1"/>
  <c r="E289" i="1"/>
  <c r="D289" i="1"/>
  <c r="A288" i="1"/>
  <c r="A345" i="1" s="1"/>
  <c r="A402" i="1" s="1"/>
  <c r="A459" i="1" s="1"/>
  <c r="A516" i="1" s="1"/>
  <c r="A573" i="1" s="1"/>
  <c r="A630" i="1" s="1"/>
  <c r="A687" i="1" s="1"/>
  <c r="D284" i="1"/>
  <c r="A276" i="1"/>
  <c r="A333" i="1" s="1"/>
  <c r="A390" i="1" s="1"/>
  <c r="A447" i="1" s="1"/>
  <c r="A504" i="1" s="1"/>
  <c r="A561" i="1" s="1"/>
  <c r="A618" i="1" s="1"/>
  <c r="A675" i="1" s="1"/>
  <c r="A732" i="1" s="1"/>
  <c r="A789" i="1" s="1"/>
  <c r="A846" i="1" s="1"/>
  <c r="A903" i="1" s="1"/>
  <c r="A960" i="1" s="1"/>
  <c r="A1017" i="1" s="1"/>
  <c r="A1074" i="1" s="1"/>
  <c r="A1131" i="1" s="1"/>
  <c r="A1188" i="1" s="1"/>
  <c r="A1245" i="1" s="1"/>
  <c r="A1302" i="1" s="1"/>
  <c r="A1359" i="1" s="1"/>
  <c r="A1416" i="1" s="1"/>
  <c r="A1473" i="1" s="1"/>
  <c r="A1530" i="1" s="1"/>
  <c r="A1587" i="1" s="1"/>
  <c r="A1644" i="1" s="1"/>
  <c r="A1701" i="1" s="1"/>
  <c r="A1758" i="1" s="1"/>
  <c r="A1815" i="1" s="1"/>
  <c r="A1872" i="1" s="1"/>
  <c r="A1929" i="1" s="1"/>
  <c r="A1986" i="1" s="1"/>
  <c r="A2043" i="1" s="1"/>
  <c r="A2100" i="1" s="1"/>
  <c r="A2157" i="1" s="1"/>
  <c r="A2214" i="1" s="1"/>
  <c r="A2271" i="1" s="1"/>
  <c r="A2328" i="1" s="1"/>
  <c r="A2385" i="1" s="1"/>
  <c r="A2442" i="1" s="1"/>
  <c r="A2499" i="1" s="1"/>
  <c r="A2556" i="1" s="1"/>
  <c r="A2613" i="1" s="1"/>
  <c r="A2670" i="1" s="1"/>
  <c r="A2727" i="1" s="1"/>
  <c r="A2784" i="1" s="1"/>
  <c r="A2841" i="1" s="1"/>
  <c r="A2898" i="1" s="1"/>
  <c r="A2955" i="1" s="1"/>
  <c r="A3012" i="1" s="1"/>
  <c r="A3069" i="1" s="1"/>
  <c r="A3126" i="1" s="1"/>
  <c r="A3183" i="1" s="1"/>
  <c r="A3240" i="1" s="1"/>
  <c r="A3297" i="1" s="1"/>
  <c r="A3354" i="1" s="1"/>
  <c r="A3411" i="1" s="1"/>
  <c r="A3468" i="1" s="1"/>
  <c r="D275" i="1"/>
  <c r="A266" i="1"/>
  <c r="A323" i="1" s="1"/>
  <c r="A380" i="1" s="1"/>
  <c r="A437" i="1" s="1"/>
  <c r="A494" i="1" s="1"/>
  <c r="A551" i="1" s="1"/>
  <c r="A608" i="1" s="1"/>
  <c r="A665" i="1" s="1"/>
  <c r="A722" i="1" s="1"/>
  <c r="A779" i="1" s="1"/>
  <c r="A836" i="1" s="1"/>
  <c r="A893" i="1" s="1"/>
  <c r="A950" i="1" s="1"/>
  <c r="A1007" i="1" s="1"/>
  <c r="A1064" i="1" s="1"/>
  <c r="A1121" i="1" s="1"/>
  <c r="A1178" i="1" s="1"/>
  <c r="A1235" i="1" s="1"/>
  <c r="A1292" i="1" s="1"/>
  <c r="A1349" i="1" s="1"/>
  <c r="A1406" i="1" s="1"/>
  <c r="A1463" i="1" s="1"/>
  <c r="A1520" i="1" s="1"/>
  <c r="A1577" i="1" s="1"/>
  <c r="A1634" i="1" s="1"/>
  <c r="A1691" i="1" s="1"/>
  <c r="A1748" i="1" s="1"/>
  <c r="A1805" i="1" s="1"/>
  <c r="A1862" i="1" s="1"/>
  <c r="A1919" i="1" s="1"/>
  <c r="A1976" i="1" s="1"/>
  <c r="A2033" i="1" s="1"/>
  <c r="A2090" i="1" s="1"/>
  <c r="A2147" i="1" s="1"/>
  <c r="A2204" i="1" s="1"/>
  <c r="A2261" i="1" s="1"/>
  <c r="A2318" i="1" s="1"/>
  <c r="A2375" i="1" s="1"/>
  <c r="A2432" i="1" s="1"/>
  <c r="A2489" i="1" s="1"/>
  <c r="A2546" i="1" s="1"/>
  <c r="A2603" i="1" s="1"/>
  <c r="A2660" i="1" s="1"/>
  <c r="A2717" i="1" s="1"/>
  <c r="A2774" i="1" s="1"/>
  <c r="A2831" i="1" s="1"/>
  <c r="A2888" i="1" s="1"/>
  <c r="A2945" i="1" s="1"/>
  <c r="A3002" i="1" s="1"/>
  <c r="A3059" i="1" s="1"/>
  <c r="A3116" i="1" s="1"/>
  <c r="A3173" i="1" s="1"/>
  <c r="A3230" i="1" s="1"/>
  <c r="A3287" i="1" s="1"/>
  <c r="A3344" i="1" s="1"/>
  <c r="A3401" i="1" s="1"/>
  <c r="A3458" i="1" s="1"/>
  <c r="D261" i="1"/>
  <c r="A261" i="1"/>
  <c r="A318" i="1" s="1"/>
  <c r="A375" i="1" s="1"/>
  <c r="A432" i="1" s="1"/>
  <c r="A489" i="1" s="1"/>
  <c r="A546" i="1" s="1"/>
  <c r="A603" i="1" s="1"/>
  <c r="A660" i="1" s="1"/>
  <c r="A717" i="1" s="1"/>
  <c r="A774" i="1" s="1"/>
  <c r="A831" i="1" s="1"/>
  <c r="A888" i="1" s="1"/>
  <c r="A945" i="1" s="1"/>
  <c r="A1002" i="1" s="1"/>
  <c r="A1059" i="1" s="1"/>
  <c r="A1116" i="1" s="1"/>
  <c r="A1173" i="1" s="1"/>
  <c r="A1230" i="1" s="1"/>
  <c r="A1287" i="1" s="1"/>
  <c r="A1344" i="1" s="1"/>
  <c r="A1401" i="1" s="1"/>
  <c r="A1458" i="1" s="1"/>
  <c r="A1515" i="1" s="1"/>
  <c r="A1572" i="1" s="1"/>
  <c r="A1629" i="1" s="1"/>
  <c r="A1686" i="1" s="1"/>
  <c r="A1743" i="1" s="1"/>
  <c r="A1800" i="1" s="1"/>
  <c r="A1857" i="1" s="1"/>
  <c r="A1914" i="1" s="1"/>
  <c r="A1971" i="1" s="1"/>
  <c r="A2028" i="1" s="1"/>
  <c r="A2085" i="1" s="1"/>
  <c r="A2142" i="1" s="1"/>
  <c r="A2199" i="1" s="1"/>
  <c r="A2256" i="1" s="1"/>
  <c r="A2313" i="1" s="1"/>
  <c r="A2370" i="1" s="1"/>
  <c r="A2427" i="1" s="1"/>
  <c r="A2484" i="1" s="1"/>
  <c r="A2541" i="1" s="1"/>
  <c r="A2598" i="1" s="1"/>
  <c r="A2655" i="1" s="1"/>
  <c r="A2712" i="1" s="1"/>
  <c r="A2769" i="1" s="1"/>
  <c r="A2826" i="1" s="1"/>
  <c r="A2883" i="1" s="1"/>
  <c r="A2940" i="1" s="1"/>
  <c r="A2997" i="1" s="1"/>
  <c r="A3054" i="1" s="1"/>
  <c r="A3111" i="1" s="1"/>
  <c r="A3168" i="1" s="1"/>
  <c r="A3225" i="1" s="1"/>
  <c r="A3282" i="1" s="1"/>
  <c r="A3339" i="1" s="1"/>
  <c r="A3396" i="1" s="1"/>
  <c r="A3453" i="1" s="1"/>
  <c r="D260" i="1"/>
  <c r="D250" i="1"/>
  <c r="D249" i="1"/>
  <c r="D246" i="1"/>
  <c r="D245" i="1"/>
  <c r="D240" i="1"/>
  <c r="A240" i="1"/>
  <c r="A297" i="1" s="1"/>
  <c r="A354" i="1" s="1"/>
  <c r="A411" i="1" s="1"/>
  <c r="A468" i="1" s="1"/>
  <c r="A525" i="1" s="1"/>
  <c r="A582" i="1" s="1"/>
  <c r="A639" i="1" s="1"/>
  <c r="A696" i="1" s="1"/>
  <c r="A753" i="1" s="1"/>
  <c r="A810" i="1" s="1"/>
  <c r="A867" i="1" s="1"/>
  <c r="A924" i="1" s="1"/>
  <c r="A981" i="1" s="1"/>
  <c r="A1038" i="1" s="1"/>
  <c r="A1095" i="1" s="1"/>
  <c r="A1152" i="1" s="1"/>
  <c r="A1209" i="1" s="1"/>
  <c r="A1266" i="1" s="1"/>
  <c r="A1323" i="1" s="1"/>
  <c r="A1380" i="1" s="1"/>
  <c r="A1437" i="1" s="1"/>
  <c r="A1494" i="1" s="1"/>
  <c r="A1551" i="1" s="1"/>
  <c r="A1608" i="1" s="1"/>
  <c r="A1665" i="1" s="1"/>
  <c r="A1722" i="1" s="1"/>
  <c r="A1779" i="1" s="1"/>
  <c r="A1836" i="1" s="1"/>
  <c r="A1893" i="1" s="1"/>
  <c r="A1950" i="1" s="1"/>
  <c r="A2007" i="1" s="1"/>
  <c r="A2064" i="1" s="1"/>
  <c r="A2121" i="1" s="1"/>
  <c r="A2178" i="1" s="1"/>
  <c r="A2235" i="1" s="1"/>
  <c r="A2292" i="1" s="1"/>
  <c r="A2349" i="1" s="1"/>
  <c r="A2406" i="1" s="1"/>
  <c r="A2463" i="1" s="1"/>
  <c r="A2520" i="1" s="1"/>
  <c r="A2577" i="1" s="1"/>
  <c r="A2634" i="1" s="1"/>
  <c r="A2691" i="1" s="1"/>
  <c r="A2748" i="1" s="1"/>
  <c r="A2805" i="1" s="1"/>
  <c r="A2862" i="1" s="1"/>
  <c r="A2919" i="1" s="1"/>
  <c r="A2976" i="1" s="1"/>
  <c r="A3033" i="1" s="1"/>
  <c r="A3090" i="1" s="1"/>
  <c r="A3147" i="1" s="1"/>
  <c r="A3204" i="1" s="1"/>
  <c r="A3261" i="1" s="1"/>
  <c r="A3318" i="1" s="1"/>
  <c r="A3375" i="1" s="1"/>
  <c r="A3432" i="1" s="1"/>
  <c r="D239" i="1"/>
  <c r="D234" i="1"/>
  <c r="D233" i="1"/>
  <c r="D232" i="1"/>
  <c r="A228" i="1"/>
  <c r="A285" i="1" s="1"/>
  <c r="A342" i="1" s="1"/>
  <c r="A399" i="1" s="1"/>
  <c r="A456" i="1" s="1"/>
  <c r="A513" i="1" s="1"/>
  <c r="A570" i="1" s="1"/>
  <c r="A627" i="1" s="1"/>
  <c r="A684" i="1" s="1"/>
  <c r="A741" i="1" s="1"/>
  <c r="A798" i="1" s="1"/>
  <c r="A855" i="1" s="1"/>
  <c r="A912" i="1" s="1"/>
  <c r="A969" i="1" s="1"/>
  <c r="A1026" i="1" s="1"/>
  <c r="A1083" i="1" s="1"/>
  <c r="A1140" i="1" s="1"/>
  <c r="A1197" i="1" s="1"/>
  <c r="A1254" i="1" s="1"/>
  <c r="A1311" i="1" s="1"/>
  <c r="A1368" i="1" s="1"/>
  <c r="A1425" i="1" s="1"/>
  <c r="A1482" i="1" s="1"/>
  <c r="A1539" i="1" s="1"/>
  <c r="A1596" i="1" s="1"/>
  <c r="A1653" i="1" s="1"/>
  <c r="A1710" i="1" s="1"/>
  <c r="A1767" i="1" s="1"/>
  <c r="A1824" i="1" s="1"/>
  <c r="A1881" i="1" s="1"/>
  <c r="A1938" i="1" s="1"/>
  <c r="A1995" i="1" s="1"/>
  <c r="A2052" i="1" s="1"/>
  <c r="A2109" i="1" s="1"/>
  <c r="A2166" i="1" s="1"/>
  <c r="A2223" i="1" s="1"/>
  <c r="A2280" i="1" s="1"/>
  <c r="A2337" i="1" s="1"/>
  <c r="A2394" i="1" s="1"/>
  <c r="A2451" i="1" s="1"/>
  <c r="A2508" i="1" s="1"/>
  <c r="A2565" i="1" s="1"/>
  <c r="A2622" i="1" s="1"/>
  <c r="A2679" i="1" s="1"/>
  <c r="A2736" i="1" s="1"/>
  <c r="A2793" i="1" s="1"/>
  <c r="A2850" i="1" s="1"/>
  <c r="A2907" i="1" s="1"/>
  <c r="A2964" i="1" s="1"/>
  <c r="A3021" i="1" s="1"/>
  <c r="A3078" i="1" s="1"/>
  <c r="A3135" i="1" s="1"/>
  <c r="A3192" i="1" s="1"/>
  <c r="A3249" i="1" s="1"/>
  <c r="A3306" i="1" s="1"/>
  <c r="A3363" i="1" s="1"/>
  <c r="A3420" i="1" s="1"/>
  <c r="A3477" i="1" s="1"/>
  <c r="D227" i="1"/>
  <c r="A223" i="1"/>
  <c r="A280" i="1" s="1"/>
  <c r="A337" i="1" s="1"/>
  <c r="A394" i="1" s="1"/>
  <c r="A451" i="1" s="1"/>
  <c r="A508" i="1" s="1"/>
  <c r="A565" i="1" s="1"/>
  <c r="A622" i="1" s="1"/>
  <c r="A679" i="1" s="1"/>
  <c r="A736" i="1" s="1"/>
  <c r="A793" i="1" s="1"/>
  <c r="A850" i="1" s="1"/>
  <c r="A907" i="1" s="1"/>
  <c r="A964" i="1" s="1"/>
  <c r="A1021" i="1" s="1"/>
  <c r="A1078" i="1" s="1"/>
  <c r="A1135" i="1" s="1"/>
  <c r="A1192" i="1" s="1"/>
  <c r="A1249" i="1" s="1"/>
  <c r="A1306" i="1" s="1"/>
  <c r="A1363" i="1" s="1"/>
  <c r="A1420" i="1" s="1"/>
  <c r="A1477" i="1" s="1"/>
  <c r="A1534" i="1" s="1"/>
  <c r="A1591" i="1" s="1"/>
  <c r="A1648" i="1" s="1"/>
  <c r="A1705" i="1" s="1"/>
  <c r="A1762" i="1" s="1"/>
  <c r="A1819" i="1" s="1"/>
  <c r="A1876" i="1" s="1"/>
  <c r="A1933" i="1" s="1"/>
  <c r="A1990" i="1" s="1"/>
  <c r="A2047" i="1" s="1"/>
  <c r="A2104" i="1" s="1"/>
  <c r="A2161" i="1" s="1"/>
  <c r="A2218" i="1" s="1"/>
  <c r="A2275" i="1" s="1"/>
  <c r="A2332" i="1" s="1"/>
  <c r="A2389" i="1" s="1"/>
  <c r="A2446" i="1" s="1"/>
  <c r="A2503" i="1" s="1"/>
  <c r="A2560" i="1" s="1"/>
  <c r="A2617" i="1" s="1"/>
  <c r="A2674" i="1" s="1"/>
  <c r="A2731" i="1" s="1"/>
  <c r="A2788" i="1" s="1"/>
  <c r="A2845" i="1" s="1"/>
  <c r="A2902" i="1" s="1"/>
  <c r="A2959" i="1" s="1"/>
  <c r="A3016" i="1" s="1"/>
  <c r="A3073" i="1" s="1"/>
  <c r="A3130" i="1" s="1"/>
  <c r="A3187" i="1" s="1"/>
  <c r="A3244" i="1" s="1"/>
  <c r="A3301" i="1" s="1"/>
  <c r="A3358" i="1" s="1"/>
  <c r="A3415" i="1" s="1"/>
  <c r="A3472" i="1" s="1"/>
  <c r="A222" i="1"/>
  <c r="A279" i="1" s="1"/>
  <c r="A336" i="1" s="1"/>
  <c r="A393" i="1" s="1"/>
  <c r="A450" i="1" s="1"/>
  <c r="A507" i="1" s="1"/>
  <c r="A564" i="1" s="1"/>
  <c r="A621" i="1" s="1"/>
  <c r="A678" i="1" s="1"/>
  <c r="A735" i="1" s="1"/>
  <c r="A792" i="1" s="1"/>
  <c r="A849" i="1" s="1"/>
  <c r="A906" i="1" s="1"/>
  <c r="A963" i="1" s="1"/>
  <c r="A1020" i="1" s="1"/>
  <c r="A1077" i="1" s="1"/>
  <c r="A1134" i="1" s="1"/>
  <c r="A1191" i="1" s="1"/>
  <c r="A1248" i="1" s="1"/>
  <c r="A1305" i="1" s="1"/>
  <c r="A1362" i="1" s="1"/>
  <c r="A1419" i="1" s="1"/>
  <c r="A1476" i="1" s="1"/>
  <c r="A1533" i="1" s="1"/>
  <c r="A1590" i="1" s="1"/>
  <c r="A1647" i="1" s="1"/>
  <c r="A1704" i="1" s="1"/>
  <c r="A1761" i="1" s="1"/>
  <c r="A1818" i="1" s="1"/>
  <c r="A1875" i="1" s="1"/>
  <c r="A1932" i="1" s="1"/>
  <c r="A1989" i="1" s="1"/>
  <c r="A2046" i="1" s="1"/>
  <c r="A2103" i="1" s="1"/>
  <c r="A2160" i="1" s="1"/>
  <c r="A2217" i="1" s="1"/>
  <c r="A2274" i="1" s="1"/>
  <c r="A2331" i="1" s="1"/>
  <c r="A2388" i="1" s="1"/>
  <c r="A2445" i="1" s="1"/>
  <c r="A2502" i="1" s="1"/>
  <c r="A2559" i="1" s="1"/>
  <c r="A2616" i="1" s="1"/>
  <c r="A2673" i="1" s="1"/>
  <c r="A2730" i="1" s="1"/>
  <c r="A2787" i="1" s="1"/>
  <c r="A2844" i="1" s="1"/>
  <c r="A2901" i="1" s="1"/>
  <c r="A2958" i="1" s="1"/>
  <c r="A3015" i="1" s="1"/>
  <c r="A3072" i="1" s="1"/>
  <c r="A3129" i="1" s="1"/>
  <c r="A3186" i="1" s="1"/>
  <c r="A3243" i="1" s="1"/>
  <c r="A3300" i="1" s="1"/>
  <c r="A3357" i="1" s="1"/>
  <c r="A3414" i="1" s="1"/>
  <c r="A3471" i="1" s="1"/>
  <c r="A221" i="1"/>
  <c r="A278" i="1" s="1"/>
  <c r="A335" i="1" s="1"/>
  <c r="D218" i="1"/>
  <c r="A213" i="1"/>
  <c r="A270" i="1" s="1"/>
  <c r="A327" i="1" s="1"/>
  <c r="A384" i="1" s="1"/>
  <c r="A441" i="1" s="1"/>
  <c r="A498" i="1" s="1"/>
  <c r="A555" i="1" s="1"/>
  <c r="A612" i="1" s="1"/>
  <c r="A669" i="1" s="1"/>
  <c r="A726" i="1" s="1"/>
  <c r="A783" i="1" s="1"/>
  <c r="A840" i="1" s="1"/>
  <c r="A897" i="1" s="1"/>
  <c r="A954" i="1" s="1"/>
  <c r="A1011" i="1" s="1"/>
  <c r="A1068" i="1" s="1"/>
  <c r="A1125" i="1" s="1"/>
  <c r="A1182" i="1" s="1"/>
  <c r="A1239" i="1" s="1"/>
  <c r="A1296" i="1" s="1"/>
  <c r="A1353" i="1" s="1"/>
  <c r="A1410" i="1" s="1"/>
  <c r="A1467" i="1" s="1"/>
  <c r="A1524" i="1" s="1"/>
  <c r="A1581" i="1" s="1"/>
  <c r="A1638" i="1" s="1"/>
  <c r="A1695" i="1" s="1"/>
  <c r="A1752" i="1" s="1"/>
  <c r="A1809" i="1" s="1"/>
  <c r="A1866" i="1" s="1"/>
  <c r="A1923" i="1" s="1"/>
  <c r="A1980" i="1" s="1"/>
  <c r="A2037" i="1" s="1"/>
  <c r="A2094" i="1" s="1"/>
  <c r="A2151" i="1" s="1"/>
  <c r="A2208" i="1" s="1"/>
  <c r="A2265" i="1" s="1"/>
  <c r="A2322" i="1" s="1"/>
  <c r="A2379" i="1" s="1"/>
  <c r="A2436" i="1" s="1"/>
  <c r="A2493" i="1" s="1"/>
  <c r="A2550" i="1" s="1"/>
  <c r="A2607" i="1" s="1"/>
  <c r="A2664" i="1" s="1"/>
  <c r="A2721" i="1" s="1"/>
  <c r="A2778" i="1" s="1"/>
  <c r="A2835" i="1" s="1"/>
  <c r="A2892" i="1" s="1"/>
  <c r="A2949" i="1" s="1"/>
  <c r="A3006" i="1" s="1"/>
  <c r="A3063" i="1" s="1"/>
  <c r="A3120" i="1" s="1"/>
  <c r="A3177" i="1" s="1"/>
  <c r="A3234" i="1" s="1"/>
  <c r="A3291" i="1" s="1"/>
  <c r="A3348" i="1" s="1"/>
  <c r="A3405" i="1" s="1"/>
  <c r="A3462" i="1" s="1"/>
  <c r="A206" i="1"/>
  <c r="A263" i="1" s="1"/>
  <c r="A320" i="1" s="1"/>
  <c r="A377" i="1" s="1"/>
  <c r="A205" i="1"/>
  <c r="A262" i="1" s="1"/>
  <c r="A319" i="1" s="1"/>
  <c r="A376" i="1" s="1"/>
  <c r="A433" i="1" s="1"/>
  <c r="A490" i="1" s="1"/>
  <c r="A547" i="1" s="1"/>
  <c r="A604" i="1" s="1"/>
  <c r="A661" i="1" s="1"/>
  <c r="D204" i="1"/>
  <c r="D203" i="1"/>
  <c r="D193" i="1"/>
  <c r="D192" i="1"/>
  <c r="E192" i="1" s="1"/>
  <c r="A187" i="1"/>
  <c r="A244" i="1" s="1"/>
  <c r="A182" i="1"/>
  <c r="A239" i="1" s="1"/>
  <c r="A296" i="1" s="1"/>
  <c r="A353" i="1" s="1"/>
  <c r="A410" i="1" s="1"/>
  <c r="A467" i="1" s="1"/>
  <c r="A524" i="1" s="1"/>
  <c r="A581" i="1" s="1"/>
  <c r="A638" i="1" s="1"/>
  <c r="A695" i="1" s="1"/>
  <c r="A752" i="1" s="1"/>
  <c r="A809" i="1" s="1"/>
  <c r="A866" i="1" s="1"/>
  <c r="A923" i="1" s="1"/>
  <c r="A980" i="1" s="1"/>
  <c r="A1037" i="1" s="1"/>
  <c r="A1094" i="1" s="1"/>
  <c r="A1151" i="1" s="1"/>
  <c r="A1208" i="1" s="1"/>
  <c r="A1265" i="1" s="1"/>
  <c r="A1322" i="1" s="1"/>
  <c r="A1379" i="1" s="1"/>
  <c r="A1436" i="1" s="1"/>
  <c r="A1493" i="1" s="1"/>
  <c r="A1550" i="1" s="1"/>
  <c r="A1607" i="1" s="1"/>
  <c r="A1664" i="1" s="1"/>
  <c r="A1721" i="1" s="1"/>
  <c r="A1778" i="1" s="1"/>
  <c r="A1835" i="1" s="1"/>
  <c r="A1892" i="1" s="1"/>
  <c r="A1949" i="1" s="1"/>
  <c r="A2006" i="1" s="1"/>
  <c r="A2063" i="1" s="1"/>
  <c r="A2120" i="1" s="1"/>
  <c r="A2177" i="1" s="1"/>
  <c r="A2234" i="1" s="1"/>
  <c r="A2291" i="1" s="1"/>
  <c r="A2348" i="1" s="1"/>
  <c r="A2405" i="1" s="1"/>
  <c r="A2462" i="1" s="1"/>
  <c r="A2519" i="1" s="1"/>
  <c r="A2576" i="1" s="1"/>
  <c r="A2633" i="1" s="1"/>
  <c r="A2690" i="1" s="1"/>
  <c r="A2747" i="1" s="1"/>
  <c r="A2804" i="1" s="1"/>
  <c r="A2861" i="1" s="1"/>
  <c r="A2918" i="1" s="1"/>
  <c r="A2975" i="1" s="1"/>
  <c r="A3032" i="1" s="1"/>
  <c r="A3089" i="1" s="1"/>
  <c r="A3146" i="1" s="1"/>
  <c r="A3203" i="1" s="1"/>
  <c r="A3260" i="1" s="1"/>
  <c r="A3317" i="1" s="1"/>
  <c r="A3374" i="1" s="1"/>
  <c r="A3431" i="1" s="1"/>
  <c r="D177" i="1"/>
  <c r="D176" i="1"/>
  <c r="D175" i="1"/>
  <c r="A171" i="1"/>
  <c r="A170" i="1"/>
  <c r="A227" i="1" s="1"/>
  <c r="A284" i="1" s="1"/>
  <c r="A341" i="1" s="1"/>
  <c r="A398" i="1" s="1"/>
  <c r="A455" i="1" s="1"/>
  <c r="A512" i="1" s="1"/>
  <c r="A569" i="1" s="1"/>
  <c r="A626" i="1" s="1"/>
  <c r="A683" i="1" s="1"/>
  <c r="A740" i="1" s="1"/>
  <c r="A797" i="1" s="1"/>
  <c r="A854" i="1" s="1"/>
  <c r="A911" i="1" s="1"/>
  <c r="A968" i="1" s="1"/>
  <c r="A1025" i="1" s="1"/>
  <c r="A1082" i="1" s="1"/>
  <c r="A1139" i="1" s="1"/>
  <c r="A1196" i="1" s="1"/>
  <c r="A1253" i="1" s="1"/>
  <c r="A1310" i="1" s="1"/>
  <c r="A1367" i="1" s="1"/>
  <c r="A1424" i="1" s="1"/>
  <c r="A1481" i="1" s="1"/>
  <c r="A1538" i="1" s="1"/>
  <c r="A1595" i="1" s="1"/>
  <c r="A1652" i="1" s="1"/>
  <c r="A1709" i="1" s="1"/>
  <c r="A1766" i="1" s="1"/>
  <c r="A1823" i="1" s="1"/>
  <c r="A1880" i="1" s="1"/>
  <c r="A1937" i="1" s="1"/>
  <c r="A1994" i="1" s="1"/>
  <c r="A2051" i="1" s="1"/>
  <c r="A2108" i="1" s="1"/>
  <c r="A2165" i="1" s="1"/>
  <c r="A2222" i="1" s="1"/>
  <c r="A2279" i="1" s="1"/>
  <c r="A2336" i="1" s="1"/>
  <c r="A2393" i="1" s="1"/>
  <c r="A2450" i="1" s="1"/>
  <c r="A2507" i="1" s="1"/>
  <c r="A2564" i="1" s="1"/>
  <c r="A2621" i="1" s="1"/>
  <c r="A2678" i="1" s="1"/>
  <c r="A2735" i="1" s="1"/>
  <c r="A2792" i="1" s="1"/>
  <c r="A2849" i="1" s="1"/>
  <c r="A2906" i="1" s="1"/>
  <c r="A2963" i="1" s="1"/>
  <c r="A3020" i="1" s="1"/>
  <c r="A3077" i="1" s="1"/>
  <c r="A3134" i="1" s="1"/>
  <c r="A3191" i="1" s="1"/>
  <c r="A3248" i="1" s="1"/>
  <c r="A3305" i="1" s="1"/>
  <c r="A3362" i="1" s="1"/>
  <c r="A3419" i="1" s="1"/>
  <c r="A3476" i="1" s="1"/>
  <c r="A166" i="1"/>
  <c r="A165" i="1"/>
  <c r="A164" i="1"/>
  <c r="A160" i="1"/>
  <c r="A217" i="1" s="1"/>
  <c r="A274" i="1" s="1"/>
  <c r="A331" i="1" s="1"/>
  <c r="A388" i="1" s="1"/>
  <c r="A445" i="1" s="1"/>
  <c r="A502" i="1" s="1"/>
  <c r="A559" i="1" s="1"/>
  <c r="A616" i="1" s="1"/>
  <c r="A673" i="1" s="1"/>
  <c r="A730" i="1" s="1"/>
  <c r="A787" i="1" s="1"/>
  <c r="A844" i="1" s="1"/>
  <c r="A901" i="1" s="1"/>
  <c r="A958" i="1" s="1"/>
  <c r="A1015" i="1" s="1"/>
  <c r="A1072" i="1" s="1"/>
  <c r="A1129" i="1" s="1"/>
  <c r="A1186" i="1" s="1"/>
  <c r="A1243" i="1" s="1"/>
  <c r="A1300" i="1" s="1"/>
  <c r="A1357" i="1" s="1"/>
  <c r="A1414" i="1" s="1"/>
  <c r="A1471" i="1" s="1"/>
  <c r="A1528" i="1" s="1"/>
  <c r="A1585" i="1" s="1"/>
  <c r="A1642" i="1" s="1"/>
  <c r="A1699" i="1" s="1"/>
  <c r="A1756" i="1" s="1"/>
  <c r="A1813" i="1" s="1"/>
  <c r="A1870" i="1" s="1"/>
  <c r="A1927" i="1" s="1"/>
  <c r="A1984" i="1" s="1"/>
  <c r="A2041" i="1" s="1"/>
  <c r="A2098" i="1" s="1"/>
  <c r="A2155" i="1" s="1"/>
  <c r="A2212" i="1" s="1"/>
  <c r="A2269" i="1" s="1"/>
  <c r="A2326" i="1" s="1"/>
  <c r="A2383" i="1" s="1"/>
  <c r="A2440" i="1" s="1"/>
  <c r="A2497" i="1" s="1"/>
  <c r="A2554" i="1" s="1"/>
  <c r="A2611" i="1" s="1"/>
  <c r="A2668" i="1" s="1"/>
  <c r="A2725" i="1" s="1"/>
  <c r="A2782" i="1" s="1"/>
  <c r="A2839" i="1" s="1"/>
  <c r="A2896" i="1" s="1"/>
  <c r="A2953" i="1" s="1"/>
  <c r="A3010" i="1" s="1"/>
  <c r="A3067" i="1" s="1"/>
  <c r="A3124" i="1" s="1"/>
  <c r="A3181" i="1" s="1"/>
  <c r="A3238" i="1" s="1"/>
  <c r="A3295" i="1" s="1"/>
  <c r="A3352" i="1" s="1"/>
  <c r="A3409" i="1" s="1"/>
  <c r="A3466" i="1" s="1"/>
  <c r="A154" i="1"/>
  <c r="A211" i="1" s="1"/>
  <c r="A268" i="1" s="1"/>
  <c r="A325" i="1" s="1"/>
  <c r="A382" i="1" s="1"/>
  <c r="A439" i="1" s="1"/>
  <c r="A496" i="1" s="1"/>
  <c r="A553" i="1" s="1"/>
  <c r="A610" i="1" s="1"/>
  <c r="A667" i="1" s="1"/>
  <c r="A724" i="1" s="1"/>
  <c r="A781" i="1" s="1"/>
  <c r="A838" i="1" s="1"/>
  <c r="A895" i="1" s="1"/>
  <c r="A952" i="1" s="1"/>
  <c r="A1009" i="1" s="1"/>
  <c r="A1066" i="1" s="1"/>
  <c r="A1123" i="1" s="1"/>
  <c r="A1180" i="1" s="1"/>
  <c r="A1237" i="1" s="1"/>
  <c r="A1294" i="1" s="1"/>
  <c r="A1351" i="1" s="1"/>
  <c r="A1408" i="1" s="1"/>
  <c r="A1465" i="1" s="1"/>
  <c r="A1522" i="1" s="1"/>
  <c r="A1579" i="1" s="1"/>
  <c r="A1636" i="1" s="1"/>
  <c r="A1693" i="1" s="1"/>
  <c r="A1750" i="1" s="1"/>
  <c r="A1807" i="1" s="1"/>
  <c r="A1864" i="1" s="1"/>
  <c r="A1921" i="1" s="1"/>
  <c r="A1978" i="1" s="1"/>
  <c r="A2035" i="1" s="1"/>
  <c r="A2092" i="1" s="1"/>
  <c r="A2149" i="1" s="1"/>
  <c r="A2206" i="1" s="1"/>
  <c r="A2263" i="1" s="1"/>
  <c r="A2320" i="1" s="1"/>
  <c r="A2377" i="1" s="1"/>
  <c r="A2434" i="1" s="1"/>
  <c r="A2491" i="1" s="1"/>
  <c r="A2548" i="1" s="1"/>
  <c r="A2605" i="1" s="1"/>
  <c r="A2662" i="1" s="1"/>
  <c r="A2719" i="1" s="1"/>
  <c r="A2776" i="1" s="1"/>
  <c r="A2833" i="1" s="1"/>
  <c r="A2890" i="1" s="1"/>
  <c r="A2947" i="1" s="1"/>
  <c r="A3004" i="1" s="1"/>
  <c r="A3061" i="1" s="1"/>
  <c r="A3118" i="1" s="1"/>
  <c r="A3175" i="1" s="1"/>
  <c r="A3232" i="1" s="1"/>
  <c r="A3289" i="1" s="1"/>
  <c r="A3346" i="1" s="1"/>
  <c r="A3403" i="1" s="1"/>
  <c r="A3460" i="1" s="1"/>
  <c r="A153" i="1"/>
  <c r="A210" i="1" s="1"/>
  <c r="A267" i="1" s="1"/>
  <c r="A324" i="1" s="1"/>
  <c r="A381" i="1" s="1"/>
  <c r="A438" i="1" s="1"/>
  <c r="A495" i="1" s="1"/>
  <c r="A552" i="1" s="1"/>
  <c r="A609" i="1" s="1"/>
  <c r="A666" i="1" s="1"/>
  <c r="A723" i="1" s="1"/>
  <c r="A152" i="1"/>
  <c r="A209" i="1" s="1"/>
  <c r="D149" i="1"/>
  <c r="A149" i="1"/>
  <c r="A148" i="1"/>
  <c r="D147" i="1"/>
  <c r="D146" i="1"/>
  <c r="A139" i="1"/>
  <c r="A196" i="1" s="1"/>
  <c r="A253" i="1" s="1"/>
  <c r="A310" i="1" s="1"/>
  <c r="A367" i="1" s="1"/>
  <c r="A424" i="1" s="1"/>
  <c r="A481" i="1" s="1"/>
  <c r="A538" i="1" s="1"/>
  <c r="A595" i="1" s="1"/>
  <c r="A652" i="1" s="1"/>
  <c r="A709" i="1" s="1"/>
  <c r="A766" i="1" s="1"/>
  <c r="A823" i="1" s="1"/>
  <c r="A880" i="1" s="1"/>
  <c r="A937" i="1" s="1"/>
  <c r="A994" i="1" s="1"/>
  <c r="A1051" i="1" s="1"/>
  <c r="A1108" i="1" s="1"/>
  <c r="A1165" i="1" s="1"/>
  <c r="A1222" i="1" s="1"/>
  <c r="A1279" i="1" s="1"/>
  <c r="A1336" i="1" s="1"/>
  <c r="A1393" i="1" s="1"/>
  <c r="A1450" i="1" s="1"/>
  <c r="A1507" i="1" s="1"/>
  <c r="A1564" i="1" s="1"/>
  <c r="A1621" i="1" s="1"/>
  <c r="A1678" i="1" s="1"/>
  <c r="A1735" i="1" s="1"/>
  <c r="A1792" i="1" s="1"/>
  <c r="A1849" i="1" s="1"/>
  <c r="A1906" i="1" s="1"/>
  <c r="A1963" i="1" s="1"/>
  <c r="A2020" i="1" s="1"/>
  <c r="A2077" i="1" s="1"/>
  <c r="A2134" i="1" s="1"/>
  <c r="A2191" i="1" s="1"/>
  <c r="A2248" i="1" s="1"/>
  <c r="A2305" i="1" s="1"/>
  <c r="A2362" i="1" s="1"/>
  <c r="A2419" i="1" s="1"/>
  <c r="A2476" i="1" s="1"/>
  <c r="A2533" i="1" s="1"/>
  <c r="A2590" i="1" s="1"/>
  <c r="A2647" i="1" s="1"/>
  <c r="A2704" i="1" s="1"/>
  <c r="A2761" i="1" s="1"/>
  <c r="A2818" i="1" s="1"/>
  <c r="A2875" i="1" s="1"/>
  <c r="A2932" i="1" s="1"/>
  <c r="A2989" i="1" s="1"/>
  <c r="A3046" i="1" s="1"/>
  <c r="A3103" i="1" s="1"/>
  <c r="A3160" i="1" s="1"/>
  <c r="A3217" i="1" s="1"/>
  <c r="A3274" i="1" s="1"/>
  <c r="A3331" i="1" s="1"/>
  <c r="A3388" i="1" s="1"/>
  <c r="A3445" i="1" s="1"/>
  <c r="A138" i="1"/>
  <c r="A195" i="1" s="1"/>
  <c r="A252" i="1" s="1"/>
  <c r="A309" i="1" s="1"/>
  <c r="A366" i="1" s="1"/>
  <c r="A423" i="1" s="1"/>
  <c r="A480" i="1" s="1"/>
  <c r="A537" i="1" s="1"/>
  <c r="A594" i="1" s="1"/>
  <c r="A651" i="1" s="1"/>
  <c r="A708" i="1" s="1"/>
  <c r="A765" i="1" s="1"/>
  <c r="A822" i="1" s="1"/>
  <c r="A879" i="1" s="1"/>
  <c r="A936" i="1" s="1"/>
  <c r="A993" i="1" s="1"/>
  <c r="A1050" i="1" s="1"/>
  <c r="A1107" i="1" s="1"/>
  <c r="A1164" i="1" s="1"/>
  <c r="A1221" i="1" s="1"/>
  <c r="A1278" i="1" s="1"/>
  <c r="A1335" i="1" s="1"/>
  <c r="A1392" i="1" s="1"/>
  <c r="A1449" i="1" s="1"/>
  <c r="A1506" i="1" s="1"/>
  <c r="A1563" i="1" s="1"/>
  <c r="A1620" i="1" s="1"/>
  <c r="A1677" i="1" s="1"/>
  <c r="A1734" i="1" s="1"/>
  <c r="A1791" i="1" s="1"/>
  <c r="A1848" i="1" s="1"/>
  <c r="A1905" i="1" s="1"/>
  <c r="A1962" i="1" s="1"/>
  <c r="A2019" i="1" s="1"/>
  <c r="A2076" i="1" s="1"/>
  <c r="A2133" i="1" s="1"/>
  <c r="A2190" i="1" s="1"/>
  <c r="A2247" i="1" s="1"/>
  <c r="A2304" i="1" s="1"/>
  <c r="A2361" i="1" s="1"/>
  <c r="A2418" i="1" s="1"/>
  <c r="A2475" i="1" s="1"/>
  <c r="A2532" i="1" s="1"/>
  <c r="A2589" i="1" s="1"/>
  <c r="A2646" i="1" s="1"/>
  <c r="A2703" i="1" s="1"/>
  <c r="A2760" i="1" s="1"/>
  <c r="A2817" i="1" s="1"/>
  <c r="A2874" i="1" s="1"/>
  <c r="A2931" i="1" s="1"/>
  <c r="A2988" i="1" s="1"/>
  <c r="A3045" i="1" s="1"/>
  <c r="A3102" i="1" s="1"/>
  <c r="A3159" i="1" s="1"/>
  <c r="A3216" i="1" s="1"/>
  <c r="A3273" i="1" s="1"/>
  <c r="A3330" i="1" s="1"/>
  <c r="A3387" i="1" s="1"/>
  <c r="A3444" i="1" s="1"/>
  <c r="D136" i="1"/>
  <c r="D135" i="1"/>
  <c r="A135" i="1"/>
  <c r="A192" i="1" s="1"/>
  <c r="A249" i="1" s="1"/>
  <c r="A306" i="1" s="1"/>
  <c r="A363" i="1" s="1"/>
  <c r="A420" i="1" s="1"/>
  <c r="A477" i="1" s="1"/>
  <c r="A534" i="1" s="1"/>
  <c r="A591" i="1" s="1"/>
  <c r="A648" i="1" s="1"/>
  <c r="A705" i="1" s="1"/>
  <c r="A762" i="1" s="1"/>
  <c r="A819" i="1" s="1"/>
  <c r="A876" i="1" s="1"/>
  <c r="A933" i="1" s="1"/>
  <c r="A990" i="1" s="1"/>
  <c r="A1047" i="1" s="1"/>
  <c r="A1104" i="1" s="1"/>
  <c r="A1161" i="1" s="1"/>
  <c r="A1218" i="1" s="1"/>
  <c r="A1275" i="1" s="1"/>
  <c r="A1332" i="1" s="1"/>
  <c r="A1389" i="1" s="1"/>
  <c r="A1446" i="1" s="1"/>
  <c r="A1503" i="1" s="1"/>
  <c r="A1560" i="1" s="1"/>
  <c r="A1617" i="1" s="1"/>
  <c r="A1674" i="1" s="1"/>
  <c r="A1731" i="1" s="1"/>
  <c r="A1788" i="1" s="1"/>
  <c r="A1845" i="1" s="1"/>
  <c r="A1902" i="1" s="1"/>
  <c r="A1959" i="1" s="1"/>
  <c r="A2016" i="1" s="1"/>
  <c r="A2073" i="1" s="1"/>
  <c r="A2130" i="1" s="1"/>
  <c r="A2187" i="1" s="1"/>
  <c r="A2244" i="1" s="1"/>
  <c r="A2301" i="1" s="1"/>
  <c r="A2358" i="1" s="1"/>
  <c r="A2415" i="1" s="1"/>
  <c r="A2472" i="1" s="1"/>
  <c r="A2529" i="1" s="1"/>
  <c r="A2586" i="1" s="1"/>
  <c r="A2643" i="1" s="1"/>
  <c r="A2700" i="1" s="1"/>
  <c r="A2757" i="1" s="1"/>
  <c r="A2814" i="1" s="1"/>
  <c r="A2871" i="1" s="1"/>
  <c r="A2928" i="1" s="1"/>
  <c r="A2985" i="1" s="1"/>
  <c r="A3042" i="1" s="1"/>
  <c r="A3099" i="1" s="1"/>
  <c r="A3156" i="1" s="1"/>
  <c r="A3213" i="1" s="1"/>
  <c r="A3270" i="1" s="1"/>
  <c r="A3327" i="1" s="1"/>
  <c r="A3384" i="1" s="1"/>
  <c r="A3441" i="1" s="1"/>
  <c r="A134" i="1"/>
  <c r="A191" i="1" s="1"/>
  <c r="A248" i="1" s="1"/>
  <c r="A133" i="1"/>
  <c r="A190" i="1" s="1"/>
  <c r="A247" i="1" s="1"/>
  <c r="A304" i="1" s="1"/>
  <c r="A361" i="1" s="1"/>
  <c r="A418" i="1" s="1"/>
  <c r="A130" i="1"/>
  <c r="A128" i="1"/>
  <c r="A185" i="1" s="1"/>
  <c r="A242" i="1" s="1"/>
  <c r="A299" i="1" s="1"/>
  <c r="A356" i="1" s="1"/>
  <c r="A413" i="1" s="1"/>
  <c r="A470" i="1" s="1"/>
  <c r="A527" i="1" s="1"/>
  <c r="A584" i="1" s="1"/>
  <c r="A641" i="1" s="1"/>
  <c r="A698" i="1" s="1"/>
  <c r="A755" i="1" s="1"/>
  <c r="A812" i="1" s="1"/>
  <c r="A869" i="1" s="1"/>
  <c r="A926" i="1" s="1"/>
  <c r="A983" i="1" s="1"/>
  <c r="A1040" i="1" s="1"/>
  <c r="A1097" i="1" s="1"/>
  <c r="A1154" i="1" s="1"/>
  <c r="A1211" i="1" s="1"/>
  <c r="A1268" i="1" s="1"/>
  <c r="A1325" i="1" s="1"/>
  <c r="A1382" i="1" s="1"/>
  <c r="A1439" i="1" s="1"/>
  <c r="A1496" i="1" s="1"/>
  <c r="A1553" i="1" s="1"/>
  <c r="A1610" i="1" s="1"/>
  <c r="A1667" i="1" s="1"/>
  <c r="A1724" i="1" s="1"/>
  <c r="A1781" i="1" s="1"/>
  <c r="A1838" i="1" s="1"/>
  <c r="A1895" i="1" s="1"/>
  <c r="A1952" i="1" s="1"/>
  <c r="A2009" i="1" s="1"/>
  <c r="A2066" i="1" s="1"/>
  <c r="A2123" i="1" s="1"/>
  <c r="A2180" i="1" s="1"/>
  <c r="A2237" i="1" s="1"/>
  <c r="A2294" i="1" s="1"/>
  <c r="A2351" i="1" s="1"/>
  <c r="A2408" i="1" s="1"/>
  <c r="A2465" i="1" s="1"/>
  <c r="A2522" i="1" s="1"/>
  <c r="A2579" i="1" s="1"/>
  <c r="A2636" i="1" s="1"/>
  <c r="A2693" i="1" s="1"/>
  <c r="A2750" i="1" s="1"/>
  <c r="A2807" i="1" s="1"/>
  <c r="A2864" i="1" s="1"/>
  <c r="A2921" i="1" s="1"/>
  <c r="A2978" i="1" s="1"/>
  <c r="A3035" i="1" s="1"/>
  <c r="A3092" i="1" s="1"/>
  <c r="A3149" i="1" s="1"/>
  <c r="A3206" i="1" s="1"/>
  <c r="A3263" i="1" s="1"/>
  <c r="A3320" i="1" s="1"/>
  <c r="A3377" i="1" s="1"/>
  <c r="A3434" i="1" s="1"/>
  <c r="A127" i="1"/>
  <c r="A184" i="1" s="1"/>
  <c r="A241" i="1" s="1"/>
  <c r="A298" i="1" s="1"/>
  <c r="A355" i="1" s="1"/>
  <c r="A412" i="1" s="1"/>
  <c r="A469" i="1" s="1"/>
  <c r="A526" i="1" s="1"/>
  <c r="A583" i="1" s="1"/>
  <c r="A125" i="1"/>
  <c r="A124" i="1"/>
  <c r="A181" i="1" s="1"/>
  <c r="A238" i="1" s="1"/>
  <c r="A295" i="1" s="1"/>
  <c r="A352" i="1" s="1"/>
  <c r="A121" i="1"/>
  <c r="A178" i="1" s="1"/>
  <c r="A235" i="1" s="1"/>
  <c r="A292" i="1" s="1"/>
  <c r="A349" i="1" s="1"/>
  <c r="A406" i="1" s="1"/>
  <c r="A463" i="1" s="1"/>
  <c r="A520" i="1" s="1"/>
  <c r="A577" i="1" s="1"/>
  <c r="A634" i="1" s="1"/>
  <c r="A691" i="1" s="1"/>
  <c r="A748" i="1" s="1"/>
  <c r="A805" i="1" s="1"/>
  <c r="A862" i="1" s="1"/>
  <c r="A919" i="1" s="1"/>
  <c r="A976" i="1" s="1"/>
  <c r="A1033" i="1" s="1"/>
  <c r="A1090" i="1" s="1"/>
  <c r="A1147" i="1" s="1"/>
  <c r="A1204" i="1" s="1"/>
  <c r="A1261" i="1" s="1"/>
  <c r="A1318" i="1" s="1"/>
  <c r="A1375" i="1" s="1"/>
  <c r="A1432" i="1" s="1"/>
  <c r="A1489" i="1" s="1"/>
  <c r="A1546" i="1" s="1"/>
  <c r="A1603" i="1" s="1"/>
  <c r="A1660" i="1" s="1"/>
  <c r="A1717" i="1" s="1"/>
  <c r="A1774" i="1" s="1"/>
  <c r="A1831" i="1" s="1"/>
  <c r="A1888" i="1" s="1"/>
  <c r="A1945" i="1" s="1"/>
  <c r="A2002" i="1" s="1"/>
  <c r="A2059" i="1" s="1"/>
  <c r="A2116" i="1" s="1"/>
  <c r="A2173" i="1" s="1"/>
  <c r="A2230" i="1" s="1"/>
  <c r="A2287" i="1" s="1"/>
  <c r="A2344" i="1" s="1"/>
  <c r="A2401" i="1" s="1"/>
  <c r="A2458" i="1" s="1"/>
  <c r="A2515" i="1" s="1"/>
  <c r="A2572" i="1" s="1"/>
  <c r="A2629" i="1" s="1"/>
  <c r="A2686" i="1" s="1"/>
  <c r="A2743" i="1" s="1"/>
  <c r="A2800" i="1" s="1"/>
  <c r="A2857" i="1" s="1"/>
  <c r="A2914" i="1" s="1"/>
  <c r="A2971" i="1" s="1"/>
  <c r="A3028" i="1" s="1"/>
  <c r="A3085" i="1" s="1"/>
  <c r="A3142" i="1" s="1"/>
  <c r="A3199" i="1" s="1"/>
  <c r="A3256" i="1" s="1"/>
  <c r="A3313" i="1" s="1"/>
  <c r="A3370" i="1" s="1"/>
  <c r="A3427" i="1" s="1"/>
  <c r="D120" i="1"/>
  <c r="A120" i="1"/>
  <c r="A177" i="1" s="1"/>
  <c r="A234" i="1" s="1"/>
  <c r="A291" i="1" s="1"/>
  <c r="A348" i="1" s="1"/>
  <c r="A405" i="1" s="1"/>
  <c r="A462" i="1" s="1"/>
  <c r="A519" i="1" s="1"/>
  <c r="A576" i="1" s="1"/>
  <c r="A633" i="1" s="1"/>
  <c r="A690" i="1" s="1"/>
  <c r="A747" i="1" s="1"/>
  <c r="A804" i="1" s="1"/>
  <c r="A861" i="1" s="1"/>
  <c r="A918" i="1" s="1"/>
  <c r="A975" i="1" s="1"/>
  <c r="A1032" i="1" s="1"/>
  <c r="A1089" i="1" s="1"/>
  <c r="A1146" i="1" s="1"/>
  <c r="A1203" i="1" s="1"/>
  <c r="A1260" i="1" s="1"/>
  <c r="A1317" i="1" s="1"/>
  <c r="A1374" i="1" s="1"/>
  <c r="A1431" i="1" s="1"/>
  <c r="A1488" i="1" s="1"/>
  <c r="A1545" i="1" s="1"/>
  <c r="A1602" i="1" s="1"/>
  <c r="A1659" i="1" s="1"/>
  <c r="A1716" i="1" s="1"/>
  <c r="A1773" i="1" s="1"/>
  <c r="A1830" i="1" s="1"/>
  <c r="A1887" i="1" s="1"/>
  <c r="A1944" i="1" s="1"/>
  <c r="A2001" i="1" s="1"/>
  <c r="A2058" i="1" s="1"/>
  <c r="A2115" i="1" s="1"/>
  <c r="A2172" i="1" s="1"/>
  <c r="A2229" i="1" s="1"/>
  <c r="A2286" i="1" s="1"/>
  <c r="A2343" i="1" s="1"/>
  <c r="A2400" i="1" s="1"/>
  <c r="A2457" i="1" s="1"/>
  <c r="A2514" i="1" s="1"/>
  <c r="A2571" i="1" s="1"/>
  <c r="A2628" i="1" s="1"/>
  <c r="A2685" i="1" s="1"/>
  <c r="A2742" i="1" s="1"/>
  <c r="A2799" i="1" s="1"/>
  <c r="A2856" i="1" s="1"/>
  <c r="A2913" i="1" s="1"/>
  <c r="A2970" i="1" s="1"/>
  <c r="A3027" i="1" s="1"/>
  <c r="A3084" i="1" s="1"/>
  <c r="A3141" i="1" s="1"/>
  <c r="A3198" i="1" s="1"/>
  <c r="A3255" i="1" s="1"/>
  <c r="A3312" i="1" s="1"/>
  <c r="A3369" i="1" s="1"/>
  <c r="A3426" i="1" s="1"/>
  <c r="D119" i="1"/>
  <c r="D118" i="1"/>
  <c r="A118" i="1"/>
  <c r="A175" i="1" s="1"/>
  <c r="A232" i="1" s="1"/>
  <c r="A289" i="1" s="1"/>
  <c r="A346" i="1" s="1"/>
  <c r="A403" i="1" s="1"/>
  <c r="A460" i="1" s="1"/>
  <c r="A517" i="1" s="1"/>
  <c r="A574" i="1" s="1"/>
  <c r="A631" i="1" s="1"/>
  <c r="A688" i="1" s="1"/>
  <c r="A745" i="1" s="1"/>
  <c r="A802" i="1" s="1"/>
  <c r="A859" i="1" s="1"/>
  <c r="A916" i="1" s="1"/>
  <c r="A973" i="1" s="1"/>
  <c r="A1030" i="1" s="1"/>
  <c r="A1087" i="1" s="1"/>
  <c r="A1144" i="1" s="1"/>
  <c r="A1201" i="1" s="1"/>
  <c r="A1258" i="1" s="1"/>
  <c r="A1315" i="1" s="1"/>
  <c r="A1372" i="1" s="1"/>
  <c r="A1429" i="1" s="1"/>
  <c r="A1486" i="1" s="1"/>
  <c r="A1543" i="1" s="1"/>
  <c r="A1600" i="1" s="1"/>
  <c r="A1657" i="1" s="1"/>
  <c r="A1714" i="1" s="1"/>
  <c r="A1771" i="1" s="1"/>
  <c r="A1828" i="1" s="1"/>
  <c r="A1885" i="1" s="1"/>
  <c r="A1942" i="1" s="1"/>
  <c r="A1999" i="1" s="1"/>
  <c r="A2056" i="1" s="1"/>
  <c r="A2113" i="1" s="1"/>
  <c r="A2170" i="1" s="1"/>
  <c r="A2227" i="1" s="1"/>
  <c r="A2284" i="1" s="1"/>
  <c r="A2341" i="1" s="1"/>
  <c r="A2398" i="1" s="1"/>
  <c r="A2455" i="1" s="1"/>
  <c r="A2512" i="1" s="1"/>
  <c r="A2569" i="1" s="1"/>
  <c r="A2626" i="1" s="1"/>
  <c r="A2683" i="1" s="1"/>
  <c r="A2740" i="1" s="1"/>
  <c r="A2797" i="1" s="1"/>
  <c r="A2854" i="1" s="1"/>
  <c r="A2911" i="1" s="1"/>
  <c r="A2968" i="1" s="1"/>
  <c r="A3025" i="1" s="1"/>
  <c r="A3082" i="1" s="1"/>
  <c r="A3139" i="1" s="1"/>
  <c r="A3196" i="1" s="1"/>
  <c r="A3253" i="1" s="1"/>
  <c r="A3310" i="1" s="1"/>
  <c r="A3367" i="1" s="1"/>
  <c r="A3424" i="1" s="1"/>
  <c r="A116" i="1"/>
  <c r="A173" i="1" s="1"/>
  <c r="A230" i="1" s="1"/>
  <c r="A287" i="1" s="1"/>
  <c r="A344" i="1" s="1"/>
  <c r="A115" i="1"/>
  <c r="A172" i="1" s="1"/>
  <c r="A229" i="1" s="1"/>
  <c r="A286" i="1" s="1"/>
  <c r="A343" i="1" s="1"/>
  <c r="A400" i="1" s="1"/>
  <c r="A457" i="1" s="1"/>
  <c r="A514" i="1" s="1"/>
  <c r="A571" i="1" s="1"/>
  <c r="A628" i="1" s="1"/>
  <c r="A685" i="1" s="1"/>
  <c r="A742" i="1" s="1"/>
  <c r="A799" i="1" s="1"/>
  <c r="A856" i="1" s="1"/>
  <c r="A913" i="1" s="1"/>
  <c r="A970" i="1" s="1"/>
  <c r="A1027" i="1" s="1"/>
  <c r="A1084" i="1" s="1"/>
  <c r="A1141" i="1" s="1"/>
  <c r="A1198" i="1" s="1"/>
  <c r="A1255" i="1" s="1"/>
  <c r="A1312" i="1" s="1"/>
  <c r="A1369" i="1" s="1"/>
  <c r="A1426" i="1" s="1"/>
  <c r="A1483" i="1" s="1"/>
  <c r="A1540" i="1" s="1"/>
  <c r="A1597" i="1" s="1"/>
  <c r="A1654" i="1" s="1"/>
  <c r="A1711" i="1" s="1"/>
  <c r="A1768" i="1" s="1"/>
  <c r="A1825" i="1" s="1"/>
  <c r="A1882" i="1" s="1"/>
  <c r="A1939" i="1" s="1"/>
  <c r="A1996" i="1" s="1"/>
  <c r="A2053" i="1" s="1"/>
  <c r="A2110" i="1" s="1"/>
  <c r="A2167" i="1" s="1"/>
  <c r="A2224" i="1" s="1"/>
  <c r="A2281" i="1" s="1"/>
  <c r="A2338" i="1" s="1"/>
  <c r="A2395" i="1" s="1"/>
  <c r="A2452" i="1" s="1"/>
  <c r="A2509" i="1" s="1"/>
  <c r="A2566" i="1" s="1"/>
  <c r="A2623" i="1" s="1"/>
  <c r="A2680" i="1" s="1"/>
  <c r="A2737" i="1" s="1"/>
  <c r="A2794" i="1" s="1"/>
  <c r="A2851" i="1" s="1"/>
  <c r="A2908" i="1" s="1"/>
  <c r="A2965" i="1" s="1"/>
  <c r="A3022" i="1" s="1"/>
  <c r="A3079" i="1" s="1"/>
  <c r="A3136" i="1" s="1"/>
  <c r="A3193" i="1" s="1"/>
  <c r="A3250" i="1" s="1"/>
  <c r="A3307" i="1" s="1"/>
  <c r="A3364" i="1" s="1"/>
  <c r="A3421" i="1" s="1"/>
  <c r="A3478" i="1" s="1"/>
  <c r="A114" i="1"/>
  <c r="D113" i="1"/>
  <c r="A113" i="1"/>
  <c r="A112" i="1"/>
  <c r="A169" i="1" s="1"/>
  <c r="A226" i="1" s="1"/>
  <c r="A283" i="1" s="1"/>
  <c r="A340" i="1" s="1"/>
  <c r="A397" i="1" s="1"/>
  <c r="A454" i="1" s="1"/>
  <c r="A511" i="1" s="1"/>
  <c r="A568" i="1" s="1"/>
  <c r="A625" i="1" s="1"/>
  <c r="A682" i="1" s="1"/>
  <c r="A739" i="1" s="1"/>
  <c r="A796" i="1" s="1"/>
  <c r="A853" i="1" s="1"/>
  <c r="A910" i="1" s="1"/>
  <c r="A967" i="1" s="1"/>
  <c r="A1024" i="1" s="1"/>
  <c r="A1081" i="1" s="1"/>
  <c r="A1138" i="1" s="1"/>
  <c r="A1195" i="1" s="1"/>
  <c r="A1252" i="1" s="1"/>
  <c r="A1309" i="1" s="1"/>
  <c r="A1366" i="1" s="1"/>
  <c r="A1423" i="1" s="1"/>
  <c r="A1480" i="1" s="1"/>
  <c r="A1537" i="1" s="1"/>
  <c r="A1594" i="1" s="1"/>
  <c r="A1651" i="1" s="1"/>
  <c r="A1708" i="1" s="1"/>
  <c r="A1765" i="1" s="1"/>
  <c r="A1822" i="1" s="1"/>
  <c r="A1879" i="1" s="1"/>
  <c r="A1936" i="1" s="1"/>
  <c r="A1993" i="1" s="1"/>
  <c r="A2050" i="1" s="1"/>
  <c r="A2107" i="1" s="1"/>
  <c r="A2164" i="1" s="1"/>
  <c r="A2221" i="1" s="1"/>
  <c r="A2278" i="1" s="1"/>
  <c r="A2335" i="1" s="1"/>
  <c r="A2392" i="1" s="1"/>
  <c r="A2449" i="1" s="1"/>
  <c r="A2506" i="1" s="1"/>
  <c r="A2563" i="1" s="1"/>
  <c r="A2620" i="1" s="1"/>
  <c r="A2677" i="1" s="1"/>
  <c r="A2734" i="1" s="1"/>
  <c r="A2791" i="1" s="1"/>
  <c r="A2848" i="1" s="1"/>
  <c r="A2905" i="1" s="1"/>
  <c r="A2962" i="1" s="1"/>
  <c r="A3019" i="1" s="1"/>
  <c r="A3076" i="1" s="1"/>
  <c r="A3133" i="1" s="1"/>
  <c r="A3190" i="1" s="1"/>
  <c r="A3247" i="1" s="1"/>
  <c r="A3304" i="1" s="1"/>
  <c r="A3361" i="1" s="1"/>
  <c r="A3418" i="1" s="1"/>
  <c r="A3475" i="1" s="1"/>
  <c r="A111" i="1"/>
  <c r="A168" i="1" s="1"/>
  <c r="A225" i="1" s="1"/>
  <c r="A282" i="1" s="1"/>
  <c r="A339" i="1" s="1"/>
  <c r="A396" i="1" s="1"/>
  <c r="A453" i="1" s="1"/>
  <c r="A510" i="1" s="1"/>
  <c r="A567" i="1" s="1"/>
  <c r="A624" i="1" s="1"/>
  <c r="A681" i="1" s="1"/>
  <c r="A738" i="1" s="1"/>
  <c r="A795" i="1" s="1"/>
  <c r="A852" i="1" s="1"/>
  <c r="A909" i="1" s="1"/>
  <c r="A966" i="1" s="1"/>
  <c r="A1023" i="1" s="1"/>
  <c r="A1080" i="1" s="1"/>
  <c r="A1137" i="1" s="1"/>
  <c r="A1194" i="1" s="1"/>
  <c r="A1251" i="1" s="1"/>
  <c r="A1308" i="1" s="1"/>
  <c r="A1365" i="1" s="1"/>
  <c r="A1422" i="1" s="1"/>
  <c r="A1479" i="1" s="1"/>
  <c r="A1536" i="1" s="1"/>
  <c r="A1593" i="1" s="1"/>
  <c r="A1650" i="1" s="1"/>
  <c r="A1707" i="1" s="1"/>
  <c r="A1764" i="1" s="1"/>
  <c r="A1821" i="1" s="1"/>
  <c r="A1878" i="1" s="1"/>
  <c r="A1935" i="1" s="1"/>
  <c r="A1992" i="1" s="1"/>
  <c r="A2049" i="1" s="1"/>
  <c r="A2106" i="1" s="1"/>
  <c r="A2163" i="1" s="1"/>
  <c r="A2220" i="1" s="1"/>
  <c r="A2277" i="1" s="1"/>
  <c r="A2334" i="1" s="1"/>
  <c r="A2391" i="1" s="1"/>
  <c r="A2448" i="1" s="1"/>
  <c r="A2505" i="1" s="1"/>
  <c r="A2562" i="1" s="1"/>
  <c r="A2619" i="1" s="1"/>
  <c r="A2676" i="1" s="1"/>
  <c r="A2733" i="1" s="1"/>
  <c r="A2790" i="1" s="1"/>
  <c r="A2847" i="1" s="1"/>
  <c r="A2904" i="1" s="1"/>
  <c r="A2961" i="1" s="1"/>
  <c r="A3018" i="1" s="1"/>
  <c r="A3075" i="1" s="1"/>
  <c r="A3132" i="1" s="1"/>
  <c r="A3189" i="1" s="1"/>
  <c r="A3246" i="1" s="1"/>
  <c r="A3303" i="1" s="1"/>
  <c r="A3360" i="1" s="1"/>
  <c r="A3417" i="1" s="1"/>
  <c r="A3474" i="1" s="1"/>
  <c r="A110" i="1"/>
  <c r="A167" i="1" s="1"/>
  <c r="A224" i="1" s="1"/>
  <c r="A281" i="1" s="1"/>
  <c r="A338" i="1" s="1"/>
  <c r="A395" i="1" s="1"/>
  <c r="A452" i="1" s="1"/>
  <c r="A509" i="1" s="1"/>
  <c r="A566" i="1" s="1"/>
  <c r="A623" i="1" s="1"/>
  <c r="A680" i="1" s="1"/>
  <c r="A737" i="1" s="1"/>
  <c r="A794" i="1" s="1"/>
  <c r="A851" i="1" s="1"/>
  <c r="A908" i="1" s="1"/>
  <c r="A965" i="1" s="1"/>
  <c r="A1022" i="1" s="1"/>
  <c r="A1079" i="1" s="1"/>
  <c r="A1136" i="1" s="1"/>
  <c r="A1193" i="1" s="1"/>
  <c r="A1250" i="1" s="1"/>
  <c r="A1307" i="1" s="1"/>
  <c r="A1364" i="1" s="1"/>
  <c r="A1421" i="1" s="1"/>
  <c r="A1478" i="1" s="1"/>
  <c r="A1535" i="1" s="1"/>
  <c r="A1592" i="1" s="1"/>
  <c r="A1649" i="1" s="1"/>
  <c r="A1706" i="1" s="1"/>
  <c r="A1763" i="1" s="1"/>
  <c r="A1820" i="1" s="1"/>
  <c r="A1877" i="1" s="1"/>
  <c r="A1934" i="1" s="1"/>
  <c r="A1991" i="1" s="1"/>
  <c r="A2048" i="1" s="1"/>
  <c r="A2105" i="1" s="1"/>
  <c r="A2162" i="1" s="1"/>
  <c r="A2219" i="1" s="1"/>
  <c r="A2276" i="1" s="1"/>
  <c r="A2333" i="1" s="1"/>
  <c r="A2390" i="1" s="1"/>
  <c r="A2447" i="1" s="1"/>
  <c r="A2504" i="1" s="1"/>
  <c r="A2561" i="1" s="1"/>
  <c r="A2618" i="1" s="1"/>
  <c r="A2675" i="1" s="1"/>
  <c r="A2732" i="1" s="1"/>
  <c r="A2789" i="1" s="1"/>
  <c r="A2846" i="1" s="1"/>
  <c r="A2903" i="1" s="1"/>
  <c r="A2960" i="1" s="1"/>
  <c r="A3017" i="1" s="1"/>
  <c r="A3074" i="1" s="1"/>
  <c r="A3131" i="1" s="1"/>
  <c r="A3188" i="1" s="1"/>
  <c r="A3245" i="1" s="1"/>
  <c r="A3302" i="1" s="1"/>
  <c r="A3359" i="1" s="1"/>
  <c r="A3416" i="1" s="1"/>
  <c r="A3473" i="1" s="1"/>
  <c r="A109" i="1"/>
  <c r="A108" i="1"/>
  <c r="A107" i="1"/>
  <c r="A106" i="1"/>
  <c r="A163" i="1" s="1"/>
  <c r="A220" i="1" s="1"/>
  <c r="A277" i="1" s="1"/>
  <c r="A334" i="1" s="1"/>
  <c r="A391" i="1" s="1"/>
  <c r="A448" i="1" s="1"/>
  <c r="A505" i="1" s="1"/>
  <c r="A562" i="1" s="1"/>
  <c r="A619" i="1" s="1"/>
  <c r="A676" i="1" s="1"/>
  <c r="A733" i="1" s="1"/>
  <c r="A790" i="1" s="1"/>
  <c r="A847" i="1" s="1"/>
  <c r="A904" i="1" s="1"/>
  <c r="A961" i="1" s="1"/>
  <c r="A1018" i="1" s="1"/>
  <c r="A1075" i="1" s="1"/>
  <c r="A1132" i="1" s="1"/>
  <c r="A1189" i="1" s="1"/>
  <c r="A1246" i="1" s="1"/>
  <c r="A1303" i="1" s="1"/>
  <c r="A1360" i="1" s="1"/>
  <c r="A1417" i="1" s="1"/>
  <c r="A1474" i="1" s="1"/>
  <c r="A1531" i="1" s="1"/>
  <c r="A1588" i="1" s="1"/>
  <c r="A1645" i="1" s="1"/>
  <c r="A1702" i="1" s="1"/>
  <c r="A1759" i="1" s="1"/>
  <c r="A1816" i="1" s="1"/>
  <c r="A1873" i="1" s="1"/>
  <c r="A1930" i="1" s="1"/>
  <c r="A1987" i="1" s="1"/>
  <c r="A2044" i="1" s="1"/>
  <c r="A2101" i="1" s="1"/>
  <c r="A2158" i="1" s="1"/>
  <c r="A2215" i="1" s="1"/>
  <c r="A2272" i="1" s="1"/>
  <c r="A2329" i="1" s="1"/>
  <c r="A2386" i="1" s="1"/>
  <c r="A2443" i="1" s="1"/>
  <c r="A2500" i="1" s="1"/>
  <c r="A2557" i="1" s="1"/>
  <c r="A2614" i="1" s="1"/>
  <c r="A2671" i="1" s="1"/>
  <c r="A2728" i="1" s="1"/>
  <c r="A2785" i="1" s="1"/>
  <c r="A2842" i="1" s="1"/>
  <c r="A2899" i="1" s="1"/>
  <c r="A2956" i="1" s="1"/>
  <c r="A3013" i="1" s="1"/>
  <c r="A3070" i="1" s="1"/>
  <c r="A3127" i="1" s="1"/>
  <c r="A3184" i="1" s="1"/>
  <c r="A3241" i="1" s="1"/>
  <c r="A3298" i="1" s="1"/>
  <c r="A3355" i="1" s="1"/>
  <c r="A3412" i="1" s="1"/>
  <c r="A3469" i="1" s="1"/>
  <c r="A105" i="1"/>
  <c r="A162" i="1" s="1"/>
  <c r="A219" i="1" s="1"/>
  <c r="A104" i="1"/>
  <c r="A161" i="1" s="1"/>
  <c r="A218" i="1" s="1"/>
  <c r="A275" i="1" s="1"/>
  <c r="A332" i="1" s="1"/>
  <c r="A389" i="1" s="1"/>
  <c r="A446" i="1" s="1"/>
  <c r="A503" i="1" s="1"/>
  <c r="A560" i="1" s="1"/>
  <c r="A617" i="1" s="1"/>
  <c r="A674" i="1" s="1"/>
  <c r="A731" i="1" s="1"/>
  <c r="A788" i="1" s="1"/>
  <c r="A845" i="1" s="1"/>
  <c r="A902" i="1" s="1"/>
  <c r="A959" i="1" s="1"/>
  <c r="A1016" i="1" s="1"/>
  <c r="A1073" i="1" s="1"/>
  <c r="A1130" i="1" s="1"/>
  <c r="A1187" i="1" s="1"/>
  <c r="A1244" i="1" s="1"/>
  <c r="A1301" i="1" s="1"/>
  <c r="A1358" i="1" s="1"/>
  <c r="A1415" i="1" s="1"/>
  <c r="A1472" i="1" s="1"/>
  <c r="A1529" i="1" s="1"/>
  <c r="A1586" i="1" s="1"/>
  <c r="A1643" i="1" s="1"/>
  <c r="A1700" i="1" s="1"/>
  <c r="A1757" i="1" s="1"/>
  <c r="A1814" i="1" s="1"/>
  <c r="A1871" i="1" s="1"/>
  <c r="A1928" i="1" s="1"/>
  <c r="A1985" i="1" s="1"/>
  <c r="A2042" i="1" s="1"/>
  <c r="A2099" i="1" s="1"/>
  <c r="A2156" i="1" s="1"/>
  <c r="A2213" i="1" s="1"/>
  <c r="A2270" i="1" s="1"/>
  <c r="A2327" i="1" s="1"/>
  <c r="A2384" i="1" s="1"/>
  <c r="A2441" i="1" s="1"/>
  <c r="A2498" i="1" s="1"/>
  <c r="A2555" i="1" s="1"/>
  <c r="A2612" i="1" s="1"/>
  <c r="A2669" i="1" s="1"/>
  <c r="A2726" i="1" s="1"/>
  <c r="A2783" i="1" s="1"/>
  <c r="A2840" i="1" s="1"/>
  <c r="A2897" i="1" s="1"/>
  <c r="A2954" i="1" s="1"/>
  <c r="A3011" i="1" s="1"/>
  <c r="A3068" i="1" s="1"/>
  <c r="A3125" i="1" s="1"/>
  <c r="A3182" i="1" s="1"/>
  <c r="A3239" i="1" s="1"/>
  <c r="A3296" i="1" s="1"/>
  <c r="A3353" i="1" s="1"/>
  <c r="A3410" i="1" s="1"/>
  <c r="A3467" i="1" s="1"/>
  <c r="A103" i="1"/>
  <c r="A102" i="1"/>
  <c r="A159" i="1" s="1"/>
  <c r="A216" i="1" s="1"/>
  <c r="A273" i="1" s="1"/>
  <c r="A330" i="1" s="1"/>
  <c r="A387" i="1" s="1"/>
  <c r="A444" i="1" s="1"/>
  <c r="A501" i="1" s="1"/>
  <c r="A558" i="1" s="1"/>
  <c r="A615" i="1" s="1"/>
  <c r="A672" i="1" s="1"/>
  <c r="A729" i="1" s="1"/>
  <c r="A786" i="1" s="1"/>
  <c r="A843" i="1" s="1"/>
  <c r="A900" i="1" s="1"/>
  <c r="A957" i="1" s="1"/>
  <c r="A1014" i="1" s="1"/>
  <c r="A1071" i="1" s="1"/>
  <c r="A1128" i="1" s="1"/>
  <c r="A1185" i="1" s="1"/>
  <c r="A1242" i="1" s="1"/>
  <c r="A1299" i="1" s="1"/>
  <c r="A1356" i="1" s="1"/>
  <c r="A1413" i="1" s="1"/>
  <c r="A1470" i="1" s="1"/>
  <c r="A1527" i="1" s="1"/>
  <c r="A1584" i="1" s="1"/>
  <c r="A1641" i="1" s="1"/>
  <c r="A1698" i="1" s="1"/>
  <c r="A1755" i="1" s="1"/>
  <c r="A1812" i="1" s="1"/>
  <c r="A1869" i="1" s="1"/>
  <c r="A1926" i="1" s="1"/>
  <c r="A1983" i="1" s="1"/>
  <c r="A2040" i="1" s="1"/>
  <c r="A2097" i="1" s="1"/>
  <c r="A2154" i="1" s="1"/>
  <c r="A2211" i="1" s="1"/>
  <c r="A2268" i="1" s="1"/>
  <c r="A2325" i="1" s="1"/>
  <c r="A2382" i="1" s="1"/>
  <c r="A2439" i="1" s="1"/>
  <c r="A2496" i="1" s="1"/>
  <c r="A2553" i="1" s="1"/>
  <c r="A2610" i="1" s="1"/>
  <c r="A2667" i="1" s="1"/>
  <c r="A2724" i="1" s="1"/>
  <c r="A2781" i="1" s="1"/>
  <c r="A2838" i="1" s="1"/>
  <c r="A2895" i="1" s="1"/>
  <c r="A2952" i="1" s="1"/>
  <c r="A3009" i="1" s="1"/>
  <c r="A3066" i="1" s="1"/>
  <c r="A3123" i="1" s="1"/>
  <c r="A3180" i="1" s="1"/>
  <c r="A3237" i="1" s="1"/>
  <c r="A3294" i="1" s="1"/>
  <c r="A3351" i="1" s="1"/>
  <c r="A3408" i="1" s="1"/>
  <c r="A3465" i="1" s="1"/>
  <c r="A101" i="1"/>
  <c r="A158" i="1" s="1"/>
  <c r="A215" i="1" s="1"/>
  <c r="A272" i="1" s="1"/>
  <c r="A329" i="1" s="1"/>
  <c r="A386" i="1" s="1"/>
  <c r="A443" i="1" s="1"/>
  <c r="A500" i="1" s="1"/>
  <c r="A557" i="1" s="1"/>
  <c r="A614" i="1" s="1"/>
  <c r="A671" i="1" s="1"/>
  <c r="A728" i="1" s="1"/>
  <c r="A785" i="1" s="1"/>
  <c r="A842" i="1" s="1"/>
  <c r="A899" i="1" s="1"/>
  <c r="A956" i="1" s="1"/>
  <c r="A1013" i="1" s="1"/>
  <c r="A1070" i="1" s="1"/>
  <c r="A1127" i="1" s="1"/>
  <c r="A1184" i="1" s="1"/>
  <c r="A1241" i="1" s="1"/>
  <c r="A1298" i="1" s="1"/>
  <c r="A1355" i="1" s="1"/>
  <c r="A1412" i="1" s="1"/>
  <c r="A1469" i="1" s="1"/>
  <c r="A1526" i="1" s="1"/>
  <c r="A1583" i="1" s="1"/>
  <c r="A1640" i="1" s="1"/>
  <c r="A1697" i="1" s="1"/>
  <c r="A1754" i="1" s="1"/>
  <c r="A1811" i="1" s="1"/>
  <c r="A1868" i="1" s="1"/>
  <c r="A1925" i="1" s="1"/>
  <c r="A1982" i="1" s="1"/>
  <c r="A2039" i="1" s="1"/>
  <c r="A2096" i="1" s="1"/>
  <c r="A2153" i="1" s="1"/>
  <c r="A2210" i="1" s="1"/>
  <c r="A2267" i="1" s="1"/>
  <c r="A2324" i="1" s="1"/>
  <c r="A2381" i="1" s="1"/>
  <c r="A2438" i="1" s="1"/>
  <c r="A2495" i="1" s="1"/>
  <c r="A2552" i="1" s="1"/>
  <c r="A2609" i="1" s="1"/>
  <c r="A2666" i="1" s="1"/>
  <c r="A2723" i="1" s="1"/>
  <c r="A2780" i="1" s="1"/>
  <c r="A2837" i="1" s="1"/>
  <c r="A2894" i="1" s="1"/>
  <c r="A2951" i="1" s="1"/>
  <c r="A3008" i="1" s="1"/>
  <c r="A3065" i="1" s="1"/>
  <c r="A3122" i="1" s="1"/>
  <c r="A3179" i="1" s="1"/>
  <c r="A3236" i="1" s="1"/>
  <c r="A3293" i="1" s="1"/>
  <c r="A3350" i="1" s="1"/>
  <c r="A3407" i="1" s="1"/>
  <c r="A3464" i="1" s="1"/>
  <c r="A100" i="1"/>
  <c r="A157" i="1" s="1"/>
  <c r="A214" i="1" s="1"/>
  <c r="A271" i="1" s="1"/>
  <c r="A328" i="1" s="1"/>
  <c r="A385" i="1" s="1"/>
  <c r="A442" i="1" s="1"/>
  <c r="A499" i="1" s="1"/>
  <c r="A556" i="1" s="1"/>
  <c r="A613" i="1" s="1"/>
  <c r="A670" i="1" s="1"/>
  <c r="A727" i="1" s="1"/>
  <c r="A784" i="1" s="1"/>
  <c r="A841" i="1" s="1"/>
  <c r="A898" i="1" s="1"/>
  <c r="A955" i="1" s="1"/>
  <c r="A1012" i="1" s="1"/>
  <c r="A1069" i="1" s="1"/>
  <c r="A1126" i="1" s="1"/>
  <c r="A1183" i="1" s="1"/>
  <c r="A1240" i="1" s="1"/>
  <c r="A1297" i="1" s="1"/>
  <c r="A1354" i="1" s="1"/>
  <c r="A1411" i="1" s="1"/>
  <c r="A1468" i="1" s="1"/>
  <c r="A1525" i="1" s="1"/>
  <c r="A1582" i="1" s="1"/>
  <c r="A1639" i="1" s="1"/>
  <c r="A1696" i="1" s="1"/>
  <c r="A1753" i="1" s="1"/>
  <c r="A1810" i="1" s="1"/>
  <c r="A1867" i="1" s="1"/>
  <c r="A1924" i="1" s="1"/>
  <c r="A1981" i="1" s="1"/>
  <c r="A2038" i="1" s="1"/>
  <c r="A2095" i="1" s="1"/>
  <c r="A2152" i="1" s="1"/>
  <c r="A2209" i="1" s="1"/>
  <c r="A2266" i="1" s="1"/>
  <c r="A2323" i="1" s="1"/>
  <c r="A2380" i="1" s="1"/>
  <c r="A2437" i="1" s="1"/>
  <c r="A2494" i="1" s="1"/>
  <c r="A2551" i="1" s="1"/>
  <c r="A2608" i="1" s="1"/>
  <c r="A2665" i="1" s="1"/>
  <c r="A2722" i="1" s="1"/>
  <c r="A2779" i="1" s="1"/>
  <c r="A2836" i="1" s="1"/>
  <c r="A2893" i="1" s="1"/>
  <c r="A2950" i="1" s="1"/>
  <c r="A3007" i="1" s="1"/>
  <c r="A3064" i="1" s="1"/>
  <c r="A3121" i="1" s="1"/>
  <c r="A3178" i="1" s="1"/>
  <c r="A3235" i="1" s="1"/>
  <c r="A3292" i="1" s="1"/>
  <c r="A3349" i="1" s="1"/>
  <c r="A3406" i="1" s="1"/>
  <c r="A3463" i="1" s="1"/>
  <c r="A99" i="1"/>
  <c r="A156" i="1" s="1"/>
  <c r="A98" i="1"/>
  <c r="A155" i="1" s="1"/>
  <c r="A212" i="1" s="1"/>
  <c r="A269" i="1" s="1"/>
  <c r="A326" i="1" s="1"/>
  <c r="A383" i="1" s="1"/>
  <c r="A440" i="1" s="1"/>
  <c r="A497" i="1" s="1"/>
  <c r="A554" i="1" s="1"/>
  <c r="A611" i="1" s="1"/>
  <c r="A668" i="1" s="1"/>
  <c r="A725" i="1" s="1"/>
  <c r="A782" i="1" s="1"/>
  <c r="A839" i="1" s="1"/>
  <c r="A896" i="1" s="1"/>
  <c r="A953" i="1" s="1"/>
  <c r="A1010" i="1" s="1"/>
  <c r="A1067" i="1" s="1"/>
  <c r="A1124" i="1" s="1"/>
  <c r="A1181" i="1" s="1"/>
  <c r="A1238" i="1" s="1"/>
  <c r="A1295" i="1" s="1"/>
  <c r="A1352" i="1" s="1"/>
  <c r="A1409" i="1" s="1"/>
  <c r="A1466" i="1" s="1"/>
  <c r="A1523" i="1" s="1"/>
  <c r="A1580" i="1" s="1"/>
  <c r="A1637" i="1" s="1"/>
  <c r="A1694" i="1" s="1"/>
  <c r="A1751" i="1" s="1"/>
  <c r="A1808" i="1" s="1"/>
  <c r="A1865" i="1" s="1"/>
  <c r="A1922" i="1" s="1"/>
  <c r="A1979" i="1" s="1"/>
  <c r="A2036" i="1" s="1"/>
  <c r="A2093" i="1" s="1"/>
  <c r="A2150" i="1" s="1"/>
  <c r="A2207" i="1" s="1"/>
  <c r="A2264" i="1" s="1"/>
  <c r="A2321" i="1" s="1"/>
  <c r="A2378" i="1" s="1"/>
  <c r="A2435" i="1" s="1"/>
  <c r="A2492" i="1" s="1"/>
  <c r="A2549" i="1" s="1"/>
  <c r="A2606" i="1" s="1"/>
  <c r="A2663" i="1" s="1"/>
  <c r="A2720" i="1" s="1"/>
  <c r="A2777" i="1" s="1"/>
  <c r="A2834" i="1" s="1"/>
  <c r="A2891" i="1" s="1"/>
  <c r="A2948" i="1" s="1"/>
  <c r="A3005" i="1" s="1"/>
  <c r="A3062" i="1" s="1"/>
  <c r="A3119" i="1" s="1"/>
  <c r="A3176" i="1" s="1"/>
  <c r="A3233" i="1" s="1"/>
  <c r="A3290" i="1" s="1"/>
  <c r="A3347" i="1" s="1"/>
  <c r="A3404" i="1" s="1"/>
  <c r="A3461" i="1" s="1"/>
  <c r="A97" i="1"/>
  <c r="A96" i="1"/>
  <c r="A95" i="1"/>
  <c r="D94" i="1"/>
  <c r="A94" i="1"/>
  <c r="A151" i="1" s="1"/>
  <c r="A208" i="1" s="1"/>
  <c r="A265" i="1" s="1"/>
  <c r="A322" i="1" s="1"/>
  <c r="A379" i="1" s="1"/>
  <c r="A436" i="1" s="1"/>
  <c r="A493" i="1" s="1"/>
  <c r="A550" i="1" s="1"/>
  <c r="A607" i="1" s="1"/>
  <c r="A664" i="1" s="1"/>
  <c r="A721" i="1" s="1"/>
  <c r="A778" i="1" s="1"/>
  <c r="A835" i="1" s="1"/>
  <c r="A892" i="1" s="1"/>
  <c r="A949" i="1" s="1"/>
  <c r="A1006" i="1" s="1"/>
  <c r="A1063" i="1" s="1"/>
  <c r="A1120" i="1" s="1"/>
  <c r="A1177" i="1" s="1"/>
  <c r="A1234" i="1" s="1"/>
  <c r="A1291" i="1" s="1"/>
  <c r="A1348" i="1" s="1"/>
  <c r="A1405" i="1" s="1"/>
  <c r="A1462" i="1" s="1"/>
  <c r="A1519" i="1" s="1"/>
  <c r="A1576" i="1" s="1"/>
  <c r="A1633" i="1" s="1"/>
  <c r="A1690" i="1" s="1"/>
  <c r="A1747" i="1" s="1"/>
  <c r="A1804" i="1" s="1"/>
  <c r="A1861" i="1" s="1"/>
  <c r="A1918" i="1" s="1"/>
  <c r="A1975" i="1" s="1"/>
  <c r="A2032" i="1" s="1"/>
  <c r="A2089" i="1" s="1"/>
  <c r="A2146" i="1" s="1"/>
  <c r="A2203" i="1" s="1"/>
  <c r="A2260" i="1" s="1"/>
  <c r="A2317" i="1" s="1"/>
  <c r="A2374" i="1" s="1"/>
  <c r="A2431" i="1" s="1"/>
  <c r="A2488" i="1" s="1"/>
  <c r="A2545" i="1" s="1"/>
  <c r="A2602" i="1" s="1"/>
  <c r="A2659" i="1" s="1"/>
  <c r="A2716" i="1" s="1"/>
  <c r="A2773" i="1" s="1"/>
  <c r="A2830" i="1" s="1"/>
  <c r="A2887" i="1" s="1"/>
  <c r="A2944" i="1" s="1"/>
  <c r="A3001" i="1" s="1"/>
  <c r="A3058" i="1" s="1"/>
  <c r="A3115" i="1" s="1"/>
  <c r="A3172" i="1" s="1"/>
  <c r="A3229" i="1" s="1"/>
  <c r="A3286" i="1" s="1"/>
  <c r="A3343" i="1" s="1"/>
  <c r="A3400" i="1" s="1"/>
  <c r="A3457" i="1" s="1"/>
  <c r="A93" i="1"/>
  <c r="A150" i="1" s="1"/>
  <c r="A207" i="1" s="1"/>
  <c r="A264" i="1" s="1"/>
  <c r="A321" i="1" s="1"/>
  <c r="A378" i="1" s="1"/>
  <c r="A435" i="1" s="1"/>
  <c r="A492" i="1" s="1"/>
  <c r="A549" i="1" s="1"/>
  <c r="A606" i="1" s="1"/>
  <c r="A663" i="1" s="1"/>
  <c r="A720" i="1" s="1"/>
  <c r="A777" i="1" s="1"/>
  <c r="A834" i="1" s="1"/>
  <c r="A891" i="1" s="1"/>
  <c r="A948" i="1" s="1"/>
  <c r="A1005" i="1" s="1"/>
  <c r="A1062" i="1" s="1"/>
  <c r="A1119" i="1" s="1"/>
  <c r="A1176" i="1" s="1"/>
  <c r="A1233" i="1" s="1"/>
  <c r="A1290" i="1" s="1"/>
  <c r="A1347" i="1" s="1"/>
  <c r="A1404" i="1" s="1"/>
  <c r="A1461" i="1" s="1"/>
  <c r="A1518" i="1" s="1"/>
  <c r="A1575" i="1" s="1"/>
  <c r="A1632" i="1" s="1"/>
  <c r="A1689" i="1" s="1"/>
  <c r="A1746" i="1" s="1"/>
  <c r="A1803" i="1" s="1"/>
  <c r="A1860" i="1" s="1"/>
  <c r="A1917" i="1" s="1"/>
  <c r="A1974" i="1" s="1"/>
  <c r="A2031" i="1" s="1"/>
  <c r="A2088" i="1" s="1"/>
  <c r="A2145" i="1" s="1"/>
  <c r="A2202" i="1" s="1"/>
  <c r="A2259" i="1" s="1"/>
  <c r="A2316" i="1" s="1"/>
  <c r="A2373" i="1" s="1"/>
  <c r="A2430" i="1" s="1"/>
  <c r="A2487" i="1" s="1"/>
  <c r="A2544" i="1" s="1"/>
  <c r="A2601" i="1" s="1"/>
  <c r="A2658" i="1" s="1"/>
  <c r="A2715" i="1" s="1"/>
  <c r="A2772" i="1" s="1"/>
  <c r="A2829" i="1" s="1"/>
  <c r="A2886" i="1" s="1"/>
  <c r="A2943" i="1" s="1"/>
  <c r="A3000" i="1" s="1"/>
  <c r="A3057" i="1" s="1"/>
  <c r="A3114" i="1" s="1"/>
  <c r="A3171" i="1" s="1"/>
  <c r="A3228" i="1" s="1"/>
  <c r="A3285" i="1" s="1"/>
  <c r="A3342" i="1" s="1"/>
  <c r="A3399" i="1" s="1"/>
  <c r="A3456" i="1" s="1"/>
  <c r="A92" i="1"/>
  <c r="A91" i="1"/>
  <c r="D90" i="1"/>
  <c r="A90" i="1"/>
  <c r="A147" i="1" s="1"/>
  <c r="A204" i="1" s="1"/>
  <c r="D89" i="1"/>
  <c r="A89" i="1"/>
  <c r="A146" i="1" s="1"/>
  <c r="A203" i="1" s="1"/>
  <c r="A260" i="1" s="1"/>
  <c r="A317" i="1" s="1"/>
  <c r="A374" i="1" s="1"/>
  <c r="A431" i="1" s="1"/>
  <c r="A488" i="1" s="1"/>
  <c r="A545" i="1" s="1"/>
  <c r="A602" i="1" s="1"/>
  <c r="A659" i="1" s="1"/>
  <c r="A716" i="1" s="1"/>
  <c r="A773" i="1" s="1"/>
  <c r="A830" i="1" s="1"/>
  <c r="A887" i="1" s="1"/>
  <c r="A944" i="1" s="1"/>
  <c r="A1001" i="1" s="1"/>
  <c r="A1058" i="1" s="1"/>
  <c r="A1115" i="1" s="1"/>
  <c r="A1172" i="1" s="1"/>
  <c r="A1229" i="1" s="1"/>
  <c r="A1286" i="1" s="1"/>
  <c r="A1343" i="1" s="1"/>
  <c r="A1400" i="1" s="1"/>
  <c r="A1457" i="1" s="1"/>
  <c r="A1514" i="1" s="1"/>
  <c r="A1571" i="1" s="1"/>
  <c r="A1628" i="1" s="1"/>
  <c r="A1685" i="1" s="1"/>
  <c r="A1742" i="1" s="1"/>
  <c r="A1799" i="1" s="1"/>
  <c r="A1856" i="1" s="1"/>
  <c r="A1913" i="1" s="1"/>
  <c r="A1970" i="1" s="1"/>
  <c r="A2027" i="1" s="1"/>
  <c r="A2084" i="1" s="1"/>
  <c r="A2141" i="1" s="1"/>
  <c r="A2198" i="1" s="1"/>
  <c r="A2255" i="1" s="1"/>
  <c r="A2312" i="1" s="1"/>
  <c r="A2369" i="1" s="1"/>
  <c r="A2426" i="1" s="1"/>
  <c r="A2483" i="1" s="1"/>
  <c r="A2540" i="1" s="1"/>
  <c r="A2597" i="1" s="1"/>
  <c r="A2654" i="1" s="1"/>
  <c r="A2711" i="1" s="1"/>
  <c r="A2768" i="1" s="1"/>
  <c r="A2825" i="1" s="1"/>
  <c r="A2882" i="1" s="1"/>
  <c r="A2939" i="1" s="1"/>
  <c r="A2996" i="1" s="1"/>
  <c r="A3053" i="1" s="1"/>
  <c r="A3110" i="1" s="1"/>
  <c r="A3167" i="1" s="1"/>
  <c r="A3224" i="1" s="1"/>
  <c r="A3281" i="1" s="1"/>
  <c r="A3338" i="1" s="1"/>
  <c r="A3395" i="1" s="1"/>
  <c r="A3452" i="1" s="1"/>
  <c r="A88" i="1"/>
  <c r="A145" i="1" s="1"/>
  <c r="A202" i="1" s="1"/>
  <c r="A259" i="1" s="1"/>
  <c r="A316" i="1" s="1"/>
  <c r="A373" i="1" s="1"/>
  <c r="A430" i="1" s="1"/>
  <c r="A487" i="1" s="1"/>
  <c r="A544" i="1" s="1"/>
  <c r="A601" i="1" s="1"/>
  <c r="A658" i="1" s="1"/>
  <c r="A715" i="1" s="1"/>
  <c r="A772" i="1" s="1"/>
  <c r="A829" i="1" s="1"/>
  <c r="A886" i="1" s="1"/>
  <c r="A943" i="1" s="1"/>
  <c r="A1000" i="1" s="1"/>
  <c r="A1057" i="1" s="1"/>
  <c r="A1114" i="1" s="1"/>
  <c r="A1171" i="1" s="1"/>
  <c r="A1228" i="1" s="1"/>
  <c r="A1285" i="1" s="1"/>
  <c r="A1342" i="1" s="1"/>
  <c r="A1399" i="1" s="1"/>
  <c r="A1456" i="1" s="1"/>
  <c r="A1513" i="1" s="1"/>
  <c r="A1570" i="1" s="1"/>
  <c r="A1627" i="1" s="1"/>
  <c r="A1684" i="1" s="1"/>
  <c r="A1741" i="1" s="1"/>
  <c r="A1798" i="1" s="1"/>
  <c r="A1855" i="1" s="1"/>
  <c r="A1912" i="1" s="1"/>
  <c r="A1969" i="1" s="1"/>
  <c r="A2026" i="1" s="1"/>
  <c r="A2083" i="1" s="1"/>
  <c r="A2140" i="1" s="1"/>
  <c r="A2197" i="1" s="1"/>
  <c r="A2254" i="1" s="1"/>
  <c r="A2311" i="1" s="1"/>
  <c r="A2368" i="1" s="1"/>
  <c r="A2425" i="1" s="1"/>
  <c r="A2482" i="1" s="1"/>
  <c r="A2539" i="1" s="1"/>
  <c r="A2596" i="1" s="1"/>
  <c r="A2653" i="1" s="1"/>
  <c r="A2710" i="1" s="1"/>
  <c r="A2767" i="1" s="1"/>
  <c r="A2824" i="1" s="1"/>
  <c r="A2881" i="1" s="1"/>
  <c r="A2938" i="1" s="1"/>
  <c r="A2995" i="1" s="1"/>
  <c r="A3052" i="1" s="1"/>
  <c r="A3109" i="1" s="1"/>
  <c r="A3166" i="1" s="1"/>
  <c r="A3223" i="1" s="1"/>
  <c r="A3280" i="1" s="1"/>
  <c r="A3337" i="1" s="1"/>
  <c r="A3394" i="1" s="1"/>
  <c r="A3451" i="1" s="1"/>
  <c r="A87" i="1"/>
  <c r="A144" i="1" s="1"/>
  <c r="A201" i="1" s="1"/>
  <c r="A258" i="1" s="1"/>
  <c r="A315" i="1" s="1"/>
  <c r="A372" i="1" s="1"/>
  <c r="A429" i="1" s="1"/>
  <c r="A486" i="1" s="1"/>
  <c r="A543" i="1" s="1"/>
  <c r="A600" i="1" s="1"/>
  <c r="A657" i="1" s="1"/>
  <c r="A714" i="1" s="1"/>
  <c r="A86" i="1"/>
  <c r="A143" i="1" s="1"/>
  <c r="A200" i="1" s="1"/>
  <c r="A257" i="1" s="1"/>
  <c r="A314" i="1" s="1"/>
  <c r="A371" i="1" s="1"/>
  <c r="A428" i="1" s="1"/>
  <c r="A485" i="1" s="1"/>
  <c r="A542" i="1" s="1"/>
  <c r="A599" i="1" s="1"/>
  <c r="A656" i="1" s="1"/>
  <c r="A713" i="1" s="1"/>
  <c r="A770" i="1" s="1"/>
  <c r="A827" i="1" s="1"/>
  <c r="A884" i="1" s="1"/>
  <c r="A941" i="1" s="1"/>
  <c r="A998" i="1" s="1"/>
  <c r="A1055" i="1" s="1"/>
  <c r="A1112" i="1" s="1"/>
  <c r="A1169" i="1" s="1"/>
  <c r="A1226" i="1" s="1"/>
  <c r="A1283" i="1" s="1"/>
  <c r="A1340" i="1" s="1"/>
  <c r="A1397" i="1" s="1"/>
  <c r="A1454" i="1" s="1"/>
  <c r="A1511" i="1" s="1"/>
  <c r="A1568" i="1" s="1"/>
  <c r="A1625" i="1" s="1"/>
  <c r="A1682" i="1" s="1"/>
  <c r="A1739" i="1" s="1"/>
  <c r="A1796" i="1" s="1"/>
  <c r="A1853" i="1" s="1"/>
  <c r="A1910" i="1" s="1"/>
  <c r="A1967" i="1" s="1"/>
  <c r="A2024" i="1" s="1"/>
  <c r="A2081" i="1" s="1"/>
  <c r="A2138" i="1" s="1"/>
  <c r="A2195" i="1" s="1"/>
  <c r="A2252" i="1" s="1"/>
  <c r="A2309" i="1" s="1"/>
  <c r="A2366" i="1" s="1"/>
  <c r="A2423" i="1" s="1"/>
  <c r="A2480" i="1" s="1"/>
  <c r="A2537" i="1" s="1"/>
  <c r="A2594" i="1" s="1"/>
  <c r="A2651" i="1" s="1"/>
  <c r="A2708" i="1" s="1"/>
  <c r="A2765" i="1" s="1"/>
  <c r="A2822" i="1" s="1"/>
  <c r="A2879" i="1" s="1"/>
  <c r="A2936" i="1" s="1"/>
  <c r="A2993" i="1" s="1"/>
  <c r="A3050" i="1" s="1"/>
  <c r="A3107" i="1" s="1"/>
  <c r="A3164" i="1" s="1"/>
  <c r="A3221" i="1" s="1"/>
  <c r="A3278" i="1" s="1"/>
  <c r="A3335" i="1" s="1"/>
  <c r="A3392" i="1" s="1"/>
  <c r="A3449" i="1" s="1"/>
  <c r="A85" i="1"/>
  <c r="A142" i="1" s="1"/>
  <c r="A199" i="1" s="1"/>
  <c r="A256" i="1" s="1"/>
  <c r="A313" i="1" s="1"/>
  <c r="A370" i="1" s="1"/>
  <c r="A427" i="1" s="1"/>
  <c r="A484" i="1" s="1"/>
  <c r="A541" i="1" s="1"/>
  <c r="A598" i="1" s="1"/>
  <c r="A655" i="1" s="1"/>
  <c r="A712" i="1" s="1"/>
  <c r="A769" i="1" s="1"/>
  <c r="A826" i="1" s="1"/>
  <c r="A883" i="1" s="1"/>
  <c r="A940" i="1" s="1"/>
  <c r="A997" i="1" s="1"/>
  <c r="A1054" i="1" s="1"/>
  <c r="A1111" i="1" s="1"/>
  <c r="A1168" i="1" s="1"/>
  <c r="A1225" i="1" s="1"/>
  <c r="A1282" i="1" s="1"/>
  <c r="A1339" i="1" s="1"/>
  <c r="A1396" i="1" s="1"/>
  <c r="A1453" i="1" s="1"/>
  <c r="A1510" i="1" s="1"/>
  <c r="A1567" i="1" s="1"/>
  <c r="A1624" i="1" s="1"/>
  <c r="A1681" i="1" s="1"/>
  <c r="A1738" i="1" s="1"/>
  <c r="A1795" i="1" s="1"/>
  <c r="A1852" i="1" s="1"/>
  <c r="A1909" i="1" s="1"/>
  <c r="A1966" i="1" s="1"/>
  <c r="A2023" i="1" s="1"/>
  <c r="A2080" i="1" s="1"/>
  <c r="A2137" i="1" s="1"/>
  <c r="A2194" i="1" s="1"/>
  <c r="A2251" i="1" s="1"/>
  <c r="A2308" i="1" s="1"/>
  <c r="A2365" i="1" s="1"/>
  <c r="A2422" i="1" s="1"/>
  <c r="A2479" i="1" s="1"/>
  <c r="A2536" i="1" s="1"/>
  <c r="A2593" i="1" s="1"/>
  <c r="A2650" i="1" s="1"/>
  <c r="A2707" i="1" s="1"/>
  <c r="A2764" i="1" s="1"/>
  <c r="A2821" i="1" s="1"/>
  <c r="A2878" i="1" s="1"/>
  <c r="A2935" i="1" s="1"/>
  <c r="A2992" i="1" s="1"/>
  <c r="A3049" i="1" s="1"/>
  <c r="A3106" i="1" s="1"/>
  <c r="A3163" i="1" s="1"/>
  <c r="A3220" i="1" s="1"/>
  <c r="A3277" i="1" s="1"/>
  <c r="A3334" i="1" s="1"/>
  <c r="A3391" i="1" s="1"/>
  <c r="A3448" i="1" s="1"/>
  <c r="A84" i="1"/>
  <c r="A141" i="1" s="1"/>
  <c r="A198" i="1" s="1"/>
  <c r="A255" i="1" s="1"/>
  <c r="A83" i="1"/>
  <c r="A140" i="1" s="1"/>
  <c r="A197" i="1" s="1"/>
  <c r="A254" i="1" s="1"/>
  <c r="A311" i="1" s="1"/>
  <c r="A368" i="1" s="1"/>
  <c r="A425" i="1" s="1"/>
  <c r="A482" i="1" s="1"/>
  <c r="A539" i="1" s="1"/>
  <c r="A596" i="1" s="1"/>
  <c r="A653" i="1" s="1"/>
  <c r="A710" i="1" s="1"/>
  <c r="A767" i="1" s="1"/>
  <c r="A824" i="1" s="1"/>
  <c r="A881" i="1" s="1"/>
  <c r="A938" i="1" s="1"/>
  <c r="A995" i="1" s="1"/>
  <c r="A1052" i="1" s="1"/>
  <c r="A1109" i="1" s="1"/>
  <c r="A1166" i="1" s="1"/>
  <c r="A1223" i="1" s="1"/>
  <c r="A1280" i="1" s="1"/>
  <c r="A1337" i="1" s="1"/>
  <c r="A1394" i="1" s="1"/>
  <c r="A1451" i="1" s="1"/>
  <c r="A1508" i="1" s="1"/>
  <c r="A1565" i="1" s="1"/>
  <c r="A1622" i="1" s="1"/>
  <c r="A1679" i="1" s="1"/>
  <c r="A1736" i="1" s="1"/>
  <c r="A1793" i="1" s="1"/>
  <c r="A1850" i="1" s="1"/>
  <c r="A1907" i="1" s="1"/>
  <c r="A1964" i="1" s="1"/>
  <c r="A2021" i="1" s="1"/>
  <c r="A2078" i="1" s="1"/>
  <c r="A2135" i="1" s="1"/>
  <c r="A2192" i="1" s="1"/>
  <c r="A2249" i="1" s="1"/>
  <c r="A2306" i="1" s="1"/>
  <c r="A2363" i="1" s="1"/>
  <c r="A2420" i="1" s="1"/>
  <c r="A2477" i="1" s="1"/>
  <c r="A2534" i="1" s="1"/>
  <c r="A2591" i="1" s="1"/>
  <c r="A2648" i="1" s="1"/>
  <c r="A2705" i="1" s="1"/>
  <c r="A2762" i="1" s="1"/>
  <c r="A2819" i="1" s="1"/>
  <c r="A2876" i="1" s="1"/>
  <c r="A2933" i="1" s="1"/>
  <c r="A2990" i="1" s="1"/>
  <c r="A3047" i="1" s="1"/>
  <c r="A3104" i="1" s="1"/>
  <c r="A3161" i="1" s="1"/>
  <c r="A3218" i="1" s="1"/>
  <c r="A3275" i="1" s="1"/>
  <c r="A3332" i="1" s="1"/>
  <c r="A3389" i="1" s="1"/>
  <c r="A3446" i="1" s="1"/>
  <c r="A82" i="1"/>
  <c r="A81" i="1"/>
  <c r="A80" i="1"/>
  <c r="A137" i="1" s="1"/>
  <c r="A194" i="1" s="1"/>
  <c r="A251" i="1" s="1"/>
  <c r="A308" i="1" s="1"/>
  <c r="A365" i="1" s="1"/>
  <c r="A422" i="1" s="1"/>
  <c r="A479" i="1" s="1"/>
  <c r="A536" i="1" s="1"/>
  <c r="A593" i="1" s="1"/>
  <c r="A650" i="1" s="1"/>
  <c r="A707" i="1" s="1"/>
  <c r="A764" i="1" s="1"/>
  <c r="A821" i="1" s="1"/>
  <c r="A878" i="1" s="1"/>
  <c r="A935" i="1" s="1"/>
  <c r="A992" i="1" s="1"/>
  <c r="A1049" i="1" s="1"/>
  <c r="A1106" i="1" s="1"/>
  <c r="A1163" i="1" s="1"/>
  <c r="A1220" i="1" s="1"/>
  <c r="A1277" i="1" s="1"/>
  <c r="A1334" i="1" s="1"/>
  <c r="A1391" i="1" s="1"/>
  <c r="A1448" i="1" s="1"/>
  <c r="A1505" i="1" s="1"/>
  <c r="A1562" i="1" s="1"/>
  <c r="A1619" i="1" s="1"/>
  <c r="A1676" i="1" s="1"/>
  <c r="A1733" i="1" s="1"/>
  <c r="A1790" i="1" s="1"/>
  <c r="A1847" i="1" s="1"/>
  <c r="A1904" i="1" s="1"/>
  <c r="A1961" i="1" s="1"/>
  <c r="A2018" i="1" s="1"/>
  <c r="A2075" i="1" s="1"/>
  <c r="A2132" i="1" s="1"/>
  <c r="A2189" i="1" s="1"/>
  <c r="A2246" i="1" s="1"/>
  <c r="A2303" i="1" s="1"/>
  <c r="A2360" i="1" s="1"/>
  <c r="A2417" i="1" s="1"/>
  <c r="A2474" i="1" s="1"/>
  <c r="A2531" i="1" s="1"/>
  <c r="A2588" i="1" s="1"/>
  <c r="A2645" i="1" s="1"/>
  <c r="A2702" i="1" s="1"/>
  <c r="A2759" i="1" s="1"/>
  <c r="A2816" i="1" s="1"/>
  <c r="A2873" i="1" s="1"/>
  <c r="A2930" i="1" s="1"/>
  <c r="A2987" i="1" s="1"/>
  <c r="A3044" i="1" s="1"/>
  <c r="A3101" i="1" s="1"/>
  <c r="A3158" i="1" s="1"/>
  <c r="A3215" i="1" s="1"/>
  <c r="A3272" i="1" s="1"/>
  <c r="A3329" i="1" s="1"/>
  <c r="A3386" i="1" s="1"/>
  <c r="A3443" i="1" s="1"/>
  <c r="D79" i="1"/>
  <c r="A79" i="1"/>
  <c r="A136" i="1" s="1"/>
  <c r="A193" i="1" s="1"/>
  <c r="A250" i="1" s="1"/>
  <c r="A307" i="1" s="1"/>
  <c r="D78" i="1"/>
  <c r="A78" i="1"/>
  <c r="A77" i="1"/>
  <c r="A76" i="1"/>
  <c r="E75" i="1"/>
  <c r="D75" i="1"/>
  <c r="A75" i="1"/>
  <c r="A132" i="1" s="1"/>
  <c r="A189" i="1" s="1"/>
  <c r="A246" i="1" s="1"/>
  <c r="A303" i="1" s="1"/>
  <c r="A360" i="1" s="1"/>
  <c r="A417" i="1" s="1"/>
  <c r="A474" i="1" s="1"/>
  <c r="A531" i="1" s="1"/>
  <c r="A588" i="1" s="1"/>
  <c r="A645" i="1" s="1"/>
  <c r="A702" i="1" s="1"/>
  <c r="A759" i="1" s="1"/>
  <c r="A816" i="1" s="1"/>
  <c r="A873" i="1" s="1"/>
  <c r="A930" i="1" s="1"/>
  <c r="A987" i="1" s="1"/>
  <c r="A1044" i="1" s="1"/>
  <c r="A1101" i="1" s="1"/>
  <c r="A1158" i="1" s="1"/>
  <c r="A1215" i="1" s="1"/>
  <c r="A1272" i="1" s="1"/>
  <c r="A1329" i="1" s="1"/>
  <c r="A1386" i="1" s="1"/>
  <c r="A1443" i="1" s="1"/>
  <c r="A1500" i="1" s="1"/>
  <c r="A1557" i="1" s="1"/>
  <c r="A1614" i="1" s="1"/>
  <c r="A1671" i="1" s="1"/>
  <c r="A1728" i="1" s="1"/>
  <c r="A1785" i="1" s="1"/>
  <c r="A1842" i="1" s="1"/>
  <c r="A1899" i="1" s="1"/>
  <c r="A1956" i="1" s="1"/>
  <c r="A2013" i="1" s="1"/>
  <c r="A2070" i="1" s="1"/>
  <c r="A2127" i="1" s="1"/>
  <c r="A2184" i="1" s="1"/>
  <c r="A2241" i="1" s="1"/>
  <c r="A2298" i="1" s="1"/>
  <c r="A2355" i="1" s="1"/>
  <c r="A2412" i="1" s="1"/>
  <c r="A2469" i="1" s="1"/>
  <c r="A2526" i="1" s="1"/>
  <c r="A2583" i="1" s="1"/>
  <c r="A2640" i="1" s="1"/>
  <c r="A2697" i="1" s="1"/>
  <c r="A2754" i="1" s="1"/>
  <c r="A2811" i="1" s="1"/>
  <c r="A2868" i="1" s="1"/>
  <c r="A2925" i="1" s="1"/>
  <c r="A2982" i="1" s="1"/>
  <c r="A3039" i="1" s="1"/>
  <c r="A3096" i="1" s="1"/>
  <c r="A3153" i="1" s="1"/>
  <c r="A3210" i="1" s="1"/>
  <c r="A3267" i="1" s="1"/>
  <c r="A3324" i="1" s="1"/>
  <c r="A3381" i="1" s="1"/>
  <c r="A3438" i="1" s="1"/>
  <c r="A74" i="1"/>
  <c r="A131" i="1" s="1"/>
  <c r="A188" i="1" s="1"/>
  <c r="A245" i="1" s="1"/>
  <c r="A302" i="1" s="1"/>
  <c r="A359" i="1" s="1"/>
  <c r="A416" i="1" s="1"/>
  <c r="A473" i="1" s="1"/>
  <c r="A530" i="1" s="1"/>
  <c r="A587" i="1" s="1"/>
  <c r="A644" i="1" s="1"/>
  <c r="A701" i="1" s="1"/>
  <c r="A758" i="1" s="1"/>
  <c r="A815" i="1" s="1"/>
  <c r="A872" i="1" s="1"/>
  <c r="A929" i="1" s="1"/>
  <c r="A986" i="1" s="1"/>
  <c r="A1043" i="1" s="1"/>
  <c r="A1100" i="1" s="1"/>
  <c r="A1157" i="1" s="1"/>
  <c r="A1214" i="1" s="1"/>
  <c r="A1271" i="1" s="1"/>
  <c r="A1328" i="1" s="1"/>
  <c r="A1385" i="1" s="1"/>
  <c r="A1442" i="1" s="1"/>
  <c r="A1499" i="1" s="1"/>
  <c r="A1556" i="1" s="1"/>
  <c r="A1613" i="1" s="1"/>
  <c r="A1670" i="1" s="1"/>
  <c r="A1727" i="1" s="1"/>
  <c r="A1784" i="1" s="1"/>
  <c r="A1841" i="1" s="1"/>
  <c r="A1898" i="1" s="1"/>
  <c r="A1955" i="1" s="1"/>
  <c r="A2012" i="1" s="1"/>
  <c r="A2069" i="1" s="1"/>
  <c r="A2126" i="1" s="1"/>
  <c r="A2183" i="1" s="1"/>
  <c r="A2240" i="1" s="1"/>
  <c r="A2297" i="1" s="1"/>
  <c r="A2354" i="1" s="1"/>
  <c r="A2411" i="1" s="1"/>
  <c r="A2468" i="1" s="1"/>
  <c r="A2525" i="1" s="1"/>
  <c r="A2582" i="1" s="1"/>
  <c r="A2639" i="1" s="1"/>
  <c r="A2696" i="1" s="1"/>
  <c r="A2753" i="1" s="1"/>
  <c r="A2810" i="1" s="1"/>
  <c r="A2867" i="1" s="1"/>
  <c r="A2924" i="1" s="1"/>
  <c r="A2981" i="1" s="1"/>
  <c r="A3038" i="1" s="1"/>
  <c r="A3095" i="1" s="1"/>
  <c r="A3152" i="1" s="1"/>
  <c r="A3209" i="1" s="1"/>
  <c r="A3266" i="1" s="1"/>
  <c r="A3323" i="1" s="1"/>
  <c r="A3380" i="1" s="1"/>
  <c r="A3437" i="1" s="1"/>
  <c r="E73" i="1"/>
  <c r="D73" i="1"/>
  <c r="A73" i="1"/>
  <c r="A72" i="1"/>
  <c r="A129" i="1" s="1"/>
  <c r="A186" i="1" s="1"/>
  <c r="A243" i="1" s="1"/>
  <c r="A300" i="1" s="1"/>
  <c r="A357" i="1" s="1"/>
  <c r="A414" i="1" s="1"/>
  <c r="A471" i="1" s="1"/>
  <c r="A528" i="1" s="1"/>
  <c r="A585" i="1" s="1"/>
  <c r="A642" i="1" s="1"/>
  <c r="A699" i="1" s="1"/>
  <c r="A756" i="1" s="1"/>
  <c r="A813" i="1" s="1"/>
  <c r="A870" i="1" s="1"/>
  <c r="A927" i="1" s="1"/>
  <c r="A984" i="1" s="1"/>
  <c r="A1041" i="1" s="1"/>
  <c r="A1098" i="1" s="1"/>
  <c r="A1155" i="1" s="1"/>
  <c r="A1212" i="1" s="1"/>
  <c r="A1269" i="1" s="1"/>
  <c r="A1326" i="1" s="1"/>
  <c r="A1383" i="1" s="1"/>
  <c r="A1440" i="1" s="1"/>
  <c r="A1497" i="1" s="1"/>
  <c r="A1554" i="1" s="1"/>
  <c r="A1611" i="1" s="1"/>
  <c r="A1668" i="1" s="1"/>
  <c r="A1725" i="1" s="1"/>
  <c r="A1782" i="1" s="1"/>
  <c r="A1839" i="1" s="1"/>
  <c r="A1896" i="1" s="1"/>
  <c r="A1953" i="1" s="1"/>
  <c r="A2010" i="1" s="1"/>
  <c r="A2067" i="1" s="1"/>
  <c r="A2124" i="1" s="1"/>
  <c r="A2181" i="1" s="1"/>
  <c r="A2238" i="1" s="1"/>
  <c r="A2295" i="1" s="1"/>
  <c r="A2352" i="1" s="1"/>
  <c r="A2409" i="1" s="1"/>
  <c r="A2466" i="1" s="1"/>
  <c r="A2523" i="1" s="1"/>
  <c r="A2580" i="1" s="1"/>
  <c r="A2637" i="1" s="1"/>
  <c r="A2694" i="1" s="1"/>
  <c r="A2751" i="1" s="1"/>
  <c r="A2808" i="1" s="1"/>
  <c r="A2865" i="1" s="1"/>
  <c r="A2922" i="1" s="1"/>
  <c r="A2979" i="1" s="1"/>
  <c r="A3036" i="1" s="1"/>
  <c r="A3093" i="1" s="1"/>
  <c r="A3150" i="1" s="1"/>
  <c r="A3207" i="1" s="1"/>
  <c r="A3264" i="1" s="1"/>
  <c r="A3321" i="1" s="1"/>
  <c r="A3378" i="1" s="1"/>
  <c r="A3435" i="1" s="1"/>
  <c r="A71" i="1"/>
  <c r="A70" i="1"/>
  <c r="A69" i="1"/>
  <c r="A126" i="1" s="1"/>
  <c r="A183" i="1" s="1"/>
  <c r="A68" i="1"/>
  <c r="A67" i="1"/>
  <c r="A66" i="1"/>
  <c r="A123" i="1" s="1"/>
  <c r="A180" i="1" s="1"/>
  <c r="A237" i="1" s="1"/>
  <c r="A294" i="1" s="1"/>
  <c r="A351" i="1" s="1"/>
  <c r="A408" i="1" s="1"/>
  <c r="A465" i="1" s="1"/>
  <c r="A522" i="1" s="1"/>
  <c r="A579" i="1" s="1"/>
  <c r="A636" i="1" s="1"/>
  <c r="A693" i="1" s="1"/>
  <c r="A750" i="1" s="1"/>
  <c r="A807" i="1" s="1"/>
  <c r="A864" i="1" s="1"/>
  <c r="A921" i="1" s="1"/>
  <c r="A978" i="1" s="1"/>
  <c r="A1035" i="1" s="1"/>
  <c r="A1092" i="1" s="1"/>
  <c r="A1149" i="1" s="1"/>
  <c r="A1206" i="1" s="1"/>
  <c r="A1263" i="1" s="1"/>
  <c r="A1320" i="1" s="1"/>
  <c r="A1377" i="1" s="1"/>
  <c r="A1434" i="1" s="1"/>
  <c r="A1491" i="1" s="1"/>
  <c r="A1548" i="1" s="1"/>
  <c r="A1605" i="1" s="1"/>
  <c r="A1662" i="1" s="1"/>
  <c r="A1719" i="1" s="1"/>
  <c r="A1776" i="1" s="1"/>
  <c r="A1833" i="1" s="1"/>
  <c r="A1890" i="1" s="1"/>
  <c r="A1947" i="1" s="1"/>
  <c r="A2004" i="1" s="1"/>
  <c r="A2061" i="1" s="1"/>
  <c r="A2118" i="1" s="1"/>
  <c r="A2175" i="1" s="1"/>
  <c r="A2232" i="1" s="1"/>
  <c r="A2289" i="1" s="1"/>
  <c r="A2346" i="1" s="1"/>
  <c r="A2403" i="1" s="1"/>
  <c r="A2460" i="1" s="1"/>
  <c r="A2517" i="1" s="1"/>
  <c r="A2574" i="1" s="1"/>
  <c r="A2631" i="1" s="1"/>
  <c r="A2688" i="1" s="1"/>
  <c r="A2745" i="1" s="1"/>
  <c r="A2802" i="1" s="1"/>
  <c r="A2859" i="1" s="1"/>
  <c r="A2916" i="1" s="1"/>
  <c r="A2973" i="1" s="1"/>
  <c r="A3030" i="1" s="1"/>
  <c r="A3087" i="1" s="1"/>
  <c r="A3144" i="1" s="1"/>
  <c r="A3201" i="1" s="1"/>
  <c r="A3258" i="1" s="1"/>
  <c r="A3315" i="1" s="1"/>
  <c r="A3372" i="1" s="1"/>
  <c r="A3429" i="1" s="1"/>
  <c r="A65" i="1"/>
  <c r="A122" i="1" s="1"/>
  <c r="A179" i="1" s="1"/>
  <c r="A236" i="1" s="1"/>
  <c r="A293" i="1" s="1"/>
  <c r="A350" i="1" s="1"/>
  <c r="A407" i="1" s="1"/>
  <c r="A464" i="1" s="1"/>
  <c r="A521" i="1" s="1"/>
  <c r="A578" i="1" s="1"/>
  <c r="A635" i="1" s="1"/>
  <c r="A692" i="1" s="1"/>
  <c r="A749" i="1" s="1"/>
  <c r="A806" i="1" s="1"/>
  <c r="A863" i="1" s="1"/>
  <c r="A920" i="1" s="1"/>
  <c r="A977" i="1" s="1"/>
  <c r="A1034" i="1" s="1"/>
  <c r="A1091" i="1" s="1"/>
  <c r="A1148" i="1" s="1"/>
  <c r="A1205" i="1" s="1"/>
  <c r="A1262" i="1" s="1"/>
  <c r="A1319" i="1" s="1"/>
  <c r="A1376" i="1" s="1"/>
  <c r="A1433" i="1" s="1"/>
  <c r="A1490" i="1" s="1"/>
  <c r="A1547" i="1" s="1"/>
  <c r="A1604" i="1" s="1"/>
  <c r="A1661" i="1" s="1"/>
  <c r="A1718" i="1" s="1"/>
  <c r="A1775" i="1" s="1"/>
  <c r="A1832" i="1" s="1"/>
  <c r="A1889" i="1" s="1"/>
  <c r="A1946" i="1" s="1"/>
  <c r="A2003" i="1" s="1"/>
  <c r="A2060" i="1" s="1"/>
  <c r="A2117" i="1" s="1"/>
  <c r="A2174" i="1" s="1"/>
  <c r="A2231" i="1" s="1"/>
  <c r="A2288" i="1" s="1"/>
  <c r="A2345" i="1" s="1"/>
  <c r="A2402" i="1" s="1"/>
  <c r="A2459" i="1" s="1"/>
  <c r="A2516" i="1" s="1"/>
  <c r="A2573" i="1" s="1"/>
  <c r="A2630" i="1" s="1"/>
  <c r="A2687" i="1" s="1"/>
  <c r="A2744" i="1" s="1"/>
  <c r="A2801" i="1" s="1"/>
  <c r="A2858" i="1" s="1"/>
  <c r="A2915" i="1" s="1"/>
  <c r="A2972" i="1" s="1"/>
  <c r="A3029" i="1" s="1"/>
  <c r="A3086" i="1" s="1"/>
  <c r="A3143" i="1" s="1"/>
  <c r="A3200" i="1" s="1"/>
  <c r="A3257" i="1" s="1"/>
  <c r="A3314" i="1" s="1"/>
  <c r="A3371" i="1" s="1"/>
  <c r="A3428" i="1" s="1"/>
  <c r="A64" i="1"/>
  <c r="D63" i="1"/>
  <c r="A63" i="1"/>
  <c r="D62" i="1"/>
  <c r="A62" i="1"/>
  <c r="A119" i="1" s="1"/>
  <c r="A176" i="1" s="1"/>
  <c r="A233" i="1" s="1"/>
  <c r="A290" i="1" s="1"/>
  <c r="D61" i="1"/>
  <c r="A61" i="1"/>
  <c r="A60" i="1"/>
  <c r="A117" i="1" s="1"/>
  <c r="A174" i="1" s="1"/>
  <c r="A231" i="1" s="1"/>
  <c r="A59" i="1"/>
  <c r="D21" i="1"/>
</calcChain>
</file>

<file path=xl/sharedStrings.xml><?xml version="1.0" encoding="utf-8"?>
<sst xmlns="http://schemas.openxmlformats.org/spreadsheetml/2006/main" count="6964" uniqueCount="69">
  <si>
    <t>ID</t>
  </si>
  <si>
    <t>Category</t>
  </si>
  <si>
    <t>n/value</t>
  </si>
  <si>
    <t>Total measured values</t>
  </si>
  <si>
    <t>Notes</t>
  </si>
  <si>
    <t>Age</t>
  </si>
  <si>
    <t>Mean</t>
  </si>
  <si>
    <t>SD</t>
  </si>
  <si>
    <t>Median</t>
  </si>
  <si>
    <t>Lower IQR</t>
  </si>
  <si>
    <t>Upper IQR</t>
  </si>
  <si>
    <t>Lower Range</t>
  </si>
  <si>
    <t>Upper Range</t>
  </si>
  <si>
    <t>BMI</t>
  </si>
  <si>
    <t>History of Smoke</t>
  </si>
  <si>
    <t>Current</t>
  </si>
  <si>
    <t>Former</t>
  </si>
  <si>
    <t>Non-smoker</t>
  </si>
  <si>
    <t>Ever</t>
  </si>
  <si>
    <t>Never-smoker</t>
  </si>
  <si>
    <t>Sex</t>
  </si>
  <si>
    <t>Male</t>
  </si>
  <si>
    <t>Female</t>
  </si>
  <si>
    <t xml:space="preserve">Ethinicity </t>
  </si>
  <si>
    <t>Hispanic or Latino</t>
  </si>
  <si>
    <t>Non-Hispanic or Latino</t>
  </si>
  <si>
    <t>Unknown</t>
  </si>
  <si>
    <t>Race</t>
  </si>
  <si>
    <t>White</t>
  </si>
  <si>
    <t>Black</t>
  </si>
  <si>
    <t>Asian</t>
  </si>
  <si>
    <t>Other</t>
  </si>
  <si>
    <t>Mixed</t>
  </si>
  <si>
    <t>Comorbidities</t>
  </si>
  <si>
    <t>Hypertension</t>
  </si>
  <si>
    <t>Diabetes</t>
  </si>
  <si>
    <t>Alcohol Use Disorder</t>
  </si>
  <si>
    <t>General Heart Disease</t>
  </si>
  <si>
    <t>Heart failure</t>
  </si>
  <si>
    <t>Asthma</t>
  </si>
  <si>
    <t>Kidney Disease</t>
  </si>
  <si>
    <t>Liver Disease</t>
  </si>
  <si>
    <t>Rheumatic Diseases</t>
  </si>
  <si>
    <t>General Respiratory Disease</t>
  </si>
  <si>
    <t>Malignancy/Cancer</t>
  </si>
  <si>
    <t>Chronic Obstructive Pulmonary disease (COPD)</t>
  </si>
  <si>
    <t>COPD or Asthma</t>
  </si>
  <si>
    <t>Cerebrovascular Disease</t>
  </si>
  <si>
    <t>Tuberculosis</t>
  </si>
  <si>
    <t>Hyperlipidemia</t>
  </si>
  <si>
    <t>Thyroid Disease</t>
  </si>
  <si>
    <t>Obesity</t>
  </si>
  <si>
    <t>HIV/AIDS</t>
  </si>
  <si>
    <t>Immunocompromised</t>
  </si>
  <si>
    <t>Coexisting disease</t>
  </si>
  <si>
    <t>Pregnancy</t>
  </si>
  <si>
    <t>Pregnant</t>
  </si>
  <si>
    <t>Oxygen therapy on admission</t>
  </si>
  <si>
    <t>Oxygen therapy</t>
  </si>
  <si>
    <t>Study Flow Chart</t>
  </si>
  <si>
    <t xml:space="preserve">N meeting eligibility criteria </t>
  </si>
  <si>
    <t>Age Eligibility</t>
  </si>
  <si>
    <t>Lower Bound</t>
  </si>
  <si>
    <t>Upper Bound</t>
  </si>
  <si>
    <t xml:space="preserve">                                                                                                                                          m </t>
  </si>
  <si>
    <t xml:space="preserve">coronary artery disease, valvulopathy, atrial fibrillation </t>
  </si>
  <si>
    <t>any comorbidity</t>
  </si>
  <si>
    <t>underlying diseases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</si>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</sst>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1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2" fillId="0" borderId="0" xfId="0" applyFont="1"/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4062-F02E-B94A-8BA4-BE7D6E702ACA}">
  <dimension ref="A1:N3478"/>
  <sheetViews>
    <sheetView tabSelected="1" workbookViewId="0">
      <selection activeCell="I10" sqref="I10"/>
    </sheetView>
  </sheetViews>
  <sheetFormatPr baseColWidth="10" defaultColWidth="11" defaultRowHeight="16" x14ac:dyDescent="0.2"/>
  <cols>
    <col min="2" max="2" width="20.6640625" customWidth="1"/>
    <col min="3" max="3" width="39.33203125" customWidth="1"/>
    <col min="5" max="5" width="19.5" customWidth="1"/>
    <col min="7" max="7" width="22.33203125" customWidth="1"/>
    <col min="12" max="12" width="21.33203125" customWidth="1"/>
    <col min="14" max="14" width="40" customWidth="1"/>
    <col min="258" max="258" width="20.6640625" customWidth="1"/>
    <col min="259" max="259" width="39.33203125" customWidth="1"/>
    <col min="261" max="261" width="19.5" customWidth="1"/>
    <col min="263" max="263" width="22.33203125" customWidth="1"/>
    <col min="268" max="268" width="21.33203125" customWidth="1"/>
    <col min="270" max="270" width="40" customWidth="1"/>
    <col min="514" max="514" width="20.6640625" customWidth="1"/>
    <col min="515" max="515" width="39.33203125" customWidth="1"/>
    <col min="517" max="517" width="19.5" customWidth="1"/>
    <col min="519" max="519" width="22.33203125" customWidth="1"/>
    <col min="524" max="524" width="21.33203125" customWidth="1"/>
    <col min="526" max="526" width="40" customWidth="1"/>
    <col min="770" max="770" width="20.6640625" customWidth="1"/>
    <col min="771" max="771" width="39.33203125" customWidth="1"/>
    <col min="773" max="773" width="19.5" customWidth="1"/>
    <col min="775" max="775" width="22.33203125" customWidth="1"/>
    <col min="780" max="780" width="21.33203125" customWidth="1"/>
    <col min="782" max="782" width="40" customWidth="1"/>
    <col min="1026" max="1026" width="20.6640625" customWidth="1"/>
    <col min="1027" max="1027" width="39.33203125" customWidth="1"/>
    <col min="1029" max="1029" width="19.5" customWidth="1"/>
    <col min="1031" max="1031" width="22.33203125" customWidth="1"/>
    <col min="1036" max="1036" width="21.33203125" customWidth="1"/>
    <col min="1038" max="1038" width="40" customWidth="1"/>
    <col min="1282" max="1282" width="20.6640625" customWidth="1"/>
    <col min="1283" max="1283" width="39.33203125" customWidth="1"/>
    <col min="1285" max="1285" width="19.5" customWidth="1"/>
    <col min="1287" max="1287" width="22.33203125" customWidth="1"/>
    <col min="1292" max="1292" width="21.33203125" customWidth="1"/>
    <col min="1294" max="1294" width="40" customWidth="1"/>
    <col min="1538" max="1538" width="20.6640625" customWidth="1"/>
    <col min="1539" max="1539" width="39.33203125" customWidth="1"/>
    <col min="1541" max="1541" width="19.5" customWidth="1"/>
    <col min="1543" max="1543" width="22.33203125" customWidth="1"/>
    <col min="1548" max="1548" width="21.33203125" customWidth="1"/>
    <col min="1550" max="1550" width="40" customWidth="1"/>
    <col min="1794" max="1794" width="20.6640625" customWidth="1"/>
    <col min="1795" max="1795" width="39.33203125" customWidth="1"/>
    <col min="1797" max="1797" width="19.5" customWidth="1"/>
    <col min="1799" max="1799" width="22.33203125" customWidth="1"/>
    <col min="1804" max="1804" width="21.33203125" customWidth="1"/>
    <col min="1806" max="1806" width="40" customWidth="1"/>
    <col min="2050" max="2050" width="20.6640625" customWidth="1"/>
    <col min="2051" max="2051" width="39.33203125" customWidth="1"/>
    <col min="2053" max="2053" width="19.5" customWidth="1"/>
    <col min="2055" max="2055" width="22.33203125" customWidth="1"/>
    <col min="2060" max="2060" width="21.33203125" customWidth="1"/>
    <col min="2062" max="2062" width="40" customWidth="1"/>
    <col min="2306" max="2306" width="20.6640625" customWidth="1"/>
    <col min="2307" max="2307" width="39.33203125" customWidth="1"/>
    <col min="2309" max="2309" width="19.5" customWidth="1"/>
    <col min="2311" max="2311" width="22.33203125" customWidth="1"/>
    <col min="2316" max="2316" width="21.33203125" customWidth="1"/>
    <col min="2318" max="2318" width="40" customWidth="1"/>
    <col min="2562" max="2562" width="20.6640625" customWidth="1"/>
    <col min="2563" max="2563" width="39.33203125" customWidth="1"/>
    <col min="2565" max="2565" width="19.5" customWidth="1"/>
    <col min="2567" max="2567" width="22.33203125" customWidth="1"/>
    <col min="2572" max="2572" width="21.33203125" customWidth="1"/>
    <col min="2574" max="2574" width="40" customWidth="1"/>
    <col min="2818" max="2818" width="20.6640625" customWidth="1"/>
    <col min="2819" max="2819" width="39.33203125" customWidth="1"/>
    <col min="2821" max="2821" width="19.5" customWidth="1"/>
    <col min="2823" max="2823" width="22.33203125" customWidth="1"/>
    <col min="2828" max="2828" width="21.33203125" customWidth="1"/>
    <col min="2830" max="2830" width="40" customWidth="1"/>
    <col min="3074" max="3074" width="20.6640625" customWidth="1"/>
    <col min="3075" max="3075" width="39.33203125" customWidth="1"/>
    <col min="3077" max="3077" width="19.5" customWidth="1"/>
    <col min="3079" max="3079" width="22.33203125" customWidth="1"/>
    <col min="3084" max="3084" width="21.33203125" customWidth="1"/>
    <col min="3086" max="3086" width="40" customWidth="1"/>
    <col min="3330" max="3330" width="20.6640625" customWidth="1"/>
    <col min="3331" max="3331" width="39.33203125" customWidth="1"/>
    <col min="3333" max="3333" width="19.5" customWidth="1"/>
    <col min="3335" max="3335" width="22.33203125" customWidth="1"/>
    <col min="3340" max="3340" width="21.33203125" customWidth="1"/>
    <col min="3342" max="3342" width="40" customWidth="1"/>
    <col min="3586" max="3586" width="20.6640625" customWidth="1"/>
    <col min="3587" max="3587" width="39.33203125" customWidth="1"/>
    <col min="3589" max="3589" width="19.5" customWidth="1"/>
    <col min="3591" max="3591" width="22.33203125" customWidth="1"/>
    <col min="3596" max="3596" width="21.33203125" customWidth="1"/>
    <col min="3598" max="3598" width="40" customWidth="1"/>
    <col min="3842" max="3842" width="20.6640625" customWidth="1"/>
    <col min="3843" max="3843" width="39.33203125" customWidth="1"/>
    <col min="3845" max="3845" width="19.5" customWidth="1"/>
    <col min="3847" max="3847" width="22.33203125" customWidth="1"/>
    <col min="3852" max="3852" width="21.33203125" customWidth="1"/>
    <col min="3854" max="3854" width="40" customWidth="1"/>
    <col min="4098" max="4098" width="20.6640625" customWidth="1"/>
    <col min="4099" max="4099" width="39.33203125" customWidth="1"/>
    <col min="4101" max="4101" width="19.5" customWidth="1"/>
    <col min="4103" max="4103" width="22.33203125" customWidth="1"/>
    <col min="4108" max="4108" width="21.33203125" customWidth="1"/>
    <col min="4110" max="4110" width="40" customWidth="1"/>
    <col min="4354" max="4354" width="20.6640625" customWidth="1"/>
    <col min="4355" max="4355" width="39.33203125" customWidth="1"/>
    <col min="4357" max="4357" width="19.5" customWidth="1"/>
    <col min="4359" max="4359" width="22.33203125" customWidth="1"/>
    <col min="4364" max="4364" width="21.33203125" customWidth="1"/>
    <col min="4366" max="4366" width="40" customWidth="1"/>
    <col min="4610" max="4610" width="20.6640625" customWidth="1"/>
    <col min="4611" max="4611" width="39.33203125" customWidth="1"/>
    <col min="4613" max="4613" width="19.5" customWidth="1"/>
    <col min="4615" max="4615" width="22.33203125" customWidth="1"/>
    <col min="4620" max="4620" width="21.33203125" customWidth="1"/>
    <col min="4622" max="4622" width="40" customWidth="1"/>
    <col min="4866" max="4866" width="20.6640625" customWidth="1"/>
    <col min="4867" max="4867" width="39.33203125" customWidth="1"/>
    <col min="4869" max="4869" width="19.5" customWidth="1"/>
    <col min="4871" max="4871" width="22.33203125" customWidth="1"/>
    <col min="4876" max="4876" width="21.33203125" customWidth="1"/>
    <col min="4878" max="4878" width="40" customWidth="1"/>
    <col min="5122" max="5122" width="20.6640625" customWidth="1"/>
    <col min="5123" max="5123" width="39.33203125" customWidth="1"/>
    <col min="5125" max="5125" width="19.5" customWidth="1"/>
    <col min="5127" max="5127" width="22.33203125" customWidth="1"/>
    <col min="5132" max="5132" width="21.33203125" customWidth="1"/>
    <col min="5134" max="5134" width="40" customWidth="1"/>
    <col min="5378" max="5378" width="20.6640625" customWidth="1"/>
    <col min="5379" max="5379" width="39.33203125" customWidth="1"/>
    <col min="5381" max="5381" width="19.5" customWidth="1"/>
    <col min="5383" max="5383" width="22.33203125" customWidth="1"/>
    <col min="5388" max="5388" width="21.33203125" customWidth="1"/>
    <col min="5390" max="5390" width="40" customWidth="1"/>
    <col min="5634" max="5634" width="20.6640625" customWidth="1"/>
    <col min="5635" max="5635" width="39.33203125" customWidth="1"/>
    <col min="5637" max="5637" width="19.5" customWidth="1"/>
    <col min="5639" max="5639" width="22.33203125" customWidth="1"/>
    <col min="5644" max="5644" width="21.33203125" customWidth="1"/>
    <col min="5646" max="5646" width="40" customWidth="1"/>
    <col min="5890" max="5890" width="20.6640625" customWidth="1"/>
    <col min="5891" max="5891" width="39.33203125" customWidth="1"/>
    <col min="5893" max="5893" width="19.5" customWidth="1"/>
    <col min="5895" max="5895" width="22.33203125" customWidth="1"/>
    <col min="5900" max="5900" width="21.33203125" customWidth="1"/>
    <col min="5902" max="5902" width="40" customWidth="1"/>
    <col min="6146" max="6146" width="20.6640625" customWidth="1"/>
    <col min="6147" max="6147" width="39.33203125" customWidth="1"/>
    <col min="6149" max="6149" width="19.5" customWidth="1"/>
    <col min="6151" max="6151" width="22.33203125" customWidth="1"/>
    <col min="6156" max="6156" width="21.33203125" customWidth="1"/>
    <col min="6158" max="6158" width="40" customWidth="1"/>
    <col min="6402" max="6402" width="20.6640625" customWidth="1"/>
    <col min="6403" max="6403" width="39.33203125" customWidth="1"/>
    <col min="6405" max="6405" width="19.5" customWidth="1"/>
    <col min="6407" max="6407" width="22.33203125" customWidth="1"/>
    <col min="6412" max="6412" width="21.33203125" customWidth="1"/>
    <col min="6414" max="6414" width="40" customWidth="1"/>
    <col min="6658" max="6658" width="20.6640625" customWidth="1"/>
    <col min="6659" max="6659" width="39.33203125" customWidth="1"/>
    <col min="6661" max="6661" width="19.5" customWidth="1"/>
    <col min="6663" max="6663" width="22.33203125" customWidth="1"/>
    <col min="6668" max="6668" width="21.33203125" customWidth="1"/>
    <col min="6670" max="6670" width="40" customWidth="1"/>
    <col min="6914" max="6914" width="20.6640625" customWidth="1"/>
    <col min="6915" max="6915" width="39.33203125" customWidth="1"/>
    <col min="6917" max="6917" width="19.5" customWidth="1"/>
    <col min="6919" max="6919" width="22.33203125" customWidth="1"/>
    <col min="6924" max="6924" width="21.33203125" customWidth="1"/>
    <col min="6926" max="6926" width="40" customWidth="1"/>
    <col min="7170" max="7170" width="20.6640625" customWidth="1"/>
    <col min="7171" max="7171" width="39.33203125" customWidth="1"/>
    <col min="7173" max="7173" width="19.5" customWidth="1"/>
    <col min="7175" max="7175" width="22.33203125" customWidth="1"/>
    <col min="7180" max="7180" width="21.33203125" customWidth="1"/>
    <col min="7182" max="7182" width="40" customWidth="1"/>
    <col min="7426" max="7426" width="20.6640625" customWidth="1"/>
    <col min="7427" max="7427" width="39.33203125" customWidth="1"/>
    <col min="7429" max="7429" width="19.5" customWidth="1"/>
    <col min="7431" max="7431" width="22.33203125" customWidth="1"/>
    <col min="7436" max="7436" width="21.33203125" customWidth="1"/>
    <col min="7438" max="7438" width="40" customWidth="1"/>
    <col min="7682" max="7682" width="20.6640625" customWidth="1"/>
    <col min="7683" max="7683" width="39.33203125" customWidth="1"/>
    <col min="7685" max="7685" width="19.5" customWidth="1"/>
    <col min="7687" max="7687" width="22.33203125" customWidth="1"/>
    <col min="7692" max="7692" width="21.33203125" customWidth="1"/>
    <col min="7694" max="7694" width="40" customWidth="1"/>
    <col min="7938" max="7938" width="20.6640625" customWidth="1"/>
    <col min="7939" max="7939" width="39.33203125" customWidth="1"/>
    <col min="7941" max="7941" width="19.5" customWidth="1"/>
    <col min="7943" max="7943" width="22.33203125" customWidth="1"/>
    <col min="7948" max="7948" width="21.33203125" customWidth="1"/>
    <col min="7950" max="7950" width="40" customWidth="1"/>
    <col min="8194" max="8194" width="20.6640625" customWidth="1"/>
    <col min="8195" max="8195" width="39.33203125" customWidth="1"/>
    <col min="8197" max="8197" width="19.5" customWidth="1"/>
    <col min="8199" max="8199" width="22.33203125" customWidth="1"/>
    <col min="8204" max="8204" width="21.33203125" customWidth="1"/>
    <col min="8206" max="8206" width="40" customWidth="1"/>
    <col min="8450" max="8450" width="20.6640625" customWidth="1"/>
    <col min="8451" max="8451" width="39.33203125" customWidth="1"/>
    <col min="8453" max="8453" width="19.5" customWidth="1"/>
    <col min="8455" max="8455" width="22.33203125" customWidth="1"/>
    <col min="8460" max="8460" width="21.33203125" customWidth="1"/>
    <col min="8462" max="8462" width="40" customWidth="1"/>
    <col min="8706" max="8706" width="20.6640625" customWidth="1"/>
    <col min="8707" max="8707" width="39.33203125" customWidth="1"/>
    <col min="8709" max="8709" width="19.5" customWidth="1"/>
    <col min="8711" max="8711" width="22.33203125" customWidth="1"/>
    <col min="8716" max="8716" width="21.33203125" customWidth="1"/>
    <col min="8718" max="8718" width="40" customWidth="1"/>
    <col min="8962" max="8962" width="20.6640625" customWidth="1"/>
    <col min="8963" max="8963" width="39.33203125" customWidth="1"/>
    <col min="8965" max="8965" width="19.5" customWidth="1"/>
    <col min="8967" max="8967" width="22.33203125" customWidth="1"/>
    <col min="8972" max="8972" width="21.33203125" customWidth="1"/>
    <col min="8974" max="8974" width="40" customWidth="1"/>
    <col min="9218" max="9218" width="20.6640625" customWidth="1"/>
    <col min="9219" max="9219" width="39.33203125" customWidth="1"/>
    <col min="9221" max="9221" width="19.5" customWidth="1"/>
    <col min="9223" max="9223" width="22.33203125" customWidth="1"/>
    <col min="9228" max="9228" width="21.33203125" customWidth="1"/>
    <col min="9230" max="9230" width="40" customWidth="1"/>
    <col min="9474" max="9474" width="20.6640625" customWidth="1"/>
    <col min="9475" max="9475" width="39.33203125" customWidth="1"/>
    <col min="9477" max="9477" width="19.5" customWidth="1"/>
    <col min="9479" max="9479" width="22.33203125" customWidth="1"/>
    <col min="9484" max="9484" width="21.33203125" customWidth="1"/>
    <col min="9486" max="9486" width="40" customWidth="1"/>
    <col min="9730" max="9730" width="20.6640625" customWidth="1"/>
    <col min="9731" max="9731" width="39.33203125" customWidth="1"/>
    <col min="9733" max="9733" width="19.5" customWidth="1"/>
    <col min="9735" max="9735" width="22.33203125" customWidth="1"/>
    <col min="9740" max="9740" width="21.33203125" customWidth="1"/>
    <col min="9742" max="9742" width="40" customWidth="1"/>
    <col min="9986" max="9986" width="20.6640625" customWidth="1"/>
    <col min="9987" max="9987" width="39.33203125" customWidth="1"/>
    <col min="9989" max="9989" width="19.5" customWidth="1"/>
    <col min="9991" max="9991" width="22.33203125" customWidth="1"/>
    <col min="9996" max="9996" width="21.33203125" customWidth="1"/>
    <col min="9998" max="9998" width="40" customWidth="1"/>
    <col min="10242" max="10242" width="20.6640625" customWidth="1"/>
    <col min="10243" max="10243" width="39.33203125" customWidth="1"/>
    <col min="10245" max="10245" width="19.5" customWidth="1"/>
    <col min="10247" max="10247" width="22.33203125" customWidth="1"/>
    <col min="10252" max="10252" width="21.33203125" customWidth="1"/>
    <col min="10254" max="10254" width="40" customWidth="1"/>
    <col min="10498" max="10498" width="20.6640625" customWidth="1"/>
    <col min="10499" max="10499" width="39.33203125" customWidth="1"/>
    <col min="10501" max="10501" width="19.5" customWidth="1"/>
    <col min="10503" max="10503" width="22.33203125" customWidth="1"/>
    <col min="10508" max="10508" width="21.33203125" customWidth="1"/>
    <col min="10510" max="10510" width="40" customWidth="1"/>
    <col min="10754" max="10754" width="20.6640625" customWidth="1"/>
    <col min="10755" max="10755" width="39.33203125" customWidth="1"/>
    <col min="10757" max="10757" width="19.5" customWidth="1"/>
    <col min="10759" max="10759" width="22.33203125" customWidth="1"/>
    <col min="10764" max="10764" width="21.33203125" customWidth="1"/>
    <col min="10766" max="10766" width="40" customWidth="1"/>
    <col min="11010" max="11010" width="20.6640625" customWidth="1"/>
    <col min="11011" max="11011" width="39.33203125" customWidth="1"/>
    <col min="11013" max="11013" width="19.5" customWidth="1"/>
    <col min="11015" max="11015" width="22.33203125" customWidth="1"/>
    <col min="11020" max="11020" width="21.33203125" customWidth="1"/>
    <col min="11022" max="11022" width="40" customWidth="1"/>
    <col min="11266" max="11266" width="20.6640625" customWidth="1"/>
    <col min="11267" max="11267" width="39.33203125" customWidth="1"/>
    <col min="11269" max="11269" width="19.5" customWidth="1"/>
    <col min="11271" max="11271" width="22.33203125" customWidth="1"/>
    <col min="11276" max="11276" width="21.33203125" customWidth="1"/>
    <col min="11278" max="11278" width="40" customWidth="1"/>
    <col min="11522" max="11522" width="20.6640625" customWidth="1"/>
    <col min="11523" max="11523" width="39.33203125" customWidth="1"/>
    <col min="11525" max="11525" width="19.5" customWidth="1"/>
    <col min="11527" max="11527" width="22.33203125" customWidth="1"/>
    <col min="11532" max="11532" width="21.33203125" customWidth="1"/>
    <col min="11534" max="11534" width="40" customWidth="1"/>
    <col min="11778" max="11778" width="20.6640625" customWidth="1"/>
    <col min="11779" max="11779" width="39.33203125" customWidth="1"/>
    <col min="11781" max="11781" width="19.5" customWidth="1"/>
    <col min="11783" max="11783" width="22.33203125" customWidth="1"/>
    <col min="11788" max="11788" width="21.33203125" customWidth="1"/>
    <col min="11790" max="11790" width="40" customWidth="1"/>
    <col min="12034" max="12034" width="20.6640625" customWidth="1"/>
    <col min="12035" max="12035" width="39.33203125" customWidth="1"/>
    <col min="12037" max="12037" width="19.5" customWidth="1"/>
    <col min="12039" max="12039" width="22.33203125" customWidth="1"/>
    <col min="12044" max="12044" width="21.33203125" customWidth="1"/>
    <col min="12046" max="12046" width="40" customWidth="1"/>
    <col min="12290" max="12290" width="20.6640625" customWidth="1"/>
    <col min="12291" max="12291" width="39.33203125" customWidth="1"/>
    <col min="12293" max="12293" width="19.5" customWidth="1"/>
    <col min="12295" max="12295" width="22.33203125" customWidth="1"/>
    <col min="12300" max="12300" width="21.33203125" customWidth="1"/>
    <col min="12302" max="12302" width="40" customWidth="1"/>
    <col min="12546" max="12546" width="20.6640625" customWidth="1"/>
    <col min="12547" max="12547" width="39.33203125" customWidth="1"/>
    <col min="12549" max="12549" width="19.5" customWidth="1"/>
    <col min="12551" max="12551" width="22.33203125" customWidth="1"/>
    <col min="12556" max="12556" width="21.33203125" customWidth="1"/>
    <col min="12558" max="12558" width="40" customWidth="1"/>
    <col min="12802" max="12802" width="20.6640625" customWidth="1"/>
    <col min="12803" max="12803" width="39.33203125" customWidth="1"/>
    <col min="12805" max="12805" width="19.5" customWidth="1"/>
    <col min="12807" max="12807" width="22.33203125" customWidth="1"/>
    <col min="12812" max="12812" width="21.33203125" customWidth="1"/>
    <col min="12814" max="12814" width="40" customWidth="1"/>
    <col min="13058" max="13058" width="20.6640625" customWidth="1"/>
    <col min="13059" max="13059" width="39.33203125" customWidth="1"/>
    <col min="13061" max="13061" width="19.5" customWidth="1"/>
    <col min="13063" max="13063" width="22.33203125" customWidth="1"/>
    <col min="13068" max="13068" width="21.33203125" customWidth="1"/>
    <col min="13070" max="13070" width="40" customWidth="1"/>
    <col min="13314" max="13314" width="20.6640625" customWidth="1"/>
    <col min="13315" max="13315" width="39.33203125" customWidth="1"/>
    <col min="13317" max="13317" width="19.5" customWidth="1"/>
    <col min="13319" max="13319" width="22.33203125" customWidth="1"/>
    <col min="13324" max="13324" width="21.33203125" customWidth="1"/>
    <col min="13326" max="13326" width="40" customWidth="1"/>
    <col min="13570" max="13570" width="20.6640625" customWidth="1"/>
    <col min="13571" max="13571" width="39.33203125" customWidth="1"/>
    <col min="13573" max="13573" width="19.5" customWidth="1"/>
    <col min="13575" max="13575" width="22.33203125" customWidth="1"/>
    <col min="13580" max="13580" width="21.33203125" customWidth="1"/>
    <col min="13582" max="13582" width="40" customWidth="1"/>
    <col min="13826" max="13826" width="20.6640625" customWidth="1"/>
    <col min="13827" max="13827" width="39.33203125" customWidth="1"/>
    <col min="13829" max="13829" width="19.5" customWidth="1"/>
    <col min="13831" max="13831" width="22.33203125" customWidth="1"/>
    <col min="13836" max="13836" width="21.33203125" customWidth="1"/>
    <col min="13838" max="13838" width="40" customWidth="1"/>
    <col min="14082" max="14082" width="20.6640625" customWidth="1"/>
    <col min="14083" max="14083" width="39.33203125" customWidth="1"/>
    <col min="14085" max="14085" width="19.5" customWidth="1"/>
    <col min="14087" max="14087" width="22.33203125" customWidth="1"/>
    <col min="14092" max="14092" width="21.33203125" customWidth="1"/>
    <col min="14094" max="14094" width="40" customWidth="1"/>
    <col min="14338" max="14338" width="20.6640625" customWidth="1"/>
    <col min="14339" max="14339" width="39.33203125" customWidth="1"/>
    <col min="14341" max="14341" width="19.5" customWidth="1"/>
    <col min="14343" max="14343" width="22.33203125" customWidth="1"/>
    <col min="14348" max="14348" width="21.33203125" customWidth="1"/>
    <col min="14350" max="14350" width="40" customWidth="1"/>
    <col min="14594" max="14594" width="20.6640625" customWidth="1"/>
    <col min="14595" max="14595" width="39.33203125" customWidth="1"/>
    <col min="14597" max="14597" width="19.5" customWidth="1"/>
    <col min="14599" max="14599" width="22.33203125" customWidth="1"/>
    <col min="14604" max="14604" width="21.33203125" customWidth="1"/>
    <col min="14606" max="14606" width="40" customWidth="1"/>
    <col min="14850" max="14850" width="20.6640625" customWidth="1"/>
    <col min="14851" max="14851" width="39.33203125" customWidth="1"/>
    <col min="14853" max="14853" width="19.5" customWidth="1"/>
    <col min="14855" max="14855" width="22.33203125" customWidth="1"/>
    <col min="14860" max="14860" width="21.33203125" customWidth="1"/>
    <col min="14862" max="14862" width="40" customWidth="1"/>
    <col min="15106" max="15106" width="20.6640625" customWidth="1"/>
    <col min="15107" max="15107" width="39.33203125" customWidth="1"/>
    <col min="15109" max="15109" width="19.5" customWidth="1"/>
    <col min="15111" max="15111" width="22.33203125" customWidth="1"/>
    <col min="15116" max="15116" width="21.33203125" customWidth="1"/>
    <col min="15118" max="15118" width="40" customWidth="1"/>
    <col min="15362" max="15362" width="20.6640625" customWidth="1"/>
    <col min="15363" max="15363" width="39.33203125" customWidth="1"/>
    <col min="15365" max="15365" width="19.5" customWidth="1"/>
    <col min="15367" max="15367" width="22.33203125" customWidth="1"/>
    <col min="15372" max="15372" width="21.33203125" customWidth="1"/>
    <col min="15374" max="15374" width="40" customWidth="1"/>
    <col min="15618" max="15618" width="20.6640625" customWidth="1"/>
    <col min="15619" max="15619" width="39.33203125" customWidth="1"/>
    <col min="15621" max="15621" width="19.5" customWidth="1"/>
    <col min="15623" max="15623" width="22.33203125" customWidth="1"/>
    <col min="15628" max="15628" width="21.33203125" customWidth="1"/>
    <col min="15630" max="15630" width="40" customWidth="1"/>
    <col min="15874" max="15874" width="20.6640625" customWidth="1"/>
    <col min="15875" max="15875" width="39.33203125" customWidth="1"/>
    <col min="15877" max="15877" width="19.5" customWidth="1"/>
    <col min="15879" max="15879" width="22.33203125" customWidth="1"/>
    <col min="15884" max="15884" width="21.33203125" customWidth="1"/>
    <col min="15886" max="15886" width="40" customWidth="1"/>
    <col min="16130" max="16130" width="20.6640625" customWidth="1"/>
    <col min="16131" max="16131" width="39.33203125" customWidth="1"/>
    <col min="16133" max="16133" width="19.5" customWidth="1"/>
    <col min="16135" max="16135" width="22.33203125" customWidth="1"/>
    <col min="16140" max="16140" width="21.33203125" customWidth="1"/>
    <col min="16142" max="16142" width="40" customWidth="1"/>
  </cols>
  <sheetData>
    <row r="1" spans="1:14" x14ac:dyDescent="0.2">
      <c r="A1" s="1" t="s">
        <v>0</v>
      </c>
      <c r="B1" s="2" t="s">
        <v>1</v>
      </c>
      <c r="C1" s="2"/>
      <c r="D1" s="2" t="s">
        <v>2</v>
      </c>
      <c r="E1" s="2" t="s">
        <v>3</v>
      </c>
      <c r="F1" s="3" t="s">
        <v>4</v>
      </c>
    </row>
    <row r="2" spans="1:14" x14ac:dyDescent="0.2">
      <c r="A2">
        <v>1</v>
      </c>
      <c r="B2" t="s">
        <v>5</v>
      </c>
      <c r="C2" t="s">
        <v>6</v>
      </c>
      <c r="D2">
        <v>51.1</v>
      </c>
      <c r="E2">
        <v>81</v>
      </c>
    </row>
    <row r="3" spans="1:14" x14ac:dyDescent="0.2">
      <c r="A3">
        <v>1</v>
      </c>
      <c r="B3" t="s">
        <v>5</v>
      </c>
      <c r="C3" t="s">
        <v>7</v>
      </c>
      <c r="D3">
        <v>13.9</v>
      </c>
      <c r="E3">
        <v>81</v>
      </c>
    </row>
    <row r="4" spans="1:14" x14ac:dyDescent="0.2">
      <c r="A4">
        <v>1</v>
      </c>
      <c r="B4" t="s">
        <v>5</v>
      </c>
      <c r="C4" t="s">
        <v>8</v>
      </c>
    </row>
    <row r="5" spans="1:14" x14ac:dyDescent="0.2">
      <c r="A5">
        <v>1</v>
      </c>
      <c r="B5" t="s">
        <v>5</v>
      </c>
      <c r="C5" t="s">
        <v>9</v>
      </c>
    </row>
    <row r="6" spans="1:14" x14ac:dyDescent="0.2">
      <c r="A6">
        <v>1</v>
      </c>
      <c r="B6" t="s">
        <v>5</v>
      </c>
      <c r="C6" t="s">
        <v>10</v>
      </c>
    </row>
    <row r="7" spans="1:14" x14ac:dyDescent="0.2">
      <c r="A7">
        <v>1</v>
      </c>
      <c r="B7" t="s">
        <v>5</v>
      </c>
      <c r="C7" t="s">
        <v>11</v>
      </c>
    </row>
    <row r="8" spans="1:14" x14ac:dyDescent="0.2">
      <c r="A8">
        <v>1</v>
      </c>
      <c r="B8" t="s">
        <v>5</v>
      </c>
      <c r="C8" t="s">
        <v>12</v>
      </c>
    </row>
    <row r="9" spans="1:14" x14ac:dyDescent="0.2">
      <c r="A9">
        <v>1</v>
      </c>
      <c r="B9" t="s">
        <v>13</v>
      </c>
      <c r="C9" t="s">
        <v>6</v>
      </c>
    </row>
    <row r="10" spans="1:14" x14ac:dyDescent="0.2">
      <c r="A10">
        <v>1</v>
      </c>
      <c r="B10" t="s">
        <v>13</v>
      </c>
      <c r="C10" t="s">
        <v>7</v>
      </c>
      <c r="D10" s="4"/>
    </row>
    <row r="11" spans="1:14" x14ac:dyDescent="0.2">
      <c r="A11">
        <v>1</v>
      </c>
      <c r="B11" t="s">
        <v>13</v>
      </c>
      <c r="C11" t="s">
        <v>8</v>
      </c>
      <c r="D11" s="4">
        <v>28.1</v>
      </c>
      <c r="E11">
        <v>81</v>
      </c>
    </row>
    <row r="12" spans="1:14" x14ac:dyDescent="0.2">
      <c r="A12">
        <v>1</v>
      </c>
      <c r="B12" t="s">
        <v>13</v>
      </c>
      <c r="C12" t="s">
        <v>9</v>
      </c>
      <c r="D12" s="4">
        <v>26</v>
      </c>
      <c r="E12">
        <v>81</v>
      </c>
    </row>
    <row r="13" spans="1:14" x14ac:dyDescent="0.2">
      <c r="A13">
        <v>1</v>
      </c>
      <c r="B13" t="s">
        <v>13</v>
      </c>
      <c r="C13" t="s">
        <v>10</v>
      </c>
      <c r="D13" s="4">
        <v>31.6</v>
      </c>
      <c r="E13">
        <v>81</v>
      </c>
      <c r="N13" s="5"/>
    </row>
    <row r="14" spans="1:14" x14ac:dyDescent="0.2">
      <c r="A14">
        <v>1</v>
      </c>
      <c r="B14" t="s">
        <v>13</v>
      </c>
      <c r="C14" t="s">
        <v>11</v>
      </c>
      <c r="N14" s="5"/>
    </row>
    <row r="15" spans="1:14" x14ac:dyDescent="0.2">
      <c r="A15">
        <v>1</v>
      </c>
      <c r="B15" t="s">
        <v>13</v>
      </c>
      <c r="C15" t="s">
        <v>12</v>
      </c>
      <c r="N15" s="5"/>
    </row>
    <row r="16" spans="1:14" x14ac:dyDescent="0.2">
      <c r="A16">
        <v>1</v>
      </c>
      <c r="B16" t="s">
        <v>14</v>
      </c>
      <c r="C16" t="s">
        <v>15</v>
      </c>
      <c r="D16">
        <v>4</v>
      </c>
      <c r="E16">
        <v>48</v>
      </c>
      <c r="N16" s="5"/>
    </row>
    <row r="17" spans="1:14" x14ac:dyDescent="0.2">
      <c r="A17">
        <v>1</v>
      </c>
      <c r="B17" t="s">
        <v>14</v>
      </c>
      <c r="C17" t="s">
        <v>16</v>
      </c>
      <c r="D17">
        <v>11</v>
      </c>
      <c r="E17">
        <v>48</v>
      </c>
      <c r="N17" s="5"/>
    </row>
    <row r="18" spans="1:14" x14ac:dyDescent="0.2">
      <c r="A18">
        <v>1</v>
      </c>
      <c r="B18" t="s">
        <v>14</v>
      </c>
      <c r="C18" t="s">
        <v>17</v>
      </c>
      <c r="D18">
        <v>33</v>
      </c>
      <c r="E18">
        <v>48</v>
      </c>
      <c r="N18" s="5"/>
    </row>
    <row r="19" spans="1:14" x14ac:dyDescent="0.2">
      <c r="A19">
        <v>1</v>
      </c>
      <c r="B19" t="s">
        <v>14</v>
      </c>
      <c r="C19" t="s">
        <v>18</v>
      </c>
      <c r="N19" s="5"/>
    </row>
    <row r="20" spans="1:14" x14ac:dyDescent="0.2">
      <c r="A20">
        <v>1</v>
      </c>
      <c r="B20" t="s">
        <v>14</v>
      </c>
      <c r="C20" t="s">
        <v>19</v>
      </c>
      <c r="D20" s="4"/>
      <c r="N20" s="5"/>
    </row>
    <row r="21" spans="1:14" x14ac:dyDescent="0.2">
      <c r="A21">
        <v>1</v>
      </c>
      <c r="B21" t="s">
        <v>20</v>
      </c>
      <c r="C21" t="s">
        <v>21</v>
      </c>
      <c r="D21" s="4">
        <f>81-20</f>
        <v>61</v>
      </c>
      <c r="E21">
        <v>81</v>
      </c>
      <c r="N21" s="5"/>
    </row>
    <row r="22" spans="1:14" x14ac:dyDescent="0.2">
      <c r="A22">
        <v>1</v>
      </c>
      <c r="B22" t="s">
        <v>20</v>
      </c>
      <c r="C22" t="s">
        <v>22</v>
      </c>
      <c r="D22">
        <v>20</v>
      </c>
      <c r="E22">
        <v>81</v>
      </c>
      <c r="N22" s="5"/>
    </row>
    <row r="23" spans="1:14" x14ac:dyDescent="0.2">
      <c r="A23">
        <v>1</v>
      </c>
      <c r="B23" t="s">
        <v>23</v>
      </c>
      <c r="C23" t="s">
        <v>24</v>
      </c>
      <c r="D23" s="4"/>
      <c r="N23" s="5"/>
    </row>
    <row r="24" spans="1:14" x14ac:dyDescent="0.2">
      <c r="A24">
        <v>1</v>
      </c>
      <c r="B24" t="s">
        <v>23</v>
      </c>
      <c r="C24" t="s">
        <v>25</v>
      </c>
      <c r="N24" s="5"/>
    </row>
    <row r="25" spans="1:14" x14ac:dyDescent="0.2">
      <c r="A25">
        <v>1</v>
      </c>
      <c r="B25" t="s">
        <v>23</v>
      </c>
      <c r="C25" t="s">
        <v>26</v>
      </c>
      <c r="N25" s="5"/>
    </row>
    <row r="26" spans="1:14" x14ac:dyDescent="0.2">
      <c r="A26">
        <v>1</v>
      </c>
      <c r="B26" t="s">
        <v>27</v>
      </c>
      <c r="C26" t="s">
        <v>28</v>
      </c>
      <c r="D26">
        <v>17</v>
      </c>
      <c r="E26">
        <v>81</v>
      </c>
      <c r="N26" s="5"/>
    </row>
    <row r="27" spans="1:14" x14ac:dyDescent="0.2">
      <c r="A27">
        <v>1</v>
      </c>
      <c r="B27" t="s">
        <v>27</v>
      </c>
      <c r="C27" t="s">
        <v>29</v>
      </c>
      <c r="D27">
        <v>6</v>
      </c>
      <c r="E27">
        <v>81</v>
      </c>
      <c r="N27" s="5"/>
    </row>
    <row r="28" spans="1:14" x14ac:dyDescent="0.2">
      <c r="A28">
        <v>1</v>
      </c>
      <c r="B28" t="s">
        <v>27</v>
      </c>
      <c r="C28" t="s">
        <v>30</v>
      </c>
      <c r="N28" s="5"/>
    </row>
    <row r="29" spans="1:14" x14ac:dyDescent="0.2">
      <c r="A29">
        <v>1</v>
      </c>
      <c r="B29" t="s">
        <v>27</v>
      </c>
      <c r="C29" t="s">
        <v>31</v>
      </c>
      <c r="N29" s="5"/>
    </row>
    <row r="30" spans="1:14" x14ac:dyDescent="0.2">
      <c r="A30">
        <v>1</v>
      </c>
      <c r="B30" t="s">
        <v>27</v>
      </c>
      <c r="C30" t="s">
        <v>32</v>
      </c>
      <c r="D30">
        <v>58</v>
      </c>
      <c r="E30">
        <v>81</v>
      </c>
      <c r="N30" s="5"/>
    </row>
    <row r="31" spans="1:14" x14ac:dyDescent="0.2">
      <c r="A31">
        <v>1</v>
      </c>
      <c r="B31" t="s">
        <v>27</v>
      </c>
      <c r="C31" t="s">
        <v>26</v>
      </c>
      <c r="N31" s="5"/>
    </row>
    <row r="32" spans="1:14" x14ac:dyDescent="0.2">
      <c r="A32">
        <v>1</v>
      </c>
      <c r="B32" t="s">
        <v>33</v>
      </c>
      <c r="C32" s="5" t="s">
        <v>34</v>
      </c>
      <c r="D32">
        <v>25</v>
      </c>
      <c r="E32">
        <v>55</v>
      </c>
      <c r="N32" s="5"/>
    </row>
    <row r="33" spans="1:14" x14ac:dyDescent="0.2">
      <c r="A33">
        <v>1</v>
      </c>
      <c r="B33" t="s">
        <v>33</v>
      </c>
      <c r="C33" s="5" t="s">
        <v>35</v>
      </c>
      <c r="D33">
        <v>14</v>
      </c>
      <c r="E33">
        <v>55</v>
      </c>
      <c r="N33" s="5"/>
    </row>
    <row r="34" spans="1:14" x14ac:dyDescent="0.2">
      <c r="A34">
        <v>1</v>
      </c>
      <c r="B34" t="s">
        <v>33</v>
      </c>
      <c r="C34" s="5" t="s">
        <v>36</v>
      </c>
      <c r="D34">
        <v>14</v>
      </c>
      <c r="E34">
        <v>51</v>
      </c>
      <c r="N34" s="5"/>
    </row>
    <row r="35" spans="1:14" x14ac:dyDescent="0.2">
      <c r="A35">
        <v>1</v>
      </c>
      <c r="B35" t="s">
        <v>33</v>
      </c>
      <c r="C35" s="5" t="s">
        <v>37</v>
      </c>
      <c r="D35">
        <v>5</v>
      </c>
      <c r="E35">
        <v>55</v>
      </c>
    </row>
    <row r="36" spans="1:14" x14ac:dyDescent="0.2">
      <c r="A36">
        <v>1</v>
      </c>
      <c r="B36" t="s">
        <v>33</v>
      </c>
      <c r="C36" s="5" t="s">
        <v>38</v>
      </c>
    </row>
    <row r="37" spans="1:14" x14ac:dyDescent="0.2">
      <c r="A37">
        <v>1</v>
      </c>
      <c r="B37" t="s">
        <v>33</v>
      </c>
      <c r="C37" s="5" t="s">
        <v>39</v>
      </c>
      <c r="D37">
        <v>4</v>
      </c>
      <c r="E37">
        <v>54</v>
      </c>
    </row>
    <row r="38" spans="1:14" x14ac:dyDescent="0.2">
      <c r="A38">
        <v>1</v>
      </c>
      <c r="B38" t="s">
        <v>33</v>
      </c>
      <c r="C38" s="5" t="s">
        <v>40</v>
      </c>
      <c r="D38">
        <v>4</v>
      </c>
      <c r="E38">
        <v>54</v>
      </c>
    </row>
    <row r="39" spans="1:14" x14ac:dyDescent="0.2">
      <c r="A39">
        <v>1</v>
      </c>
      <c r="B39" t="s">
        <v>33</v>
      </c>
      <c r="C39" s="5" t="s">
        <v>41</v>
      </c>
      <c r="D39">
        <v>2</v>
      </c>
      <c r="E39">
        <v>55</v>
      </c>
    </row>
    <row r="40" spans="1:14" x14ac:dyDescent="0.2">
      <c r="A40">
        <v>1</v>
      </c>
      <c r="B40" t="s">
        <v>33</v>
      </c>
      <c r="C40" s="5" t="s">
        <v>42</v>
      </c>
      <c r="D40">
        <v>3</v>
      </c>
      <c r="E40">
        <v>55</v>
      </c>
    </row>
    <row r="41" spans="1:14" x14ac:dyDescent="0.2">
      <c r="A41">
        <v>1</v>
      </c>
      <c r="B41" t="s">
        <v>33</v>
      </c>
      <c r="C41" s="5" t="s">
        <v>43</v>
      </c>
    </row>
    <row r="42" spans="1:14" x14ac:dyDescent="0.2">
      <c r="A42">
        <v>1</v>
      </c>
      <c r="B42" t="s">
        <v>33</v>
      </c>
      <c r="C42" s="5" t="s">
        <v>44</v>
      </c>
    </row>
    <row r="43" spans="1:14" x14ac:dyDescent="0.2">
      <c r="A43">
        <v>1</v>
      </c>
      <c r="B43" t="s">
        <v>33</v>
      </c>
      <c r="C43" s="5" t="s">
        <v>45</v>
      </c>
    </row>
    <row r="44" spans="1:14" x14ac:dyDescent="0.2">
      <c r="A44">
        <v>1</v>
      </c>
      <c r="B44" t="s">
        <v>33</v>
      </c>
      <c r="C44" s="5" t="s">
        <v>46</v>
      </c>
    </row>
    <row r="45" spans="1:14" x14ac:dyDescent="0.2">
      <c r="A45">
        <v>1</v>
      </c>
      <c r="B45" t="s">
        <v>33</v>
      </c>
      <c r="C45" s="5" t="s">
        <v>47</v>
      </c>
    </row>
    <row r="46" spans="1:14" x14ac:dyDescent="0.2">
      <c r="A46">
        <v>1</v>
      </c>
      <c r="B46" t="s">
        <v>33</v>
      </c>
      <c r="C46" s="5" t="s">
        <v>48</v>
      </c>
      <c r="D46">
        <v>2</v>
      </c>
      <c r="E46">
        <v>55</v>
      </c>
    </row>
    <row r="47" spans="1:14" x14ac:dyDescent="0.2">
      <c r="A47">
        <v>1</v>
      </c>
      <c r="B47" t="s">
        <v>33</v>
      </c>
      <c r="C47" s="5" t="s">
        <v>49</v>
      </c>
    </row>
    <row r="48" spans="1:14" x14ac:dyDescent="0.2">
      <c r="A48">
        <v>1</v>
      </c>
      <c r="B48" t="s">
        <v>33</v>
      </c>
      <c r="C48" s="5" t="s">
        <v>50</v>
      </c>
    </row>
    <row r="49" spans="1:10" x14ac:dyDescent="0.2">
      <c r="A49">
        <v>1</v>
      </c>
      <c r="B49" t="s">
        <v>33</v>
      </c>
      <c r="C49" s="5" t="s">
        <v>51</v>
      </c>
    </row>
    <row r="50" spans="1:10" x14ac:dyDescent="0.2">
      <c r="A50">
        <v>1</v>
      </c>
      <c r="B50" t="s">
        <v>33</v>
      </c>
      <c r="C50" s="5" t="s">
        <v>52</v>
      </c>
      <c r="D50">
        <v>1</v>
      </c>
      <c r="E50">
        <v>55</v>
      </c>
    </row>
    <row r="51" spans="1:10" x14ac:dyDescent="0.2">
      <c r="A51">
        <v>1</v>
      </c>
      <c r="B51" t="s">
        <v>33</v>
      </c>
      <c r="C51" s="5" t="s">
        <v>53</v>
      </c>
    </row>
    <row r="52" spans="1:10" x14ac:dyDescent="0.2">
      <c r="A52">
        <v>1</v>
      </c>
      <c r="B52" t="s">
        <v>33</v>
      </c>
      <c r="C52" s="5" t="s">
        <v>31</v>
      </c>
    </row>
    <row r="53" spans="1:10" x14ac:dyDescent="0.2">
      <c r="A53">
        <v>1</v>
      </c>
      <c r="B53" t="s">
        <v>33</v>
      </c>
      <c r="C53" s="5" t="s">
        <v>54</v>
      </c>
    </row>
    <row r="54" spans="1:10" x14ac:dyDescent="0.2">
      <c r="A54">
        <v>1</v>
      </c>
      <c r="B54" t="s">
        <v>55</v>
      </c>
      <c r="C54" t="s">
        <v>56</v>
      </c>
      <c r="D54">
        <v>2</v>
      </c>
      <c r="E54">
        <v>81</v>
      </c>
    </row>
    <row r="55" spans="1:10" x14ac:dyDescent="0.2">
      <c r="A55">
        <v>1</v>
      </c>
      <c r="B55" t="s">
        <v>57</v>
      </c>
      <c r="C55" t="s">
        <v>58</v>
      </c>
      <c r="D55">
        <v>72</v>
      </c>
      <c r="E55">
        <v>81</v>
      </c>
    </row>
    <row r="56" spans="1:10" x14ac:dyDescent="0.2">
      <c r="A56">
        <v>1</v>
      </c>
      <c r="B56" t="s">
        <v>59</v>
      </c>
      <c r="C56" t="s">
        <v>60</v>
      </c>
      <c r="D56">
        <v>81</v>
      </c>
      <c r="E56">
        <v>131</v>
      </c>
    </row>
    <row r="57" spans="1:10" x14ac:dyDescent="0.2">
      <c r="A57">
        <v>1</v>
      </c>
      <c r="B57" t="s">
        <v>61</v>
      </c>
      <c r="C57" t="s">
        <v>62</v>
      </c>
      <c r="D57">
        <v>18</v>
      </c>
    </row>
    <row r="58" spans="1:10" x14ac:dyDescent="0.2">
      <c r="A58">
        <v>1</v>
      </c>
      <c r="B58" t="s">
        <v>61</v>
      </c>
      <c r="C58" t="s">
        <v>63</v>
      </c>
    </row>
    <row r="59" spans="1:10" x14ac:dyDescent="0.2">
      <c r="A59">
        <f>A2+1</f>
        <v>2</v>
      </c>
      <c r="B59" t="s">
        <v>5</v>
      </c>
      <c r="C59" t="s">
        <v>6</v>
      </c>
    </row>
    <row r="60" spans="1:10" x14ac:dyDescent="0.2">
      <c r="A60">
        <f t="shared" ref="A60:A123" si="0">A3+1</f>
        <v>2</v>
      </c>
      <c r="B60" t="s">
        <v>5</v>
      </c>
      <c r="C60" t="s">
        <v>7</v>
      </c>
    </row>
    <row r="61" spans="1:10" x14ac:dyDescent="0.2">
      <c r="A61">
        <f t="shared" si="0"/>
        <v>2</v>
      </c>
      <c r="B61" t="s">
        <v>5</v>
      </c>
      <c r="C61" t="s">
        <v>8</v>
      </c>
      <c r="D61">
        <f>((41*414)+(407*40))/821</f>
        <v>40.504263093788062</v>
      </c>
      <c r="E61">
        <v>821</v>
      </c>
      <c r="J61" t="s">
        <v>64</v>
      </c>
    </row>
    <row r="62" spans="1:10" x14ac:dyDescent="0.2">
      <c r="A62">
        <f t="shared" si="0"/>
        <v>2</v>
      </c>
      <c r="B62" t="s">
        <v>5</v>
      </c>
      <c r="C62" t="s">
        <v>9</v>
      </c>
      <c r="D62">
        <f>((33*414)+(407*32))/821</f>
        <v>32.504263093788062</v>
      </c>
      <c r="E62">
        <v>821</v>
      </c>
    </row>
    <row r="63" spans="1:10" x14ac:dyDescent="0.2">
      <c r="A63">
        <f t="shared" si="0"/>
        <v>2</v>
      </c>
      <c r="B63" t="s">
        <v>5</v>
      </c>
      <c r="C63" t="s">
        <v>10</v>
      </c>
      <c r="D63">
        <f>((51*414)+(407*50))/821</f>
        <v>50.504263093788062</v>
      </c>
      <c r="E63">
        <v>821</v>
      </c>
    </row>
    <row r="64" spans="1:10" x14ac:dyDescent="0.2">
      <c r="A64">
        <f t="shared" si="0"/>
        <v>2</v>
      </c>
      <c r="B64" t="s">
        <v>5</v>
      </c>
      <c r="C64" t="s">
        <v>11</v>
      </c>
    </row>
    <row r="65" spans="1:5" x14ac:dyDescent="0.2">
      <c r="A65">
        <f t="shared" si="0"/>
        <v>2</v>
      </c>
      <c r="B65" t="s">
        <v>5</v>
      </c>
      <c r="C65" t="s">
        <v>12</v>
      </c>
    </row>
    <row r="66" spans="1:5" x14ac:dyDescent="0.2">
      <c r="A66">
        <f t="shared" si="0"/>
        <v>2</v>
      </c>
      <c r="B66" t="s">
        <v>13</v>
      </c>
      <c r="C66" t="s">
        <v>6</v>
      </c>
    </row>
    <row r="67" spans="1:5" x14ac:dyDescent="0.2">
      <c r="A67">
        <f t="shared" si="0"/>
        <v>2</v>
      </c>
      <c r="B67" t="s">
        <v>13</v>
      </c>
      <c r="C67" t="s">
        <v>7</v>
      </c>
    </row>
    <row r="68" spans="1:5" x14ac:dyDescent="0.2">
      <c r="A68">
        <f t="shared" si="0"/>
        <v>2</v>
      </c>
      <c r="B68" t="s">
        <v>13</v>
      </c>
      <c r="C68" t="s">
        <v>8</v>
      </c>
    </row>
    <row r="69" spans="1:5" x14ac:dyDescent="0.2">
      <c r="A69">
        <f t="shared" si="0"/>
        <v>2</v>
      </c>
      <c r="B69" t="s">
        <v>13</v>
      </c>
      <c r="C69" t="s">
        <v>9</v>
      </c>
    </row>
    <row r="70" spans="1:5" x14ac:dyDescent="0.2">
      <c r="A70">
        <f t="shared" si="0"/>
        <v>2</v>
      </c>
      <c r="B70" t="s">
        <v>13</v>
      </c>
      <c r="C70" t="s">
        <v>10</v>
      </c>
    </row>
    <row r="71" spans="1:5" x14ac:dyDescent="0.2">
      <c r="A71">
        <f t="shared" si="0"/>
        <v>2</v>
      </c>
      <c r="B71" t="s">
        <v>13</v>
      </c>
      <c r="C71" t="s">
        <v>11</v>
      </c>
    </row>
    <row r="72" spans="1:5" x14ac:dyDescent="0.2">
      <c r="A72">
        <f t="shared" si="0"/>
        <v>2</v>
      </c>
      <c r="B72" t="s">
        <v>13</v>
      </c>
      <c r="C72" t="s">
        <v>12</v>
      </c>
    </row>
    <row r="73" spans="1:5" x14ac:dyDescent="0.2">
      <c r="A73">
        <f t="shared" si="0"/>
        <v>2</v>
      </c>
      <c r="B73" t="s">
        <v>14</v>
      </c>
      <c r="C73" t="s">
        <v>15</v>
      </c>
      <c r="D73">
        <f>15+12</f>
        <v>27</v>
      </c>
      <c r="E73">
        <f>414+407</f>
        <v>821</v>
      </c>
    </row>
    <row r="74" spans="1:5" x14ac:dyDescent="0.2">
      <c r="A74">
        <f t="shared" si="0"/>
        <v>2</v>
      </c>
      <c r="B74" t="s">
        <v>14</v>
      </c>
      <c r="C74" t="s">
        <v>16</v>
      </c>
    </row>
    <row r="75" spans="1:5" x14ac:dyDescent="0.2">
      <c r="A75">
        <f t="shared" si="0"/>
        <v>2</v>
      </c>
      <c r="B75" t="s">
        <v>14</v>
      </c>
      <c r="C75" t="s">
        <v>17</v>
      </c>
      <c r="D75">
        <f>821-27</f>
        <v>794</v>
      </c>
      <c r="E75">
        <f>414+407</f>
        <v>821</v>
      </c>
    </row>
    <row r="76" spans="1:5" x14ac:dyDescent="0.2">
      <c r="A76">
        <f t="shared" si="0"/>
        <v>2</v>
      </c>
      <c r="B76" t="s">
        <v>14</v>
      </c>
      <c r="C76" t="s">
        <v>18</v>
      </c>
    </row>
    <row r="77" spans="1:5" x14ac:dyDescent="0.2">
      <c r="A77">
        <f t="shared" si="0"/>
        <v>2</v>
      </c>
      <c r="B77" t="s">
        <v>14</v>
      </c>
      <c r="C77" t="s">
        <v>19</v>
      </c>
    </row>
    <row r="78" spans="1:5" x14ac:dyDescent="0.2">
      <c r="A78">
        <f t="shared" si="0"/>
        <v>2</v>
      </c>
      <c r="B78" t="s">
        <v>20</v>
      </c>
      <c r="C78" t="s">
        <v>21</v>
      </c>
      <c r="D78">
        <f>E78-D79</f>
        <v>397</v>
      </c>
      <c r="E78">
        <v>821</v>
      </c>
    </row>
    <row r="79" spans="1:5" x14ac:dyDescent="0.2">
      <c r="A79">
        <f t="shared" si="0"/>
        <v>2</v>
      </c>
      <c r="B79" t="s">
        <v>20</v>
      </c>
      <c r="C79" t="s">
        <v>22</v>
      </c>
      <c r="D79">
        <f>218+206</f>
        <v>424</v>
      </c>
      <c r="E79">
        <v>821</v>
      </c>
    </row>
    <row r="80" spans="1:5" x14ac:dyDescent="0.2">
      <c r="A80">
        <f t="shared" si="0"/>
        <v>2</v>
      </c>
      <c r="B80" t="s">
        <v>23</v>
      </c>
      <c r="C80" t="s">
        <v>24</v>
      </c>
    </row>
    <row r="81" spans="1:5" x14ac:dyDescent="0.2">
      <c r="A81">
        <f t="shared" si="0"/>
        <v>2</v>
      </c>
      <c r="B81" t="s">
        <v>23</v>
      </c>
      <c r="C81" t="s">
        <v>25</v>
      </c>
    </row>
    <row r="82" spans="1:5" x14ac:dyDescent="0.2">
      <c r="A82">
        <f t="shared" si="0"/>
        <v>2</v>
      </c>
      <c r="B82" t="s">
        <v>23</v>
      </c>
      <c r="C82" t="s">
        <v>26</v>
      </c>
    </row>
    <row r="83" spans="1:5" x14ac:dyDescent="0.2">
      <c r="A83">
        <f t="shared" si="0"/>
        <v>2</v>
      </c>
      <c r="B83" t="s">
        <v>27</v>
      </c>
      <c r="C83" t="s">
        <v>28</v>
      </c>
    </row>
    <row r="84" spans="1:5" x14ac:dyDescent="0.2">
      <c r="A84">
        <f t="shared" si="0"/>
        <v>2</v>
      </c>
      <c r="B84" t="s">
        <v>27</v>
      </c>
      <c r="C84" t="s">
        <v>29</v>
      </c>
    </row>
    <row r="85" spans="1:5" x14ac:dyDescent="0.2">
      <c r="A85">
        <f t="shared" si="0"/>
        <v>2</v>
      </c>
      <c r="B85" t="s">
        <v>27</v>
      </c>
      <c r="C85" t="s">
        <v>30</v>
      </c>
    </row>
    <row r="86" spans="1:5" x14ac:dyDescent="0.2">
      <c r="A86">
        <f t="shared" si="0"/>
        <v>2</v>
      </c>
      <c r="B86" t="s">
        <v>27</v>
      </c>
      <c r="C86" t="s">
        <v>31</v>
      </c>
    </row>
    <row r="87" spans="1:5" x14ac:dyDescent="0.2">
      <c r="A87">
        <f t="shared" si="0"/>
        <v>2</v>
      </c>
      <c r="B87" t="s">
        <v>27</v>
      </c>
      <c r="C87" t="s">
        <v>32</v>
      </c>
    </row>
    <row r="88" spans="1:5" x14ac:dyDescent="0.2">
      <c r="A88">
        <f t="shared" si="0"/>
        <v>2</v>
      </c>
      <c r="B88" t="s">
        <v>27</v>
      </c>
      <c r="C88" t="s">
        <v>26</v>
      </c>
    </row>
    <row r="89" spans="1:5" x14ac:dyDescent="0.2">
      <c r="A89">
        <f t="shared" si="0"/>
        <v>2</v>
      </c>
      <c r="B89" t="s">
        <v>33</v>
      </c>
      <c r="C89" s="5" t="s">
        <v>34</v>
      </c>
      <c r="D89">
        <f>51+48</f>
        <v>99</v>
      </c>
      <c r="E89">
        <v>821</v>
      </c>
    </row>
    <row r="90" spans="1:5" x14ac:dyDescent="0.2">
      <c r="A90">
        <f t="shared" si="0"/>
        <v>2</v>
      </c>
      <c r="B90" t="s">
        <v>33</v>
      </c>
      <c r="C90" s="5" t="s">
        <v>35</v>
      </c>
      <c r="D90">
        <f>12+16</f>
        <v>28</v>
      </c>
      <c r="E90">
        <v>821</v>
      </c>
    </row>
    <row r="91" spans="1:5" x14ac:dyDescent="0.2">
      <c r="A91">
        <f t="shared" si="0"/>
        <v>2</v>
      </c>
      <c r="B91" t="s">
        <v>33</v>
      </c>
      <c r="C91" s="5" t="s">
        <v>36</v>
      </c>
    </row>
    <row r="92" spans="1:5" x14ac:dyDescent="0.2">
      <c r="A92">
        <f t="shared" si="0"/>
        <v>2</v>
      </c>
      <c r="B92" t="s">
        <v>33</v>
      </c>
      <c r="C92" s="5" t="s">
        <v>37</v>
      </c>
    </row>
    <row r="93" spans="1:5" x14ac:dyDescent="0.2">
      <c r="A93">
        <f t="shared" si="0"/>
        <v>2</v>
      </c>
      <c r="B93" t="s">
        <v>33</v>
      </c>
      <c r="C93" s="5" t="s">
        <v>38</v>
      </c>
    </row>
    <row r="94" spans="1:5" x14ac:dyDescent="0.2">
      <c r="A94">
        <f t="shared" si="0"/>
        <v>2</v>
      </c>
      <c r="B94" t="s">
        <v>33</v>
      </c>
      <c r="C94" s="5" t="s">
        <v>39</v>
      </c>
      <c r="D94">
        <f>31+31</f>
        <v>62</v>
      </c>
      <c r="E94">
        <v>821</v>
      </c>
    </row>
    <row r="95" spans="1:5" x14ac:dyDescent="0.2">
      <c r="A95">
        <f t="shared" si="0"/>
        <v>2</v>
      </c>
      <c r="B95" t="s">
        <v>33</v>
      </c>
      <c r="C95" s="5" t="s">
        <v>40</v>
      </c>
    </row>
    <row r="96" spans="1:5" x14ac:dyDescent="0.2">
      <c r="A96">
        <f t="shared" si="0"/>
        <v>2</v>
      </c>
      <c r="B96" t="s">
        <v>33</v>
      </c>
      <c r="C96" s="5" t="s">
        <v>41</v>
      </c>
    </row>
    <row r="97" spans="1:5" x14ac:dyDescent="0.2">
      <c r="A97">
        <f t="shared" si="0"/>
        <v>2</v>
      </c>
      <c r="B97" t="s">
        <v>33</v>
      </c>
      <c r="C97" s="5" t="s">
        <v>42</v>
      </c>
    </row>
    <row r="98" spans="1:5" x14ac:dyDescent="0.2">
      <c r="A98">
        <f t="shared" si="0"/>
        <v>2</v>
      </c>
      <c r="B98" t="s">
        <v>33</v>
      </c>
      <c r="C98" s="5" t="s">
        <v>43</v>
      </c>
    </row>
    <row r="99" spans="1:5" x14ac:dyDescent="0.2">
      <c r="A99">
        <f t="shared" si="0"/>
        <v>2</v>
      </c>
      <c r="B99" t="s">
        <v>33</v>
      </c>
      <c r="C99" s="5" t="s">
        <v>44</v>
      </c>
    </row>
    <row r="100" spans="1:5" x14ac:dyDescent="0.2">
      <c r="A100">
        <f t="shared" si="0"/>
        <v>2</v>
      </c>
      <c r="B100" t="s">
        <v>33</v>
      </c>
      <c r="C100" s="5" t="s">
        <v>45</v>
      </c>
    </row>
    <row r="101" spans="1:5" x14ac:dyDescent="0.2">
      <c r="A101">
        <f t="shared" si="0"/>
        <v>2</v>
      </c>
      <c r="B101" t="s">
        <v>33</v>
      </c>
      <c r="C101" s="5" t="s">
        <v>46</v>
      </c>
    </row>
    <row r="102" spans="1:5" x14ac:dyDescent="0.2">
      <c r="A102">
        <f t="shared" si="0"/>
        <v>2</v>
      </c>
      <c r="B102" t="s">
        <v>33</v>
      </c>
      <c r="C102" s="5" t="s">
        <v>47</v>
      </c>
    </row>
    <row r="103" spans="1:5" x14ac:dyDescent="0.2">
      <c r="A103">
        <f t="shared" si="0"/>
        <v>2</v>
      </c>
      <c r="B103" t="s">
        <v>33</v>
      </c>
      <c r="C103" s="5" t="s">
        <v>48</v>
      </c>
    </row>
    <row r="104" spans="1:5" x14ac:dyDescent="0.2">
      <c r="A104">
        <f t="shared" si="0"/>
        <v>2</v>
      </c>
      <c r="B104" t="s">
        <v>33</v>
      </c>
      <c r="C104" s="5" t="s">
        <v>49</v>
      </c>
    </row>
    <row r="105" spans="1:5" x14ac:dyDescent="0.2">
      <c r="A105">
        <f t="shared" si="0"/>
        <v>2</v>
      </c>
      <c r="B105" t="s">
        <v>33</v>
      </c>
      <c r="C105" s="5" t="s">
        <v>50</v>
      </c>
    </row>
    <row r="106" spans="1:5" x14ac:dyDescent="0.2">
      <c r="A106">
        <f t="shared" si="0"/>
        <v>2</v>
      </c>
      <c r="B106" t="s">
        <v>33</v>
      </c>
      <c r="C106" s="5" t="s">
        <v>51</v>
      </c>
    </row>
    <row r="107" spans="1:5" x14ac:dyDescent="0.2">
      <c r="A107">
        <f t="shared" si="0"/>
        <v>2</v>
      </c>
      <c r="B107" t="s">
        <v>33</v>
      </c>
      <c r="C107" s="5" t="s">
        <v>52</v>
      </c>
    </row>
    <row r="108" spans="1:5" x14ac:dyDescent="0.2">
      <c r="A108">
        <f t="shared" si="0"/>
        <v>2</v>
      </c>
      <c r="B108" t="s">
        <v>33</v>
      </c>
      <c r="C108" s="5" t="s">
        <v>53</v>
      </c>
    </row>
    <row r="109" spans="1:5" x14ac:dyDescent="0.2">
      <c r="A109">
        <f t="shared" si="0"/>
        <v>2</v>
      </c>
      <c r="B109" t="s">
        <v>33</v>
      </c>
      <c r="C109" s="5" t="s">
        <v>31</v>
      </c>
    </row>
    <row r="110" spans="1:5" x14ac:dyDescent="0.2">
      <c r="A110">
        <f t="shared" si="0"/>
        <v>2</v>
      </c>
      <c r="B110" t="s">
        <v>33</v>
      </c>
      <c r="C110" s="5" t="s">
        <v>54</v>
      </c>
    </row>
    <row r="111" spans="1:5" x14ac:dyDescent="0.2">
      <c r="A111">
        <f t="shared" si="0"/>
        <v>2</v>
      </c>
      <c r="B111" t="s">
        <v>55</v>
      </c>
      <c r="C111" t="s">
        <v>56</v>
      </c>
      <c r="D111">
        <v>2</v>
      </c>
      <c r="E111">
        <v>424</v>
      </c>
    </row>
    <row r="112" spans="1:5" x14ac:dyDescent="0.2">
      <c r="A112">
        <f t="shared" si="0"/>
        <v>2</v>
      </c>
      <c r="B112" t="s">
        <v>57</v>
      </c>
      <c r="C112" t="s">
        <v>58</v>
      </c>
    </row>
    <row r="113" spans="1:5" x14ac:dyDescent="0.2">
      <c r="A113">
        <f t="shared" si="0"/>
        <v>2</v>
      </c>
      <c r="B113" t="s">
        <v>59</v>
      </c>
      <c r="C113" t="s">
        <v>60</v>
      </c>
      <c r="D113">
        <f>414+407</f>
        <v>821</v>
      </c>
      <c r="E113">
        <v>6924</v>
      </c>
    </row>
    <row r="114" spans="1:5" x14ac:dyDescent="0.2">
      <c r="A114">
        <f t="shared" si="0"/>
        <v>2</v>
      </c>
      <c r="B114" t="s">
        <v>61</v>
      </c>
      <c r="C114" t="s">
        <v>62</v>
      </c>
      <c r="D114">
        <v>18</v>
      </c>
    </row>
    <row r="115" spans="1:5" x14ac:dyDescent="0.2">
      <c r="A115">
        <f t="shared" si="0"/>
        <v>2</v>
      </c>
      <c r="B115" t="s">
        <v>61</v>
      </c>
      <c r="C115" t="s">
        <v>63</v>
      </c>
    </row>
    <row r="116" spans="1:5" x14ac:dyDescent="0.2">
      <c r="A116">
        <f t="shared" si="0"/>
        <v>3</v>
      </c>
      <c r="B116" t="s">
        <v>5</v>
      </c>
      <c r="C116" t="s">
        <v>6</v>
      </c>
    </row>
    <row r="117" spans="1:5" x14ac:dyDescent="0.2">
      <c r="A117">
        <f t="shared" si="0"/>
        <v>3</v>
      </c>
      <c r="B117" t="s">
        <v>5</v>
      </c>
      <c r="C117" t="s">
        <v>7</v>
      </c>
    </row>
    <row r="118" spans="1:5" x14ac:dyDescent="0.2">
      <c r="A118">
        <f t="shared" si="0"/>
        <v>3</v>
      </c>
      <c r="B118" t="s">
        <v>5</v>
      </c>
      <c r="C118" t="s">
        <v>8</v>
      </c>
      <c r="D118">
        <f>((52*70)+(69*51))/103</f>
        <v>69.504854368932044</v>
      </c>
      <c r="E118">
        <v>103</v>
      </c>
    </row>
    <row r="119" spans="1:5" x14ac:dyDescent="0.2">
      <c r="A119">
        <f t="shared" si="0"/>
        <v>3</v>
      </c>
      <c r="B119" t="s">
        <v>5</v>
      </c>
      <c r="C119" t="s">
        <v>9</v>
      </c>
      <c r="D119">
        <f>((52*62)+(63*51))/103</f>
        <v>62.495145631067963</v>
      </c>
      <c r="E119">
        <v>103</v>
      </c>
    </row>
    <row r="120" spans="1:5" x14ac:dyDescent="0.2">
      <c r="A120">
        <f t="shared" si="0"/>
        <v>3</v>
      </c>
      <c r="B120" t="s">
        <v>5</v>
      </c>
      <c r="C120" t="s">
        <v>10</v>
      </c>
      <c r="D120">
        <f>((52*80)+(76*51))/103</f>
        <v>78.019417475728162</v>
      </c>
      <c r="E120">
        <v>103</v>
      </c>
    </row>
    <row r="121" spans="1:5" x14ac:dyDescent="0.2">
      <c r="A121">
        <f t="shared" si="0"/>
        <v>3</v>
      </c>
      <c r="B121" t="s">
        <v>5</v>
      </c>
      <c r="C121" t="s">
        <v>11</v>
      </c>
    </row>
    <row r="122" spans="1:5" x14ac:dyDescent="0.2">
      <c r="A122">
        <f t="shared" si="0"/>
        <v>3</v>
      </c>
      <c r="B122" t="s">
        <v>5</v>
      </c>
      <c r="C122" t="s">
        <v>12</v>
      </c>
    </row>
    <row r="123" spans="1:5" x14ac:dyDescent="0.2">
      <c r="A123">
        <f t="shared" si="0"/>
        <v>3</v>
      </c>
      <c r="B123" t="s">
        <v>13</v>
      </c>
      <c r="C123" t="s">
        <v>6</v>
      </c>
    </row>
    <row r="124" spans="1:5" x14ac:dyDescent="0.2">
      <c r="A124">
        <f t="shared" ref="A124:A187" si="1">A67+1</f>
        <v>3</v>
      </c>
      <c r="B124" t="s">
        <v>13</v>
      </c>
      <c r="C124" t="s">
        <v>7</v>
      </c>
    </row>
    <row r="125" spans="1:5" x14ac:dyDescent="0.2">
      <c r="A125">
        <f t="shared" si="1"/>
        <v>3</v>
      </c>
      <c r="B125" t="s">
        <v>13</v>
      </c>
      <c r="C125" t="s">
        <v>8</v>
      </c>
    </row>
    <row r="126" spans="1:5" x14ac:dyDescent="0.2">
      <c r="A126">
        <f t="shared" si="1"/>
        <v>3</v>
      </c>
      <c r="B126" t="s">
        <v>13</v>
      </c>
      <c r="C126" t="s">
        <v>9</v>
      </c>
    </row>
    <row r="127" spans="1:5" x14ac:dyDescent="0.2">
      <c r="A127">
        <f t="shared" si="1"/>
        <v>3</v>
      </c>
      <c r="B127" t="s">
        <v>13</v>
      </c>
      <c r="C127" t="s">
        <v>10</v>
      </c>
    </row>
    <row r="128" spans="1:5" x14ac:dyDescent="0.2">
      <c r="A128">
        <f t="shared" si="1"/>
        <v>3</v>
      </c>
      <c r="B128" t="s">
        <v>13</v>
      </c>
      <c r="C128" t="s">
        <v>11</v>
      </c>
    </row>
    <row r="129" spans="1:5" x14ac:dyDescent="0.2">
      <c r="A129">
        <f t="shared" si="1"/>
        <v>3</v>
      </c>
      <c r="B129" t="s">
        <v>13</v>
      </c>
      <c r="C129" t="s">
        <v>12</v>
      </c>
    </row>
    <row r="130" spans="1:5" x14ac:dyDescent="0.2">
      <c r="A130">
        <f t="shared" si="1"/>
        <v>3</v>
      </c>
      <c r="B130" t="s">
        <v>14</v>
      </c>
      <c r="C130" t="s">
        <v>15</v>
      </c>
    </row>
    <row r="131" spans="1:5" x14ac:dyDescent="0.2">
      <c r="A131">
        <f t="shared" si="1"/>
        <v>3</v>
      </c>
      <c r="B131" t="s">
        <v>14</v>
      </c>
      <c r="C131" t="s">
        <v>16</v>
      </c>
    </row>
    <row r="132" spans="1:5" x14ac:dyDescent="0.2">
      <c r="A132">
        <f t="shared" si="1"/>
        <v>3</v>
      </c>
      <c r="B132" t="s">
        <v>14</v>
      </c>
      <c r="C132" t="s">
        <v>17</v>
      </c>
    </row>
    <row r="133" spans="1:5" x14ac:dyDescent="0.2">
      <c r="A133">
        <f t="shared" si="1"/>
        <v>3</v>
      </c>
      <c r="B133" t="s">
        <v>14</v>
      </c>
      <c r="C133" t="s">
        <v>18</v>
      </c>
    </row>
    <row r="134" spans="1:5" x14ac:dyDescent="0.2">
      <c r="A134">
        <f t="shared" si="1"/>
        <v>3</v>
      </c>
      <c r="B134" t="s">
        <v>14</v>
      </c>
      <c r="C134" t="s">
        <v>19</v>
      </c>
    </row>
    <row r="135" spans="1:5" x14ac:dyDescent="0.2">
      <c r="A135">
        <f t="shared" si="1"/>
        <v>3</v>
      </c>
      <c r="B135" t="s">
        <v>20</v>
      </c>
      <c r="C135" t="s">
        <v>21</v>
      </c>
      <c r="D135">
        <f>27+33</f>
        <v>60</v>
      </c>
      <c r="E135">
        <v>103</v>
      </c>
    </row>
    <row r="136" spans="1:5" x14ac:dyDescent="0.2">
      <c r="A136">
        <f t="shared" si="1"/>
        <v>3</v>
      </c>
      <c r="B136" t="s">
        <v>20</v>
      </c>
      <c r="C136" t="s">
        <v>22</v>
      </c>
      <c r="D136">
        <f>25+18</f>
        <v>43</v>
      </c>
      <c r="E136">
        <v>103</v>
      </c>
    </row>
    <row r="137" spans="1:5" x14ac:dyDescent="0.2">
      <c r="A137">
        <f t="shared" si="1"/>
        <v>3</v>
      </c>
      <c r="B137" t="s">
        <v>23</v>
      </c>
      <c r="C137" t="s">
        <v>24</v>
      </c>
    </row>
    <row r="138" spans="1:5" x14ac:dyDescent="0.2">
      <c r="A138">
        <f t="shared" si="1"/>
        <v>3</v>
      </c>
      <c r="B138" t="s">
        <v>23</v>
      </c>
      <c r="C138" t="s">
        <v>25</v>
      </c>
    </row>
    <row r="139" spans="1:5" x14ac:dyDescent="0.2">
      <c r="A139">
        <f t="shared" si="1"/>
        <v>3</v>
      </c>
      <c r="B139" t="s">
        <v>23</v>
      </c>
      <c r="C139" t="s">
        <v>26</v>
      </c>
    </row>
    <row r="140" spans="1:5" x14ac:dyDescent="0.2">
      <c r="A140">
        <f t="shared" si="1"/>
        <v>3</v>
      </c>
      <c r="B140" t="s">
        <v>27</v>
      </c>
      <c r="C140" t="s">
        <v>28</v>
      </c>
    </row>
    <row r="141" spans="1:5" x14ac:dyDescent="0.2">
      <c r="A141">
        <f t="shared" si="1"/>
        <v>3</v>
      </c>
      <c r="B141" t="s">
        <v>27</v>
      </c>
      <c r="C141" t="s">
        <v>29</v>
      </c>
    </row>
    <row r="142" spans="1:5" x14ac:dyDescent="0.2">
      <c r="A142">
        <f t="shared" si="1"/>
        <v>3</v>
      </c>
      <c r="B142" t="s">
        <v>27</v>
      </c>
      <c r="C142" t="s">
        <v>30</v>
      </c>
    </row>
    <row r="143" spans="1:5" x14ac:dyDescent="0.2">
      <c r="A143">
        <f t="shared" si="1"/>
        <v>3</v>
      </c>
      <c r="B143" t="s">
        <v>27</v>
      </c>
      <c r="C143" t="s">
        <v>31</v>
      </c>
    </row>
    <row r="144" spans="1:5" x14ac:dyDescent="0.2">
      <c r="A144">
        <f t="shared" si="1"/>
        <v>3</v>
      </c>
      <c r="B144" t="s">
        <v>27</v>
      </c>
      <c r="C144" t="s">
        <v>32</v>
      </c>
    </row>
    <row r="145" spans="1:5" x14ac:dyDescent="0.2">
      <c r="A145">
        <f t="shared" si="1"/>
        <v>3</v>
      </c>
      <c r="B145" t="s">
        <v>27</v>
      </c>
      <c r="C145" t="s">
        <v>26</v>
      </c>
    </row>
    <row r="146" spans="1:5" x14ac:dyDescent="0.2">
      <c r="A146">
        <f t="shared" si="1"/>
        <v>3</v>
      </c>
      <c r="B146" t="s">
        <v>33</v>
      </c>
      <c r="C146" s="5" t="s">
        <v>34</v>
      </c>
      <c r="D146">
        <f>29+27</f>
        <v>56</v>
      </c>
      <c r="E146">
        <v>103</v>
      </c>
    </row>
    <row r="147" spans="1:5" x14ac:dyDescent="0.2">
      <c r="A147">
        <f t="shared" si="1"/>
        <v>3</v>
      </c>
      <c r="B147" t="s">
        <v>33</v>
      </c>
      <c r="C147" s="5" t="s">
        <v>35</v>
      </c>
      <c r="D147">
        <f>9+12</f>
        <v>21</v>
      </c>
      <c r="E147">
        <v>103</v>
      </c>
    </row>
    <row r="148" spans="1:5" x14ac:dyDescent="0.2">
      <c r="A148">
        <f t="shared" si="1"/>
        <v>3</v>
      </c>
      <c r="B148" t="s">
        <v>33</v>
      </c>
      <c r="C148" s="5" t="s">
        <v>36</v>
      </c>
    </row>
    <row r="149" spans="1:5" x14ac:dyDescent="0.2">
      <c r="A149">
        <f t="shared" si="1"/>
        <v>3</v>
      </c>
      <c r="B149" t="s">
        <v>33</v>
      </c>
      <c r="C149" s="5" t="s">
        <v>37</v>
      </c>
      <c r="D149">
        <f>14+12</f>
        <v>26</v>
      </c>
    </row>
    <row r="150" spans="1:5" x14ac:dyDescent="0.2">
      <c r="A150">
        <f t="shared" si="1"/>
        <v>3</v>
      </c>
      <c r="B150" t="s">
        <v>33</v>
      </c>
      <c r="C150" s="5" t="s">
        <v>38</v>
      </c>
    </row>
    <row r="151" spans="1:5" x14ac:dyDescent="0.2">
      <c r="A151">
        <f t="shared" si="1"/>
        <v>3</v>
      </c>
      <c r="B151" t="s">
        <v>33</v>
      </c>
      <c r="C151" s="5" t="s">
        <v>39</v>
      </c>
    </row>
    <row r="152" spans="1:5" x14ac:dyDescent="0.2">
      <c r="A152">
        <f t="shared" si="1"/>
        <v>3</v>
      </c>
      <c r="B152" t="s">
        <v>33</v>
      </c>
      <c r="C152" s="5" t="s">
        <v>40</v>
      </c>
      <c r="D152">
        <v>6</v>
      </c>
      <c r="E152">
        <v>103</v>
      </c>
    </row>
    <row r="153" spans="1:5" x14ac:dyDescent="0.2">
      <c r="A153">
        <f t="shared" si="1"/>
        <v>3</v>
      </c>
      <c r="B153" t="s">
        <v>33</v>
      </c>
      <c r="C153" s="5" t="s">
        <v>41</v>
      </c>
      <c r="D153">
        <v>10</v>
      </c>
      <c r="E153">
        <v>103</v>
      </c>
    </row>
    <row r="154" spans="1:5" x14ac:dyDescent="0.2">
      <c r="A154">
        <f t="shared" si="1"/>
        <v>3</v>
      </c>
      <c r="B154" t="s">
        <v>33</v>
      </c>
      <c r="C154" s="5" t="s">
        <v>42</v>
      </c>
    </row>
    <row r="155" spans="1:5" x14ac:dyDescent="0.2">
      <c r="A155">
        <f t="shared" si="1"/>
        <v>3</v>
      </c>
      <c r="B155" t="s">
        <v>33</v>
      </c>
      <c r="C155" s="5" t="s">
        <v>43</v>
      </c>
    </row>
    <row r="156" spans="1:5" x14ac:dyDescent="0.2">
      <c r="A156">
        <f t="shared" si="1"/>
        <v>3</v>
      </c>
      <c r="B156" t="s">
        <v>33</v>
      </c>
      <c r="C156" s="5" t="s">
        <v>44</v>
      </c>
      <c r="D156">
        <v>3</v>
      </c>
      <c r="E156">
        <v>103</v>
      </c>
    </row>
    <row r="157" spans="1:5" x14ac:dyDescent="0.2">
      <c r="A157">
        <f t="shared" si="1"/>
        <v>3</v>
      </c>
      <c r="B157" t="s">
        <v>33</v>
      </c>
      <c r="C157" s="5" t="s">
        <v>45</v>
      </c>
    </row>
    <row r="158" spans="1:5" x14ac:dyDescent="0.2">
      <c r="A158">
        <f t="shared" si="1"/>
        <v>3</v>
      </c>
      <c r="B158" t="s">
        <v>33</v>
      </c>
      <c r="C158" s="5" t="s">
        <v>46</v>
      </c>
    </row>
    <row r="159" spans="1:5" x14ac:dyDescent="0.2">
      <c r="A159">
        <f t="shared" si="1"/>
        <v>3</v>
      </c>
      <c r="B159" t="s">
        <v>33</v>
      </c>
      <c r="C159" s="5" t="s">
        <v>47</v>
      </c>
      <c r="D159">
        <v>18</v>
      </c>
      <c r="E159">
        <v>103</v>
      </c>
    </row>
    <row r="160" spans="1:5" x14ac:dyDescent="0.2">
      <c r="A160">
        <f t="shared" si="1"/>
        <v>3</v>
      </c>
      <c r="B160" t="s">
        <v>33</v>
      </c>
      <c r="C160" s="5" t="s">
        <v>48</v>
      </c>
    </row>
    <row r="161" spans="1:5" x14ac:dyDescent="0.2">
      <c r="A161">
        <f t="shared" si="1"/>
        <v>3</v>
      </c>
      <c r="B161" t="s">
        <v>33</v>
      </c>
      <c r="C161" s="5" t="s">
        <v>49</v>
      </c>
    </row>
    <row r="162" spans="1:5" x14ac:dyDescent="0.2">
      <c r="A162">
        <f t="shared" si="1"/>
        <v>3</v>
      </c>
      <c r="B162" t="s">
        <v>33</v>
      </c>
      <c r="C162" s="5" t="s">
        <v>50</v>
      </c>
    </row>
    <row r="163" spans="1:5" x14ac:dyDescent="0.2">
      <c r="A163">
        <f t="shared" si="1"/>
        <v>3</v>
      </c>
      <c r="B163" t="s">
        <v>33</v>
      </c>
      <c r="C163" s="5" t="s">
        <v>51</v>
      </c>
    </row>
    <row r="164" spans="1:5" x14ac:dyDescent="0.2">
      <c r="A164">
        <f t="shared" si="1"/>
        <v>3</v>
      </c>
      <c r="B164" t="s">
        <v>33</v>
      </c>
      <c r="C164" s="5" t="s">
        <v>52</v>
      </c>
    </row>
    <row r="165" spans="1:5" x14ac:dyDescent="0.2">
      <c r="A165">
        <f t="shared" si="1"/>
        <v>3</v>
      </c>
      <c r="B165" t="s">
        <v>33</v>
      </c>
      <c r="C165" s="5" t="s">
        <v>53</v>
      </c>
    </row>
    <row r="166" spans="1:5" x14ac:dyDescent="0.2">
      <c r="A166">
        <f t="shared" si="1"/>
        <v>3</v>
      </c>
      <c r="B166" t="s">
        <v>33</v>
      </c>
      <c r="C166" s="5" t="s">
        <v>31</v>
      </c>
    </row>
    <row r="167" spans="1:5" x14ac:dyDescent="0.2">
      <c r="A167">
        <f t="shared" si="1"/>
        <v>3</v>
      </c>
      <c r="B167" t="s">
        <v>33</v>
      </c>
      <c r="C167" s="5" t="s">
        <v>54</v>
      </c>
    </row>
    <row r="168" spans="1:5" x14ac:dyDescent="0.2">
      <c r="A168">
        <f t="shared" si="1"/>
        <v>3</v>
      </c>
      <c r="B168" t="s">
        <v>55</v>
      </c>
      <c r="C168" t="s">
        <v>56</v>
      </c>
    </row>
    <row r="169" spans="1:5" x14ac:dyDescent="0.2">
      <c r="A169">
        <f t="shared" si="1"/>
        <v>3</v>
      </c>
      <c r="B169" t="s">
        <v>57</v>
      </c>
      <c r="C169" t="s">
        <v>58</v>
      </c>
      <c r="D169">
        <v>101</v>
      </c>
      <c r="E169">
        <v>103</v>
      </c>
    </row>
    <row r="170" spans="1:5" x14ac:dyDescent="0.2">
      <c r="A170">
        <f t="shared" si="1"/>
        <v>3</v>
      </c>
      <c r="B170" t="s">
        <v>59</v>
      </c>
      <c r="C170" t="s">
        <v>60</v>
      </c>
      <c r="D170">
        <v>103</v>
      </c>
      <c r="E170">
        <v>148</v>
      </c>
    </row>
    <row r="171" spans="1:5" x14ac:dyDescent="0.2">
      <c r="A171">
        <f t="shared" si="1"/>
        <v>3</v>
      </c>
      <c r="B171" t="s">
        <v>61</v>
      </c>
      <c r="C171" t="s">
        <v>62</v>
      </c>
      <c r="D171">
        <v>18</v>
      </c>
    </row>
    <row r="172" spans="1:5" x14ac:dyDescent="0.2">
      <c r="A172">
        <f t="shared" si="1"/>
        <v>3</v>
      </c>
      <c r="B172" t="s">
        <v>61</v>
      </c>
      <c r="C172" t="s">
        <v>63</v>
      </c>
    </row>
    <row r="173" spans="1:5" x14ac:dyDescent="0.2">
      <c r="A173">
        <f t="shared" si="1"/>
        <v>4</v>
      </c>
      <c r="B173" s="6" t="s">
        <v>5</v>
      </c>
      <c r="C173" s="6" t="s">
        <v>6</v>
      </c>
    </row>
    <row r="174" spans="1:5" x14ac:dyDescent="0.2">
      <c r="A174">
        <f t="shared" si="1"/>
        <v>4</v>
      </c>
      <c r="B174" s="6" t="s">
        <v>5</v>
      </c>
      <c r="C174" s="6" t="s">
        <v>7</v>
      </c>
    </row>
    <row r="175" spans="1:5" x14ac:dyDescent="0.2">
      <c r="A175">
        <f t="shared" si="1"/>
        <v>4</v>
      </c>
      <c r="B175" s="6" t="s">
        <v>5</v>
      </c>
      <c r="C175" s="6" t="s">
        <v>8</v>
      </c>
      <c r="D175">
        <f>((51*86)+(41*52))/127</f>
        <v>51.322834645669289</v>
      </c>
      <c r="E175">
        <v>127</v>
      </c>
    </row>
    <row r="176" spans="1:5" x14ac:dyDescent="0.2">
      <c r="A176">
        <f t="shared" si="1"/>
        <v>4</v>
      </c>
      <c r="B176" s="6" t="s">
        <v>5</v>
      </c>
      <c r="C176" s="6" t="s">
        <v>9</v>
      </c>
      <c r="D176">
        <f>((31*86)+(41*33.5))/127</f>
        <v>31.80708661417323</v>
      </c>
      <c r="E176">
        <v>127</v>
      </c>
    </row>
    <row r="177" spans="1:5" x14ac:dyDescent="0.2">
      <c r="A177">
        <f t="shared" si="1"/>
        <v>4</v>
      </c>
      <c r="B177" s="6" t="s">
        <v>5</v>
      </c>
      <c r="C177" s="6" t="s">
        <v>10</v>
      </c>
      <c r="D177">
        <f>((61.3*86)+(41*62.5))/127</f>
        <v>61.687401574803154</v>
      </c>
      <c r="E177">
        <v>127</v>
      </c>
    </row>
    <row r="178" spans="1:5" x14ac:dyDescent="0.2">
      <c r="A178">
        <f t="shared" si="1"/>
        <v>4</v>
      </c>
      <c r="B178" s="6" t="s">
        <v>5</v>
      </c>
      <c r="C178" s="6" t="s">
        <v>11</v>
      </c>
    </row>
    <row r="179" spans="1:5" x14ac:dyDescent="0.2">
      <c r="A179">
        <f t="shared" si="1"/>
        <v>4</v>
      </c>
      <c r="B179" s="6" t="s">
        <v>5</v>
      </c>
      <c r="C179" s="6" t="s">
        <v>12</v>
      </c>
    </row>
    <row r="180" spans="1:5" x14ac:dyDescent="0.2">
      <c r="A180">
        <f t="shared" si="1"/>
        <v>4</v>
      </c>
      <c r="B180" s="6" t="s">
        <v>13</v>
      </c>
      <c r="C180" s="6" t="s">
        <v>6</v>
      </c>
    </row>
    <row r="181" spans="1:5" x14ac:dyDescent="0.2">
      <c r="A181">
        <f t="shared" si="1"/>
        <v>4</v>
      </c>
      <c r="B181" s="6" t="s">
        <v>13</v>
      </c>
      <c r="C181" s="6" t="s">
        <v>7</v>
      </c>
    </row>
    <row r="182" spans="1:5" x14ac:dyDescent="0.2">
      <c r="A182">
        <f t="shared" si="1"/>
        <v>4</v>
      </c>
      <c r="B182" s="6" t="s">
        <v>13</v>
      </c>
      <c r="C182" s="6" t="s">
        <v>8</v>
      </c>
    </row>
    <row r="183" spans="1:5" x14ac:dyDescent="0.2">
      <c r="A183">
        <f t="shared" si="1"/>
        <v>4</v>
      </c>
      <c r="B183" s="6" t="s">
        <v>13</v>
      </c>
      <c r="C183" s="6" t="s">
        <v>9</v>
      </c>
    </row>
    <row r="184" spans="1:5" x14ac:dyDescent="0.2">
      <c r="A184">
        <f t="shared" si="1"/>
        <v>4</v>
      </c>
      <c r="B184" s="6" t="s">
        <v>13</v>
      </c>
      <c r="C184" s="6" t="s">
        <v>10</v>
      </c>
    </row>
    <row r="185" spans="1:5" x14ac:dyDescent="0.2">
      <c r="A185">
        <f t="shared" si="1"/>
        <v>4</v>
      </c>
      <c r="B185" s="6" t="s">
        <v>13</v>
      </c>
      <c r="C185" s="6" t="s">
        <v>11</v>
      </c>
    </row>
    <row r="186" spans="1:5" x14ac:dyDescent="0.2">
      <c r="A186">
        <f t="shared" si="1"/>
        <v>4</v>
      </c>
      <c r="B186" s="6" t="s">
        <v>13</v>
      </c>
      <c r="C186" s="6" t="s">
        <v>12</v>
      </c>
    </row>
    <row r="187" spans="1:5" x14ac:dyDescent="0.2">
      <c r="A187">
        <f t="shared" si="1"/>
        <v>4</v>
      </c>
      <c r="B187" s="6" t="s">
        <v>14</v>
      </c>
      <c r="C187" s="6" t="s">
        <v>15</v>
      </c>
      <c r="D187">
        <v>7</v>
      </c>
      <c r="E187">
        <v>127</v>
      </c>
    </row>
    <row r="188" spans="1:5" x14ac:dyDescent="0.2">
      <c r="A188">
        <f t="shared" ref="A188:A251" si="2">A131+1</f>
        <v>4</v>
      </c>
      <c r="B188" s="6" t="s">
        <v>14</v>
      </c>
      <c r="C188" s="6" t="s">
        <v>16</v>
      </c>
    </row>
    <row r="189" spans="1:5" x14ac:dyDescent="0.2">
      <c r="A189">
        <f t="shared" si="2"/>
        <v>4</v>
      </c>
      <c r="B189" s="6" t="s">
        <v>14</v>
      </c>
      <c r="C189" s="6" t="s">
        <v>17</v>
      </c>
      <c r="D189">
        <v>120</v>
      </c>
      <c r="E189">
        <v>127</v>
      </c>
    </row>
    <row r="190" spans="1:5" x14ac:dyDescent="0.2">
      <c r="A190">
        <f t="shared" si="2"/>
        <v>4</v>
      </c>
      <c r="B190" s="6" t="s">
        <v>14</v>
      </c>
      <c r="C190" s="6" t="s">
        <v>18</v>
      </c>
    </row>
    <row r="191" spans="1:5" x14ac:dyDescent="0.2">
      <c r="A191">
        <f t="shared" si="2"/>
        <v>4</v>
      </c>
      <c r="B191" s="6" t="s">
        <v>14</v>
      </c>
      <c r="C191" s="6" t="s">
        <v>19</v>
      </c>
    </row>
    <row r="192" spans="1:5" x14ac:dyDescent="0.2">
      <c r="A192">
        <f t="shared" si="2"/>
        <v>4</v>
      </c>
      <c r="B192" s="6" t="s">
        <v>20</v>
      </c>
      <c r="C192" s="6" t="s">
        <v>21</v>
      </c>
      <c r="D192">
        <f>45+23</f>
        <v>68</v>
      </c>
      <c r="E192">
        <f>D192+D193</f>
        <v>127</v>
      </c>
    </row>
    <row r="193" spans="1:5" x14ac:dyDescent="0.2">
      <c r="A193">
        <f t="shared" si="2"/>
        <v>4</v>
      </c>
      <c r="B193" s="6" t="s">
        <v>20</v>
      </c>
      <c r="C193" s="6" t="s">
        <v>22</v>
      </c>
      <c r="D193">
        <f>41+18</f>
        <v>59</v>
      </c>
      <c r="E193">
        <v>127</v>
      </c>
    </row>
    <row r="194" spans="1:5" x14ac:dyDescent="0.2">
      <c r="A194">
        <f t="shared" si="2"/>
        <v>4</v>
      </c>
      <c r="B194" s="6" t="s">
        <v>23</v>
      </c>
      <c r="C194" s="6" t="s">
        <v>24</v>
      </c>
    </row>
    <row r="195" spans="1:5" x14ac:dyDescent="0.2">
      <c r="A195">
        <f t="shared" si="2"/>
        <v>4</v>
      </c>
      <c r="B195" s="6" t="s">
        <v>23</v>
      </c>
      <c r="C195" s="6" t="s">
        <v>25</v>
      </c>
    </row>
    <row r="196" spans="1:5" x14ac:dyDescent="0.2">
      <c r="A196">
        <f t="shared" si="2"/>
        <v>4</v>
      </c>
      <c r="B196" s="6" t="s">
        <v>23</v>
      </c>
      <c r="C196" s="6" t="s">
        <v>26</v>
      </c>
    </row>
    <row r="197" spans="1:5" x14ac:dyDescent="0.2">
      <c r="A197">
        <f t="shared" si="2"/>
        <v>4</v>
      </c>
      <c r="B197" s="6" t="s">
        <v>27</v>
      </c>
      <c r="C197" s="6" t="s">
        <v>28</v>
      </c>
    </row>
    <row r="198" spans="1:5" x14ac:dyDescent="0.2">
      <c r="A198">
        <f t="shared" si="2"/>
        <v>4</v>
      </c>
      <c r="B198" s="6" t="s">
        <v>27</v>
      </c>
      <c r="C198" s="6" t="s">
        <v>29</v>
      </c>
    </row>
    <row r="199" spans="1:5" x14ac:dyDescent="0.2">
      <c r="A199">
        <f t="shared" si="2"/>
        <v>4</v>
      </c>
      <c r="B199" s="6" t="s">
        <v>27</v>
      </c>
      <c r="C199" s="6" t="s">
        <v>30</v>
      </c>
    </row>
    <row r="200" spans="1:5" x14ac:dyDescent="0.2">
      <c r="A200">
        <f t="shared" si="2"/>
        <v>4</v>
      </c>
      <c r="B200" s="6" t="s">
        <v>27</v>
      </c>
      <c r="C200" s="6" t="s">
        <v>31</v>
      </c>
    </row>
    <row r="201" spans="1:5" x14ac:dyDescent="0.2">
      <c r="A201">
        <f t="shared" si="2"/>
        <v>4</v>
      </c>
      <c r="B201" s="6" t="s">
        <v>27</v>
      </c>
      <c r="C201" s="6" t="s">
        <v>32</v>
      </c>
    </row>
    <row r="202" spans="1:5" x14ac:dyDescent="0.2">
      <c r="A202">
        <f t="shared" si="2"/>
        <v>4</v>
      </c>
      <c r="B202" s="6" t="s">
        <v>27</v>
      </c>
      <c r="C202" s="6" t="s">
        <v>26</v>
      </c>
    </row>
    <row r="203" spans="1:5" x14ac:dyDescent="0.2">
      <c r="A203">
        <f t="shared" si="2"/>
        <v>4</v>
      </c>
      <c r="B203" s="6" t="s">
        <v>33</v>
      </c>
      <c r="C203" s="7" t="s">
        <v>34</v>
      </c>
      <c r="D203">
        <f>23+13</f>
        <v>36</v>
      </c>
      <c r="E203">
        <v>127</v>
      </c>
    </row>
    <row r="204" spans="1:5" x14ac:dyDescent="0.2">
      <c r="A204">
        <f t="shared" si="2"/>
        <v>4</v>
      </c>
      <c r="B204" s="6" t="s">
        <v>33</v>
      </c>
      <c r="C204" s="7" t="s">
        <v>35</v>
      </c>
      <c r="D204">
        <f>11+6</f>
        <v>17</v>
      </c>
      <c r="E204">
        <v>127</v>
      </c>
    </row>
    <row r="205" spans="1:5" x14ac:dyDescent="0.2">
      <c r="A205">
        <f t="shared" si="2"/>
        <v>4</v>
      </c>
      <c r="B205" s="6" t="s">
        <v>33</v>
      </c>
      <c r="C205" s="7" t="s">
        <v>36</v>
      </c>
    </row>
    <row r="206" spans="1:5" x14ac:dyDescent="0.2">
      <c r="A206">
        <f t="shared" si="2"/>
        <v>4</v>
      </c>
      <c r="B206" s="6" t="s">
        <v>33</v>
      </c>
      <c r="C206" s="7" t="s">
        <v>37</v>
      </c>
      <c r="D206">
        <v>10</v>
      </c>
      <c r="E206">
        <v>127</v>
      </c>
    </row>
    <row r="207" spans="1:5" x14ac:dyDescent="0.2">
      <c r="A207">
        <f t="shared" si="2"/>
        <v>4</v>
      </c>
      <c r="B207" s="6" t="s">
        <v>33</v>
      </c>
      <c r="C207" s="7" t="s">
        <v>38</v>
      </c>
    </row>
    <row r="208" spans="1:5" x14ac:dyDescent="0.2">
      <c r="A208">
        <f t="shared" si="2"/>
        <v>4</v>
      </c>
      <c r="B208" s="6" t="s">
        <v>33</v>
      </c>
      <c r="C208" s="7" t="s">
        <v>39</v>
      </c>
    </row>
    <row r="209" spans="1:5" x14ac:dyDescent="0.2">
      <c r="A209">
        <f t="shared" si="2"/>
        <v>4</v>
      </c>
      <c r="B209" s="6" t="s">
        <v>33</v>
      </c>
      <c r="C209" s="7" t="s">
        <v>40</v>
      </c>
    </row>
    <row r="210" spans="1:5" x14ac:dyDescent="0.2">
      <c r="A210">
        <f t="shared" si="2"/>
        <v>4</v>
      </c>
      <c r="B210" s="6" t="s">
        <v>33</v>
      </c>
      <c r="C210" s="7" t="s">
        <v>41</v>
      </c>
      <c r="D210">
        <v>3</v>
      </c>
      <c r="E210">
        <v>127</v>
      </c>
    </row>
    <row r="211" spans="1:5" x14ac:dyDescent="0.2">
      <c r="A211">
        <f t="shared" si="2"/>
        <v>4</v>
      </c>
      <c r="B211" s="6" t="s">
        <v>33</v>
      </c>
      <c r="C211" s="7" t="s">
        <v>42</v>
      </c>
    </row>
    <row r="212" spans="1:5" x14ac:dyDescent="0.2">
      <c r="A212">
        <f t="shared" si="2"/>
        <v>4</v>
      </c>
      <c r="B212" s="6" t="s">
        <v>33</v>
      </c>
      <c r="C212" s="7" t="s">
        <v>43</v>
      </c>
    </row>
    <row r="213" spans="1:5" x14ac:dyDescent="0.2">
      <c r="A213">
        <f t="shared" si="2"/>
        <v>4</v>
      </c>
      <c r="B213" s="6" t="s">
        <v>33</v>
      </c>
      <c r="C213" s="7" t="s">
        <v>44</v>
      </c>
      <c r="D213">
        <v>2</v>
      </c>
      <c r="E213" s="6">
        <v>127</v>
      </c>
    </row>
    <row r="214" spans="1:5" x14ac:dyDescent="0.2">
      <c r="A214">
        <f t="shared" si="2"/>
        <v>4</v>
      </c>
      <c r="B214" s="6" t="s">
        <v>33</v>
      </c>
      <c r="C214" s="7" t="s">
        <v>45</v>
      </c>
    </row>
    <row r="215" spans="1:5" x14ac:dyDescent="0.2">
      <c r="A215">
        <f t="shared" si="2"/>
        <v>4</v>
      </c>
      <c r="B215" s="6" t="s">
        <v>33</v>
      </c>
      <c r="C215" s="7" t="s">
        <v>46</v>
      </c>
    </row>
    <row r="216" spans="1:5" x14ac:dyDescent="0.2">
      <c r="A216">
        <f t="shared" si="2"/>
        <v>4</v>
      </c>
      <c r="B216" s="6" t="s">
        <v>33</v>
      </c>
      <c r="C216" s="7" t="s">
        <v>47</v>
      </c>
      <c r="D216">
        <v>2</v>
      </c>
      <c r="E216" s="6">
        <v>127</v>
      </c>
    </row>
    <row r="217" spans="1:5" x14ac:dyDescent="0.2">
      <c r="A217">
        <f t="shared" si="2"/>
        <v>4</v>
      </c>
      <c r="B217" s="6" t="s">
        <v>33</v>
      </c>
      <c r="C217" s="7" t="s">
        <v>48</v>
      </c>
      <c r="D217">
        <v>2</v>
      </c>
      <c r="E217" s="6">
        <v>127</v>
      </c>
    </row>
    <row r="218" spans="1:5" x14ac:dyDescent="0.2">
      <c r="A218">
        <f t="shared" si="2"/>
        <v>4</v>
      </c>
      <c r="B218" s="6" t="s">
        <v>33</v>
      </c>
      <c r="C218" s="7" t="s">
        <v>49</v>
      </c>
      <c r="D218">
        <f>18+11</f>
        <v>29</v>
      </c>
      <c r="E218" s="6">
        <v>127</v>
      </c>
    </row>
    <row r="219" spans="1:5" x14ac:dyDescent="0.2">
      <c r="A219">
        <f t="shared" si="2"/>
        <v>4</v>
      </c>
      <c r="B219" s="6" t="s">
        <v>33</v>
      </c>
      <c r="C219" s="7" t="s">
        <v>50</v>
      </c>
      <c r="D219">
        <v>4</v>
      </c>
      <c r="E219" s="6">
        <v>127</v>
      </c>
    </row>
    <row r="220" spans="1:5" x14ac:dyDescent="0.2">
      <c r="A220">
        <f t="shared" si="2"/>
        <v>4</v>
      </c>
      <c r="B220" s="6" t="s">
        <v>33</v>
      </c>
      <c r="C220" s="7" t="s">
        <v>51</v>
      </c>
    </row>
    <row r="221" spans="1:5" x14ac:dyDescent="0.2">
      <c r="A221">
        <f t="shared" si="2"/>
        <v>4</v>
      </c>
      <c r="B221" s="6" t="s">
        <v>33</v>
      </c>
      <c r="C221" s="7" t="s">
        <v>52</v>
      </c>
    </row>
    <row r="222" spans="1:5" x14ac:dyDescent="0.2">
      <c r="A222">
        <f t="shared" si="2"/>
        <v>4</v>
      </c>
      <c r="B222" s="6" t="s">
        <v>33</v>
      </c>
      <c r="C222" s="7" t="s">
        <v>53</v>
      </c>
    </row>
    <row r="223" spans="1:5" x14ac:dyDescent="0.2">
      <c r="A223">
        <f t="shared" si="2"/>
        <v>4</v>
      </c>
      <c r="B223" s="6" t="s">
        <v>33</v>
      </c>
      <c r="C223" s="7" t="s">
        <v>31</v>
      </c>
    </row>
    <row r="224" spans="1:5" x14ac:dyDescent="0.2">
      <c r="A224">
        <f t="shared" si="2"/>
        <v>4</v>
      </c>
      <c r="B224" s="6" t="s">
        <v>33</v>
      </c>
      <c r="C224" s="7" t="s">
        <v>54</v>
      </c>
    </row>
    <row r="225" spans="1:7" x14ac:dyDescent="0.2">
      <c r="A225">
        <f t="shared" si="2"/>
        <v>4</v>
      </c>
      <c r="B225" s="6" t="s">
        <v>55</v>
      </c>
      <c r="C225" s="6" t="s">
        <v>56</v>
      </c>
    </row>
    <row r="226" spans="1:7" x14ac:dyDescent="0.2">
      <c r="A226">
        <f t="shared" si="2"/>
        <v>4</v>
      </c>
      <c r="B226" s="6" t="s">
        <v>57</v>
      </c>
      <c r="C226" s="6" t="s">
        <v>58</v>
      </c>
    </row>
    <row r="227" spans="1:7" x14ac:dyDescent="0.2">
      <c r="A227">
        <f t="shared" si="2"/>
        <v>4</v>
      </c>
      <c r="B227" s="6" t="s">
        <v>59</v>
      </c>
      <c r="C227" s="6" t="s">
        <v>60</v>
      </c>
      <c r="D227">
        <f>40+86</f>
        <v>126</v>
      </c>
      <c r="E227">
        <v>144</v>
      </c>
    </row>
    <row r="228" spans="1:7" x14ac:dyDescent="0.2">
      <c r="A228">
        <f t="shared" si="2"/>
        <v>4</v>
      </c>
      <c r="B228" s="6" t="s">
        <v>61</v>
      </c>
      <c r="C228" s="6" t="s">
        <v>62</v>
      </c>
      <c r="D228">
        <v>18</v>
      </c>
    </row>
    <row r="229" spans="1:7" x14ac:dyDescent="0.2">
      <c r="A229">
        <f t="shared" si="2"/>
        <v>4</v>
      </c>
      <c r="B229" s="6" t="s">
        <v>61</v>
      </c>
      <c r="C229" s="6" t="s">
        <v>63</v>
      </c>
    </row>
    <row r="230" spans="1:7" x14ac:dyDescent="0.2">
      <c r="A230">
        <f t="shared" si="2"/>
        <v>5</v>
      </c>
      <c r="B230" s="6" t="s">
        <v>5</v>
      </c>
      <c r="C230" s="6" t="s">
        <v>6</v>
      </c>
    </row>
    <row r="231" spans="1:7" x14ac:dyDescent="0.2">
      <c r="A231">
        <f t="shared" si="2"/>
        <v>5</v>
      </c>
      <c r="B231" s="6" t="s">
        <v>5</v>
      </c>
      <c r="C231" s="6" t="s">
        <v>7</v>
      </c>
    </row>
    <row r="232" spans="1:7" x14ac:dyDescent="0.2">
      <c r="A232">
        <f t="shared" si="2"/>
        <v>5</v>
      </c>
      <c r="B232" s="6" t="s">
        <v>5</v>
      </c>
      <c r="C232" s="6" t="s">
        <v>8</v>
      </c>
      <c r="D232">
        <f>((63*50)+(55*65))/105</f>
        <v>64.047619047619051</v>
      </c>
      <c r="E232">
        <v>105</v>
      </c>
    </row>
    <row r="233" spans="1:7" x14ac:dyDescent="0.2">
      <c r="A233">
        <f t="shared" si="2"/>
        <v>5</v>
      </c>
      <c r="B233" s="6" t="s">
        <v>5</v>
      </c>
      <c r="C233" s="6" t="s">
        <v>9</v>
      </c>
      <c r="D233">
        <f>((55*50)+(55*54))/105</f>
        <v>54.476190476190474</v>
      </c>
      <c r="E233">
        <v>105</v>
      </c>
    </row>
    <row r="234" spans="1:7" x14ac:dyDescent="0.2">
      <c r="A234">
        <f t="shared" si="2"/>
        <v>5</v>
      </c>
      <c r="B234" s="6" t="s">
        <v>5</v>
      </c>
      <c r="C234" s="6" t="s">
        <v>10</v>
      </c>
      <c r="D234">
        <f>((70*50)+(55*80))/105</f>
        <v>75.238095238095241</v>
      </c>
      <c r="E234">
        <v>105</v>
      </c>
    </row>
    <row r="235" spans="1:7" x14ac:dyDescent="0.2">
      <c r="A235">
        <f t="shared" si="2"/>
        <v>5</v>
      </c>
      <c r="B235" s="6" t="s">
        <v>5</v>
      </c>
      <c r="C235" s="6" t="s">
        <v>11</v>
      </c>
    </row>
    <row r="236" spans="1:7" x14ac:dyDescent="0.2">
      <c r="A236">
        <f t="shared" si="2"/>
        <v>5</v>
      </c>
      <c r="B236" s="6" t="s">
        <v>5</v>
      </c>
      <c r="C236" s="6" t="s">
        <v>12</v>
      </c>
    </row>
    <row r="237" spans="1:7" x14ac:dyDescent="0.2">
      <c r="A237">
        <f t="shared" si="2"/>
        <v>5</v>
      </c>
      <c r="B237" s="6" t="s">
        <v>13</v>
      </c>
      <c r="C237" s="6" t="s">
        <v>6</v>
      </c>
    </row>
    <row r="238" spans="1:7" x14ac:dyDescent="0.2">
      <c r="A238">
        <f t="shared" si="2"/>
        <v>5</v>
      </c>
      <c r="B238" s="6" t="s">
        <v>13</v>
      </c>
      <c r="C238" s="6" t="s">
        <v>7</v>
      </c>
      <c r="F238" s="6"/>
      <c r="G238" s="6"/>
    </row>
    <row r="239" spans="1:7" x14ac:dyDescent="0.2">
      <c r="A239">
        <f t="shared" si="2"/>
        <v>5</v>
      </c>
      <c r="B239" s="6" t="s">
        <v>13</v>
      </c>
      <c r="C239" s="6" t="s">
        <v>8</v>
      </c>
      <c r="D239">
        <f>((27.3*50)+(55*27.7))/105</f>
        <v>27.509523809523809</v>
      </c>
      <c r="E239" s="6">
        <v>105</v>
      </c>
      <c r="F239" s="6"/>
      <c r="G239" s="6"/>
    </row>
    <row r="240" spans="1:7" x14ac:dyDescent="0.2">
      <c r="A240">
        <f t="shared" si="2"/>
        <v>5</v>
      </c>
      <c r="B240" s="6" t="s">
        <v>13</v>
      </c>
      <c r="C240" s="6" t="s">
        <v>9</v>
      </c>
      <c r="D240">
        <f>((25.2*50)+(55*24.6))/105</f>
        <v>24.885714285714286</v>
      </c>
      <c r="E240" s="6">
        <v>105</v>
      </c>
      <c r="F240" s="6"/>
      <c r="G240" s="6"/>
    </row>
    <row r="241" spans="1:7" x14ac:dyDescent="0.2">
      <c r="A241">
        <f t="shared" si="2"/>
        <v>5</v>
      </c>
      <c r="B241" s="6" t="s">
        <v>13</v>
      </c>
      <c r="C241" s="6" t="s">
        <v>10</v>
      </c>
      <c r="D241">
        <v>30.5</v>
      </c>
      <c r="E241" s="6">
        <v>105</v>
      </c>
      <c r="F241" s="6"/>
      <c r="G241" s="6"/>
    </row>
    <row r="242" spans="1:7" x14ac:dyDescent="0.2">
      <c r="A242">
        <f t="shared" si="2"/>
        <v>5</v>
      </c>
      <c r="B242" s="6" t="s">
        <v>13</v>
      </c>
      <c r="C242" s="6" t="s">
        <v>11</v>
      </c>
    </row>
    <row r="243" spans="1:7" x14ac:dyDescent="0.2">
      <c r="A243">
        <f t="shared" si="2"/>
        <v>5</v>
      </c>
      <c r="B243" s="6" t="s">
        <v>13</v>
      </c>
      <c r="C243" s="6" t="s">
        <v>12</v>
      </c>
    </row>
    <row r="244" spans="1:7" x14ac:dyDescent="0.2">
      <c r="A244">
        <f t="shared" si="2"/>
        <v>5</v>
      </c>
      <c r="B244" s="6" t="s">
        <v>14</v>
      </c>
      <c r="C244" s="6" t="s">
        <v>15</v>
      </c>
      <c r="D244">
        <v>6</v>
      </c>
      <c r="E244">
        <v>93</v>
      </c>
    </row>
    <row r="245" spans="1:7" x14ac:dyDescent="0.2">
      <c r="A245">
        <f t="shared" si="2"/>
        <v>5</v>
      </c>
      <c r="B245" s="6" t="s">
        <v>14</v>
      </c>
      <c r="C245" s="6" t="s">
        <v>16</v>
      </c>
      <c r="D245">
        <f>15+15</f>
        <v>30</v>
      </c>
      <c r="E245">
        <v>93</v>
      </c>
    </row>
    <row r="246" spans="1:7" x14ac:dyDescent="0.2">
      <c r="A246">
        <f t="shared" si="2"/>
        <v>5</v>
      </c>
      <c r="B246" s="6" t="s">
        <v>14</v>
      </c>
      <c r="C246" s="6" t="s">
        <v>17</v>
      </c>
      <c r="D246">
        <f>26+31</f>
        <v>57</v>
      </c>
      <c r="E246">
        <v>93</v>
      </c>
    </row>
    <row r="247" spans="1:7" x14ac:dyDescent="0.2">
      <c r="A247">
        <f t="shared" si="2"/>
        <v>5</v>
      </c>
      <c r="B247" s="6" t="s">
        <v>14</v>
      </c>
      <c r="C247" s="6" t="s">
        <v>18</v>
      </c>
    </row>
    <row r="248" spans="1:7" x14ac:dyDescent="0.2">
      <c r="A248">
        <f t="shared" si="2"/>
        <v>5</v>
      </c>
      <c r="B248" s="6" t="s">
        <v>14</v>
      </c>
      <c r="C248" s="6" t="s">
        <v>19</v>
      </c>
    </row>
    <row r="249" spans="1:7" x14ac:dyDescent="0.2">
      <c r="A249">
        <f t="shared" si="2"/>
        <v>5</v>
      </c>
      <c r="B249" s="6" t="s">
        <v>20</v>
      </c>
      <c r="C249" s="6" t="s">
        <v>21</v>
      </c>
      <c r="D249">
        <f>30+31</f>
        <v>61</v>
      </c>
      <c r="E249">
        <v>105</v>
      </c>
    </row>
    <row r="250" spans="1:7" x14ac:dyDescent="0.2">
      <c r="A250">
        <f t="shared" si="2"/>
        <v>5</v>
      </c>
      <c r="B250" s="6" t="s">
        <v>20</v>
      </c>
      <c r="C250" s="6" t="s">
        <v>22</v>
      </c>
      <c r="D250">
        <f>105-D249</f>
        <v>44</v>
      </c>
      <c r="E250">
        <v>105</v>
      </c>
    </row>
    <row r="251" spans="1:7" x14ac:dyDescent="0.2">
      <c r="A251">
        <f t="shared" si="2"/>
        <v>5</v>
      </c>
      <c r="B251" s="6" t="s">
        <v>23</v>
      </c>
      <c r="C251" s="6" t="s">
        <v>24</v>
      </c>
    </row>
    <row r="252" spans="1:7" x14ac:dyDescent="0.2">
      <c r="A252">
        <f t="shared" ref="A252:A315" si="3">A195+1</f>
        <v>5</v>
      </c>
      <c r="B252" s="6" t="s">
        <v>23</v>
      </c>
      <c r="C252" s="6" t="s">
        <v>25</v>
      </c>
    </row>
    <row r="253" spans="1:7" x14ac:dyDescent="0.2">
      <c r="A253">
        <f t="shared" si="3"/>
        <v>5</v>
      </c>
      <c r="B253" s="6" t="s">
        <v>23</v>
      </c>
      <c r="C253" s="6" t="s">
        <v>26</v>
      </c>
    </row>
    <row r="254" spans="1:7" x14ac:dyDescent="0.2">
      <c r="A254">
        <f t="shared" si="3"/>
        <v>5</v>
      </c>
      <c r="B254" s="6" t="s">
        <v>27</v>
      </c>
      <c r="C254" s="6" t="s">
        <v>28</v>
      </c>
    </row>
    <row r="255" spans="1:7" x14ac:dyDescent="0.2">
      <c r="A255">
        <f t="shared" si="3"/>
        <v>5</v>
      </c>
      <c r="B255" s="6" t="s">
        <v>27</v>
      </c>
      <c r="C255" s="6" t="s">
        <v>29</v>
      </c>
    </row>
    <row r="256" spans="1:7" x14ac:dyDescent="0.2">
      <c r="A256">
        <f t="shared" si="3"/>
        <v>5</v>
      </c>
      <c r="B256" s="6" t="s">
        <v>27</v>
      </c>
      <c r="C256" s="6" t="s">
        <v>30</v>
      </c>
    </row>
    <row r="257" spans="1:6" x14ac:dyDescent="0.2">
      <c r="A257">
        <f t="shared" si="3"/>
        <v>5</v>
      </c>
      <c r="B257" s="6" t="s">
        <v>27</v>
      </c>
      <c r="C257" s="6" t="s">
        <v>31</v>
      </c>
    </row>
    <row r="258" spans="1:6" x14ac:dyDescent="0.2">
      <c r="A258">
        <f t="shared" si="3"/>
        <v>5</v>
      </c>
      <c r="B258" s="6" t="s">
        <v>27</v>
      </c>
      <c r="C258" s="6" t="s">
        <v>32</v>
      </c>
    </row>
    <row r="259" spans="1:6" x14ac:dyDescent="0.2">
      <c r="A259">
        <f t="shared" si="3"/>
        <v>5</v>
      </c>
      <c r="B259" s="6" t="s">
        <v>27</v>
      </c>
      <c r="C259" s="6" t="s">
        <v>26</v>
      </c>
    </row>
    <row r="260" spans="1:6" x14ac:dyDescent="0.2">
      <c r="A260">
        <f t="shared" si="3"/>
        <v>5</v>
      </c>
      <c r="B260" s="6" t="s">
        <v>33</v>
      </c>
      <c r="C260" s="7" t="s">
        <v>34</v>
      </c>
      <c r="D260">
        <f>25+22</f>
        <v>47</v>
      </c>
      <c r="E260">
        <v>105</v>
      </c>
    </row>
    <row r="261" spans="1:6" x14ac:dyDescent="0.2">
      <c r="A261">
        <f t="shared" si="3"/>
        <v>5</v>
      </c>
      <c r="B261" s="6" t="s">
        <v>33</v>
      </c>
      <c r="C261" s="7" t="s">
        <v>35</v>
      </c>
      <c r="D261">
        <f>12+9</f>
        <v>21</v>
      </c>
      <c r="E261">
        <v>105</v>
      </c>
    </row>
    <row r="262" spans="1:6" x14ac:dyDescent="0.2">
      <c r="A262">
        <f t="shared" si="3"/>
        <v>5</v>
      </c>
      <c r="B262" s="6" t="s">
        <v>33</v>
      </c>
      <c r="C262" s="7" t="s">
        <v>36</v>
      </c>
    </row>
    <row r="263" spans="1:6" x14ac:dyDescent="0.2">
      <c r="A263">
        <f t="shared" si="3"/>
        <v>5</v>
      </c>
      <c r="B263" s="6" t="s">
        <v>33</v>
      </c>
      <c r="C263" s="7" t="s">
        <v>37</v>
      </c>
      <c r="D263">
        <v>14</v>
      </c>
      <c r="E263">
        <v>105</v>
      </c>
      <c r="F263" t="s">
        <v>65</v>
      </c>
    </row>
    <row r="264" spans="1:6" x14ac:dyDescent="0.2">
      <c r="A264">
        <f t="shared" si="3"/>
        <v>5</v>
      </c>
      <c r="B264" s="6" t="s">
        <v>33</v>
      </c>
      <c r="C264" s="7" t="s">
        <v>38</v>
      </c>
    </row>
    <row r="265" spans="1:6" x14ac:dyDescent="0.2">
      <c r="A265">
        <f t="shared" si="3"/>
        <v>5</v>
      </c>
      <c r="B265" s="6" t="s">
        <v>33</v>
      </c>
      <c r="C265" s="7" t="s">
        <v>39</v>
      </c>
    </row>
    <row r="266" spans="1:6" x14ac:dyDescent="0.2">
      <c r="A266">
        <f t="shared" si="3"/>
        <v>5</v>
      </c>
      <c r="B266" s="6" t="s">
        <v>33</v>
      </c>
      <c r="C266" s="7" t="s">
        <v>40</v>
      </c>
    </row>
    <row r="267" spans="1:6" x14ac:dyDescent="0.2">
      <c r="A267">
        <f t="shared" si="3"/>
        <v>5</v>
      </c>
      <c r="B267" s="6" t="s">
        <v>33</v>
      </c>
      <c r="C267" s="7" t="s">
        <v>41</v>
      </c>
    </row>
    <row r="268" spans="1:6" x14ac:dyDescent="0.2">
      <c r="A268">
        <f t="shared" si="3"/>
        <v>5</v>
      </c>
      <c r="B268" s="6" t="s">
        <v>33</v>
      </c>
      <c r="C268" s="7" t="s">
        <v>42</v>
      </c>
    </row>
    <row r="269" spans="1:6" x14ac:dyDescent="0.2">
      <c r="A269">
        <f t="shared" si="3"/>
        <v>5</v>
      </c>
      <c r="B269" s="6" t="s">
        <v>33</v>
      </c>
      <c r="C269" s="7" t="s">
        <v>43</v>
      </c>
    </row>
    <row r="270" spans="1:6" x14ac:dyDescent="0.2">
      <c r="A270">
        <f t="shared" si="3"/>
        <v>5</v>
      </c>
      <c r="B270" s="6" t="s">
        <v>33</v>
      </c>
      <c r="C270" s="7" t="s">
        <v>44</v>
      </c>
    </row>
    <row r="271" spans="1:6" x14ac:dyDescent="0.2">
      <c r="A271">
        <f t="shared" si="3"/>
        <v>5</v>
      </c>
      <c r="B271" s="6" t="s">
        <v>33</v>
      </c>
      <c r="C271" s="7" t="s">
        <v>45</v>
      </c>
      <c r="D271">
        <v>5</v>
      </c>
      <c r="E271">
        <v>105</v>
      </c>
    </row>
    <row r="272" spans="1:6" x14ac:dyDescent="0.2">
      <c r="A272">
        <f t="shared" si="3"/>
        <v>5</v>
      </c>
      <c r="B272" s="6" t="s">
        <v>33</v>
      </c>
      <c r="C272" s="7" t="s">
        <v>46</v>
      </c>
    </row>
    <row r="273" spans="1:7" x14ac:dyDescent="0.2">
      <c r="A273">
        <f t="shared" si="3"/>
        <v>5</v>
      </c>
      <c r="B273" s="6" t="s">
        <v>33</v>
      </c>
      <c r="C273" s="7" t="s">
        <v>47</v>
      </c>
    </row>
    <row r="274" spans="1:7" x14ac:dyDescent="0.2">
      <c r="A274">
        <f t="shared" si="3"/>
        <v>5</v>
      </c>
      <c r="B274" s="6" t="s">
        <v>33</v>
      </c>
      <c r="C274" s="7" t="s">
        <v>48</v>
      </c>
    </row>
    <row r="275" spans="1:7" x14ac:dyDescent="0.2">
      <c r="A275">
        <f t="shared" si="3"/>
        <v>5</v>
      </c>
      <c r="B275" s="6" t="s">
        <v>33</v>
      </c>
      <c r="C275" s="7" t="s">
        <v>49</v>
      </c>
      <c r="D275">
        <f>16+17</f>
        <v>33</v>
      </c>
      <c r="E275">
        <v>105</v>
      </c>
    </row>
    <row r="276" spans="1:7" x14ac:dyDescent="0.2">
      <c r="A276">
        <f t="shared" si="3"/>
        <v>5</v>
      </c>
      <c r="B276" s="6" t="s">
        <v>33</v>
      </c>
      <c r="C276" s="7" t="s">
        <v>50</v>
      </c>
    </row>
    <row r="277" spans="1:7" x14ac:dyDescent="0.2">
      <c r="A277">
        <f t="shared" si="3"/>
        <v>5</v>
      </c>
      <c r="B277" s="6" t="s">
        <v>33</v>
      </c>
      <c r="C277" s="7" t="s">
        <v>51</v>
      </c>
    </row>
    <row r="278" spans="1:7" x14ac:dyDescent="0.2">
      <c r="A278">
        <f t="shared" si="3"/>
        <v>5</v>
      </c>
      <c r="B278" s="6" t="s">
        <v>33</v>
      </c>
      <c r="C278" s="7" t="s">
        <v>52</v>
      </c>
    </row>
    <row r="279" spans="1:7" x14ac:dyDescent="0.2">
      <c r="A279">
        <f t="shared" si="3"/>
        <v>5</v>
      </c>
      <c r="B279" s="6" t="s">
        <v>33</v>
      </c>
      <c r="C279" s="7" t="s">
        <v>53</v>
      </c>
      <c r="D279">
        <v>4</v>
      </c>
      <c r="E279">
        <v>105</v>
      </c>
    </row>
    <row r="280" spans="1:7" x14ac:dyDescent="0.2">
      <c r="A280">
        <f t="shared" si="3"/>
        <v>5</v>
      </c>
      <c r="B280" s="6" t="s">
        <v>33</v>
      </c>
      <c r="C280" s="7" t="s">
        <v>31</v>
      </c>
    </row>
    <row r="281" spans="1:7" x14ac:dyDescent="0.2">
      <c r="A281">
        <f t="shared" si="3"/>
        <v>5</v>
      </c>
      <c r="B281" s="6" t="s">
        <v>33</v>
      </c>
      <c r="C281" s="7" t="s">
        <v>54</v>
      </c>
    </row>
    <row r="282" spans="1:7" x14ac:dyDescent="0.2">
      <c r="A282">
        <f t="shared" si="3"/>
        <v>5</v>
      </c>
      <c r="B282" s="6" t="s">
        <v>55</v>
      </c>
      <c r="C282" s="6" t="s">
        <v>56</v>
      </c>
    </row>
    <row r="283" spans="1:7" x14ac:dyDescent="0.2">
      <c r="A283">
        <f t="shared" si="3"/>
        <v>5</v>
      </c>
      <c r="B283" s="6" t="s">
        <v>57</v>
      </c>
      <c r="C283" s="6" t="s">
        <v>58</v>
      </c>
      <c r="D283">
        <v>105</v>
      </c>
      <c r="E283">
        <v>105</v>
      </c>
    </row>
    <row r="284" spans="1:7" x14ac:dyDescent="0.2">
      <c r="A284">
        <f t="shared" si="3"/>
        <v>5</v>
      </c>
      <c r="B284" s="6" t="s">
        <v>59</v>
      </c>
      <c r="C284" s="6" t="s">
        <v>60</v>
      </c>
      <c r="D284">
        <f>50+55</f>
        <v>105</v>
      </c>
      <c r="E284">
        <v>184</v>
      </c>
    </row>
    <row r="285" spans="1:7" x14ac:dyDescent="0.2">
      <c r="A285">
        <f t="shared" si="3"/>
        <v>5</v>
      </c>
      <c r="B285" s="6" t="s">
        <v>61</v>
      </c>
      <c r="C285" s="6" t="s">
        <v>62</v>
      </c>
      <c r="D285">
        <v>19</v>
      </c>
    </row>
    <row r="286" spans="1:7" x14ac:dyDescent="0.2">
      <c r="A286">
        <f t="shared" si="3"/>
        <v>5</v>
      </c>
      <c r="B286" s="6" t="s">
        <v>61</v>
      </c>
      <c r="C286" s="6" t="s">
        <v>63</v>
      </c>
    </row>
    <row r="287" spans="1:7" x14ac:dyDescent="0.2">
      <c r="A287">
        <f t="shared" si="3"/>
        <v>6</v>
      </c>
      <c r="B287" s="6" t="s">
        <v>5</v>
      </c>
      <c r="C287" s="6" t="s">
        <v>6</v>
      </c>
    </row>
    <row r="288" spans="1:7" x14ac:dyDescent="0.2">
      <c r="A288">
        <f t="shared" si="3"/>
        <v>6</v>
      </c>
      <c r="B288" s="6" t="s">
        <v>5</v>
      </c>
      <c r="C288" s="6" t="s">
        <v>7</v>
      </c>
      <c r="F288" s="6"/>
      <c r="G288" s="6"/>
    </row>
    <row r="289" spans="1:7" x14ac:dyDescent="0.2">
      <c r="A289">
        <f t="shared" si="3"/>
        <v>6</v>
      </c>
      <c r="B289" s="6" t="s">
        <v>5</v>
      </c>
      <c r="C289" s="6" t="s">
        <v>8</v>
      </c>
      <c r="D289">
        <f>((56.5*42)+(61*39))/81</f>
        <v>58.666666666666664</v>
      </c>
      <c r="E289">
        <f>44+37</f>
        <v>81</v>
      </c>
      <c r="F289" s="6"/>
      <c r="G289" s="6"/>
    </row>
    <row r="290" spans="1:7" x14ac:dyDescent="0.2">
      <c r="A290">
        <f t="shared" si="3"/>
        <v>6</v>
      </c>
      <c r="B290" s="6" t="s">
        <v>5</v>
      </c>
      <c r="C290" s="6" t="s">
        <v>9</v>
      </c>
      <c r="D290">
        <f>((47.25*42)+(50*39))/81</f>
        <v>48.574074074074076</v>
      </c>
      <c r="E290">
        <f>44+37</f>
        <v>81</v>
      </c>
      <c r="F290" s="6"/>
      <c r="G290" s="6"/>
    </row>
    <row r="291" spans="1:7" x14ac:dyDescent="0.2">
      <c r="A291">
        <f t="shared" si="3"/>
        <v>6</v>
      </c>
      <c r="B291" s="6" t="s">
        <v>5</v>
      </c>
      <c r="C291" s="6" t="s">
        <v>10</v>
      </c>
      <c r="D291">
        <f>((67.25*42)+(70*39))/81</f>
        <v>68.574074074074076</v>
      </c>
      <c r="E291">
        <f>44+37</f>
        <v>81</v>
      </c>
      <c r="F291" s="6"/>
      <c r="G291" s="6"/>
    </row>
    <row r="292" spans="1:7" x14ac:dyDescent="0.2">
      <c r="A292">
        <f t="shared" si="3"/>
        <v>6</v>
      </c>
      <c r="B292" s="6" t="s">
        <v>5</v>
      </c>
      <c r="C292" s="6" t="s">
        <v>11</v>
      </c>
    </row>
    <row r="293" spans="1:7" x14ac:dyDescent="0.2">
      <c r="A293">
        <f t="shared" si="3"/>
        <v>6</v>
      </c>
      <c r="B293" s="6" t="s">
        <v>5</v>
      </c>
      <c r="C293" s="6" t="s">
        <v>12</v>
      </c>
    </row>
    <row r="294" spans="1:7" x14ac:dyDescent="0.2">
      <c r="A294">
        <f t="shared" si="3"/>
        <v>6</v>
      </c>
      <c r="B294" s="6" t="s">
        <v>13</v>
      </c>
      <c r="C294" s="6" t="s">
        <v>6</v>
      </c>
    </row>
    <row r="295" spans="1:7" x14ac:dyDescent="0.2">
      <c r="A295">
        <f t="shared" si="3"/>
        <v>6</v>
      </c>
      <c r="B295" s="6" t="s">
        <v>13</v>
      </c>
      <c r="C295" s="6" t="s">
        <v>7</v>
      </c>
    </row>
    <row r="296" spans="1:7" x14ac:dyDescent="0.2">
      <c r="A296">
        <f t="shared" si="3"/>
        <v>6</v>
      </c>
      <c r="B296" s="6" t="s">
        <v>13</v>
      </c>
      <c r="C296" s="6" t="s">
        <v>8</v>
      </c>
      <c r="D296">
        <v>25</v>
      </c>
      <c r="E296">
        <f>44+37</f>
        <v>81</v>
      </c>
      <c r="F296" s="6"/>
      <c r="G296" s="6"/>
    </row>
    <row r="297" spans="1:7" x14ac:dyDescent="0.2">
      <c r="A297">
        <f t="shared" si="3"/>
        <v>6</v>
      </c>
      <c r="B297" s="6" t="s">
        <v>13</v>
      </c>
      <c r="C297" s="6" t="s">
        <v>9</v>
      </c>
      <c r="D297">
        <f>((23*42)+(22*39))/81</f>
        <v>22.518518518518519</v>
      </c>
      <c r="E297">
        <f>44+37</f>
        <v>81</v>
      </c>
      <c r="F297" s="6"/>
      <c r="G297" s="6"/>
    </row>
    <row r="298" spans="1:7" x14ac:dyDescent="0.2">
      <c r="A298">
        <f t="shared" si="3"/>
        <v>6</v>
      </c>
      <c r="B298" s="6" t="s">
        <v>13</v>
      </c>
      <c r="C298" s="6" t="s">
        <v>10</v>
      </c>
      <c r="D298">
        <v>29</v>
      </c>
      <c r="E298">
        <f>44+37</f>
        <v>81</v>
      </c>
      <c r="F298" s="6"/>
      <c r="G298" s="6"/>
    </row>
    <row r="299" spans="1:7" x14ac:dyDescent="0.2">
      <c r="A299">
        <f t="shared" si="3"/>
        <v>6</v>
      </c>
      <c r="B299" s="6" t="s">
        <v>13</v>
      </c>
      <c r="C299" s="6" t="s">
        <v>11</v>
      </c>
      <c r="F299" s="6"/>
      <c r="G299" s="6"/>
    </row>
    <row r="300" spans="1:7" x14ac:dyDescent="0.2">
      <c r="A300">
        <f t="shared" si="3"/>
        <v>6</v>
      </c>
      <c r="B300" s="6" t="s">
        <v>13</v>
      </c>
      <c r="C300" s="6" t="s">
        <v>12</v>
      </c>
    </row>
    <row r="301" spans="1:7" x14ac:dyDescent="0.2">
      <c r="A301">
        <f t="shared" si="3"/>
        <v>6</v>
      </c>
      <c r="B301" s="6" t="s">
        <v>14</v>
      </c>
      <c r="C301" s="6" t="s">
        <v>15</v>
      </c>
    </row>
    <row r="302" spans="1:7" x14ac:dyDescent="0.2">
      <c r="A302">
        <f t="shared" si="3"/>
        <v>6</v>
      </c>
      <c r="B302" s="6" t="s">
        <v>14</v>
      </c>
      <c r="C302" s="6" t="s">
        <v>16</v>
      </c>
    </row>
    <row r="303" spans="1:7" x14ac:dyDescent="0.2">
      <c r="A303">
        <f t="shared" si="3"/>
        <v>6</v>
      </c>
      <c r="B303" s="6" t="s">
        <v>14</v>
      </c>
      <c r="C303" s="6" t="s">
        <v>17</v>
      </c>
    </row>
    <row r="304" spans="1:7" x14ac:dyDescent="0.2">
      <c r="A304">
        <f t="shared" si="3"/>
        <v>6</v>
      </c>
      <c r="B304" s="6" t="s">
        <v>14</v>
      </c>
      <c r="C304" s="6" t="s">
        <v>18</v>
      </c>
    </row>
    <row r="305" spans="1:10" x14ac:dyDescent="0.2">
      <c r="A305">
        <f t="shared" si="3"/>
        <v>6</v>
      </c>
      <c r="B305" s="6" t="s">
        <v>14</v>
      </c>
      <c r="C305" s="6" t="s">
        <v>19</v>
      </c>
    </row>
    <row r="306" spans="1:10" x14ac:dyDescent="0.2">
      <c r="A306">
        <f t="shared" si="3"/>
        <v>6</v>
      </c>
      <c r="B306" s="6" t="s">
        <v>20</v>
      </c>
      <c r="C306" s="6" t="s">
        <v>21</v>
      </c>
      <c r="D306">
        <v>44</v>
      </c>
      <c r="E306">
        <f>44+37</f>
        <v>81</v>
      </c>
    </row>
    <row r="307" spans="1:10" x14ac:dyDescent="0.2">
      <c r="A307">
        <f t="shared" si="3"/>
        <v>6</v>
      </c>
      <c r="B307" s="6" t="s">
        <v>20</v>
      </c>
      <c r="C307" s="6" t="s">
        <v>22</v>
      </c>
      <c r="D307">
        <v>37</v>
      </c>
      <c r="E307">
        <v>81</v>
      </c>
    </row>
    <row r="308" spans="1:10" x14ac:dyDescent="0.2">
      <c r="A308">
        <f t="shared" si="3"/>
        <v>6</v>
      </c>
      <c r="B308" s="6" t="s">
        <v>23</v>
      </c>
      <c r="C308" s="6" t="s">
        <v>24</v>
      </c>
    </row>
    <row r="309" spans="1:10" x14ac:dyDescent="0.2">
      <c r="A309">
        <f t="shared" si="3"/>
        <v>6</v>
      </c>
      <c r="B309" s="6" t="s">
        <v>23</v>
      </c>
      <c r="C309" s="6" t="s">
        <v>25</v>
      </c>
    </row>
    <row r="310" spans="1:10" x14ac:dyDescent="0.2">
      <c r="A310">
        <f t="shared" si="3"/>
        <v>6</v>
      </c>
      <c r="B310" s="6" t="s">
        <v>23</v>
      </c>
      <c r="C310" s="6" t="s">
        <v>26</v>
      </c>
    </row>
    <row r="311" spans="1:10" x14ac:dyDescent="0.2">
      <c r="A311">
        <f t="shared" si="3"/>
        <v>6</v>
      </c>
      <c r="B311" s="6" t="s">
        <v>27</v>
      </c>
      <c r="C311" s="6" t="s">
        <v>28</v>
      </c>
    </row>
    <row r="312" spans="1:10" x14ac:dyDescent="0.2">
      <c r="A312">
        <f t="shared" si="3"/>
        <v>6</v>
      </c>
      <c r="B312" s="6" t="s">
        <v>27</v>
      </c>
      <c r="C312" s="6" t="s">
        <v>29</v>
      </c>
    </row>
    <row r="313" spans="1:10" x14ac:dyDescent="0.2">
      <c r="A313">
        <f t="shared" si="3"/>
        <v>6</v>
      </c>
      <c r="B313" s="6" t="s">
        <v>27</v>
      </c>
      <c r="C313" s="6" t="s">
        <v>30</v>
      </c>
    </row>
    <row r="314" spans="1:10" x14ac:dyDescent="0.2">
      <c r="A314">
        <f t="shared" si="3"/>
        <v>6</v>
      </c>
      <c r="B314" s="6" t="s">
        <v>27</v>
      </c>
      <c r="C314" s="6" t="s">
        <v>31</v>
      </c>
    </row>
    <row r="315" spans="1:10" x14ac:dyDescent="0.2">
      <c r="A315">
        <f t="shared" si="3"/>
        <v>6</v>
      </c>
      <c r="B315" s="6" t="s">
        <v>27</v>
      </c>
      <c r="C315" s="6" t="s">
        <v>32</v>
      </c>
    </row>
    <row r="316" spans="1:10" x14ac:dyDescent="0.2">
      <c r="A316">
        <f t="shared" ref="A316:A379" si="4">A259+1</f>
        <v>6</v>
      </c>
      <c r="B316" s="6" t="s">
        <v>27</v>
      </c>
      <c r="C316" s="6" t="s">
        <v>26</v>
      </c>
      <c r="J316" s="5"/>
    </row>
    <row r="317" spans="1:10" x14ac:dyDescent="0.2">
      <c r="A317">
        <f t="shared" si="4"/>
        <v>6</v>
      </c>
      <c r="B317" s="6" t="s">
        <v>33</v>
      </c>
      <c r="C317" s="7" t="s">
        <v>34</v>
      </c>
      <c r="D317">
        <f>15+16</f>
        <v>31</v>
      </c>
      <c r="E317">
        <v>81</v>
      </c>
      <c r="J317" s="5"/>
    </row>
    <row r="318" spans="1:10" x14ac:dyDescent="0.2">
      <c r="A318">
        <f t="shared" si="4"/>
        <v>6</v>
      </c>
      <c r="B318" s="6" t="s">
        <v>33</v>
      </c>
      <c r="C318" s="7" t="s">
        <v>35</v>
      </c>
      <c r="D318">
        <f>13+9</f>
        <v>22</v>
      </c>
      <c r="E318">
        <v>81</v>
      </c>
      <c r="J318" s="5"/>
    </row>
    <row r="319" spans="1:10" x14ac:dyDescent="0.2">
      <c r="A319">
        <f t="shared" si="4"/>
        <v>6</v>
      </c>
      <c r="B319" s="6" t="s">
        <v>33</v>
      </c>
      <c r="C319" s="7" t="s">
        <v>36</v>
      </c>
      <c r="J319" s="5"/>
    </row>
    <row r="320" spans="1:10" x14ac:dyDescent="0.2">
      <c r="A320">
        <f t="shared" si="4"/>
        <v>6</v>
      </c>
      <c r="B320" s="6" t="s">
        <v>33</v>
      </c>
      <c r="C320" s="7" t="s">
        <v>37</v>
      </c>
      <c r="D320">
        <f>11+12</f>
        <v>23</v>
      </c>
      <c r="E320">
        <v>81</v>
      </c>
      <c r="J320" s="5"/>
    </row>
    <row r="321" spans="1:10" x14ac:dyDescent="0.2">
      <c r="A321">
        <f t="shared" si="4"/>
        <v>6</v>
      </c>
      <c r="B321" s="6" t="s">
        <v>33</v>
      </c>
      <c r="C321" s="7" t="s">
        <v>38</v>
      </c>
      <c r="J321" s="5"/>
    </row>
    <row r="322" spans="1:10" x14ac:dyDescent="0.2">
      <c r="A322">
        <f t="shared" si="4"/>
        <v>6</v>
      </c>
      <c r="B322" s="6" t="s">
        <v>33</v>
      </c>
      <c r="C322" s="7" t="s">
        <v>39</v>
      </c>
      <c r="D322">
        <v>1</v>
      </c>
      <c r="E322">
        <v>81</v>
      </c>
      <c r="J322" s="5"/>
    </row>
    <row r="323" spans="1:10" x14ac:dyDescent="0.2">
      <c r="A323">
        <f t="shared" si="4"/>
        <v>6</v>
      </c>
      <c r="B323" s="6" t="s">
        <v>33</v>
      </c>
      <c r="C323" s="7" t="s">
        <v>40</v>
      </c>
      <c r="D323">
        <v>3</v>
      </c>
      <c r="E323">
        <v>81</v>
      </c>
      <c r="J323" s="5"/>
    </row>
    <row r="324" spans="1:10" x14ac:dyDescent="0.2">
      <c r="A324">
        <f t="shared" si="4"/>
        <v>6</v>
      </c>
      <c r="B324" s="6" t="s">
        <v>33</v>
      </c>
      <c r="C324" s="7" t="s">
        <v>41</v>
      </c>
      <c r="D324">
        <v>3</v>
      </c>
      <c r="E324">
        <v>81</v>
      </c>
      <c r="J324" s="5"/>
    </row>
    <row r="325" spans="1:10" x14ac:dyDescent="0.2">
      <c r="A325">
        <f t="shared" si="4"/>
        <v>6</v>
      </c>
      <c r="B325" s="6" t="s">
        <v>33</v>
      </c>
      <c r="C325" s="7" t="s">
        <v>42</v>
      </c>
      <c r="D325">
        <v>3</v>
      </c>
      <c r="E325">
        <v>81</v>
      </c>
      <c r="J325" s="5"/>
    </row>
    <row r="326" spans="1:10" x14ac:dyDescent="0.2">
      <c r="A326">
        <f t="shared" si="4"/>
        <v>6</v>
      </c>
      <c r="B326" s="6" t="s">
        <v>33</v>
      </c>
      <c r="C326" s="7" t="s">
        <v>43</v>
      </c>
      <c r="J326" s="5"/>
    </row>
    <row r="327" spans="1:10" x14ac:dyDescent="0.2">
      <c r="A327">
        <f t="shared" si="4"/>
        <v>6</v>
      </c>
      <c r="B327" s="6" t="s">
        <v>33</v>
      </c>
      <c r="C327" s="7" t="s">
        <v>44</v>
      </c>
      <c r="D327">
        <v>9</v>
      </c>
      <c r="E327">
        <v>81</v>
      </c>
      <c r="J327" s="5"/>
    </row>
    <row r="328" spans="1:10" x14ac:dyDescent="0.2">
      <c r="A328">
        <f t="shared" si="4"/>
        <v>6</v>
      </c>
      <c r="B328" s="6" t="s">
        <v>33</v>
      </c>
      <c r="C328" s="7" t="s">
        <v>45</v>
      </c>
      <c r="D328">
        <v>1</v>
      </c>
      <c r="E328">
        <v>81</v>
      </c>
      <c r="J328" s="5"/>
    </row>
    <row r="329" spans="1:10" x14ac:dyDescent="0.2">
      <c r="A329">
        <f t="shared" si="4"/>
        <v>6</v>
      </c>
      <c r="B329" s="6" t="s">
        <v>33</v>
      </c>
      <c r="C329" s="7" t="s">
        <v>46</v>
      </c>
      <c r="J329" s="5"/>
    </row>
    <row r="330" spans="1:10" x14ac:dyDescent="0.2">
      <c r="A330">
        <f t="shared" si="4"/>
        <v>6</v>
      </c>
      <c r="B330" s="6" t="s">
        <v>33</v>
      </c>
      <c r="C330" s="7" t="s">
        <v>47</v>
      </c>
      <c r="J330" s="5"/>
    </row>
    <row r="331" spans="1:10" x14ac:dyDescent="0.2">
      <c r="A331">
        <f t="shared" si="4"/>
        <v>6</v>
      </c>
      <c r="B331" s="6" t="s">
        <v>33</v>
      </c>
      <c r="C331" s="7" t="s">
        <v>48</v>
      </c>
      <c r="J331" s="5"/>
    </row>
    <row r="332" spans="1:10" x14ac:dyDescent="0.2">
      <c r="A332">
        <f t="shared" si="4"/>
        <v>6</v>
      </c>
      <c r="B332" s="6" t="s">
        <v>33</v>
      </c>
      <c r="C332" s="7" t="s">
        <v>49</v>
      </c>
      <c r="J332" s="5"/>
    </row>
    <row r="333" spans="1:10" x14ac:dyDescent="0.2">
      <c r="A333">
        <f t="shared" si="4"/>
        <v>6</v>
      </c>
      <c r="B333" s="6" t="s">
        <v>33</v>
      </c>
      <c r="C333" s="7" t="s">
        <v>50</v>
      </c>
      <c r="J333" s="5"/>
    </row>
    <row r="334" spans="1:10" x14ac:dyDescent="0.2">
      <c r="A334">
        <f t="shared" si="4"/>
        <v>6</v>
      </c>
      <c r="B334" s="6" t="s">
        <v>33</v>
      </c>
      <c r="C334" s="7" t="s">
        <v>51</v>
      </c>
      <c r="J334" s="5"/>
    </row>
    <row r="335" spans="1:10" x14ac:dyDescent="0.2">
      <c r="A335">
        <f t="shared" si="4"/>
        <v>6</v>
      </c>
      <c r="B335" s="6" t="s">
        <v>33</v>
      </c>
      <c r="C335" s="7" t="s">
        <v>52</v>
      </c>
      <c r="J335" s="5"/>
    </row>
    <row r="336" spans="1:10" x14ac:dyDescent="0.2">
      <c r="A336">
        <f t="shared" si="4"/>
        <v>6</v>
      </c>
      <c r="B336" s="6" t="s">
        <v>33</v>
      </c>
      <c r="C336" s="7" t="s">
        <v>53</v>
      </c>
      <c r="D336">
        <v>1</v>
      </c>
      <c r="E336">
        <v>81</v>
      </c>
      <c r="J336" s="5"/>
    </row>
    <row r="337" spans="1:7" x14ac:dyDescent="0.2">
      <c r="A337">
        <f t="shared" si="4"/>
        <v>6</v>
      </c>
      <c r="B337" s="6" t="s">
        <v>33</v>
      </c>
      <c r="C337" s="7" t="s">
        <v>31</v>
      </c>
    </row>
    <row r="338" spans="1:7" x14ac:dyDescent="0.2">
      <c r="A338">
        <f t="shared" si="4"/>
        <v>6</v>
      </c>
      <c r="B338" s="6" t="s">
        <v>33</v>
      </c>
      <c r="C338" s="7" t="s">
        <v>54</v>
      </c>
      <c r="D338">
        <f>32+31</f>
        <v>63</v>
      </c>
      <c r="E338">
        <v>81</v>
      </c>
      <c r="F338" t="s">
        <v>66</v>
      </c>
    </row>
    <row r="339" spans="1:7" x14ac:dyDescent="0.2">
      <c r="A339">
        <f t="shared" si="4"/>
        <v>6</v>
      </c>
      <c r="B339" s="6" t="s">
        <v>55</v>
      </c>
      <c r="C339" s="6" t="s">
        <v>56</v>
      </c>
    </row>
    <row r="340" spans="1:7" x14ac:dyDescent="0.2">
      <c r="A340">
        <f t="shared" si="4"/>
        <v>6</v>
      </c>
      <c r="B340" s="6" t="s">
        <v>57</v>
      </c>
      <c r="C340" s="6" t="s">
        <v>58</v>
      </c>
      <c r="D340">
        <v>81</v>
      </c>
      <c r="E340">
        <v>81</v>
      </c>
    </row>
    <row r="341" spans="1:7" x14ac:dyDescent="0.2">
      <c r="A341">
        <f t="shared" si="4"/>
        <v>6</v>
      </c>
      <c r="B341" s="6" t="s">
        <v>59</v>
      </c>
      <c r="C341" s="6" t="s">
        <v>60</v>
      </c>
      <c r="D341">
        <f>42+39</f>
        <v>81</v>
      </c>
      <c r="E341">
        <v>136</v>
      </c>
    </row>
    <row r="342" spans="1:7" x14ac:dyDescent="0.2">
      <c r="A342">
        <f t="shared" si="4"/>
        <v>6</v>
      </c>
      <c r="B342" s="6" t="s">
        <v>61</v>
      </c>
      <c r="C342" s="6" t="s">
        <v>62</v>
      </c>
      <c r="D342">
        <v>18</v>
      </c>
    </row>
    <row r="343" spans="1:7" x14ac:dyDescent="0.2">
      <c r="A343">
        <f t="shared" si="4"/>
        <v>6</v>
      </c>
      <c r="B343" s="6" t="s">
        <v>61</v>
      </c>
      <c r="C343" s="6" t="s">
        <v>63</v>
      </c>
    </row>
    <row r="344" spans="1:7" x14ac:dyDescent="0.2">
      <c r="A344">
        <f t="shared" si="4"/>
        <v>7</v>
      </c>
      <c r="B344" s="6" t="s">
        <v>5</v>
      </c>
      <c r="C344" s="6" t="s">
        <v>6</v>
      </c>
      <c r="D344">
        <f>((157*41.7)+(136*41.3))/293</f>
        <v>41.514334470989766</v>
      </c>
      <c r="E344">
        <v>293</v>
      </c>
      <c r="F344" s="6"/>
      <c r="G344" s="6"/>
    </row>
    <row r="345" spans="1:7" x14ac:dyDescent="0.2">
      <c r="A345">
        <f t="shared" si="4"/>
        <v>7</v>
      </c>
      <c r="B345" s="6" t="s">
        <v>5</v>
      </c>
      <c r="C345" s="6" t="s">
        <v>7</v>
      </c>
      <c r="D345">
        <f>((157*12.6)+(136*12.4))/293</f>
        <v>12.507167235494881</v>
      </c>
      <c r="E345">
        <v>293</v>
      </c>
      <c r="F345" s="6"/>
      <c r="G345" s="6"/>
    </row>
    <row r="346" spans="1:7" x14ac:dyDescent="0.2">
      <c r="A346">
        <f t="shared" si="4"/>
        <v>7</v>
      </c>
      <c r="B346" s="6" t="s">
        <v>5</v>
      </c>
      <c r="C346" s="6" t="s">
        <v>8</v>
      </c>
      <c r="F346" s="6"/>
      <c r="G346" s="6"/>
    </row>
    <row r="347" spans="1:7" x14ac:dyDescent="0.2">
      <c r="A347">
        <f t="shared" si="4"/>
        <v>7</v>
      </c>
      <c r="B347" s="6" t="s">
        <v>5</v>
      </c>
      <c r="C347" s="6" t="s">
        <v>9</v>
      </c>
    </row>
    <row r="348" spans="1:7" x14ac:dyDescent="0.2">
      <c r="A348">
        <f t="shared" si="4"/>
        <v>7</v>
      </c>
      <c r="B348" s="6" t="s">
        <v>5</v>
      </c>
      <c r="C348" s="6" t="s">
        <v>10</v>
      </c>
    </row>
    <row r="349" spans="1:7" x14ac:dyDescent="0.2">
      <c r="A349">
        <f t="shared" si="4"/>
        <v>7</v>
      </c>
      <c r="B349" s="6" t="s">
        <v>5</v>
      </c>
      <c r="C349" s="6" t="s">
        <v>11</v>
      </c>
    </row>
    <row r="350" spans="1:7" x14ac:dyDescent="0.2">
      <c r="A350">
        <f t="shared" si="4"/>
        <v>7</v>
      </c>
      <c r="B350" s="6" t="s">
        <v>5</v>
      </c>
      <c r="C350" s="6" t="s">
        <v>12</v>
      </c>
    </row>
    <row r="351" spans="1:7" x14ac:dyDescent="0.2">
      <c r="A351">
        <f t="shared" si="4"/>
        <v>7</v>
      </c>
      <c r="B351" s="6" t="s">
        <v>13</v>
      </c>
      <c r="C351" s="6" t="s">
        <v>6</v>
      </c>
    </row>
    <row r="352" spans="1:7" x14ac:dyDescent="0.2">
      <c r="A352">
        <f t="shared" si="4"/>
        <v>7</v>
      </c>
      <c r="B352" s="6" t="s">
        <v>13</v>
      </c>
      <c r="C352" s="6" t="s">
        <v>7</v>
      </c>
    </row>
    <row r="353" spans="1:5" x14ac:dyDescent="0.2">
      <c r="A353">
        <f t="shared" si="4"/>
        <v>7</v>
      </c>
      <c r="B353" s="6" t="s">
        <v>13</v>
      </c>
      <c r="C353" s="6" t="s">
        <v>8</v>
      </c>
    </row>
    <row r="354" spans="1:5" x14ac:dyDescent="0.2">
      <c r="A354">
        <f t="shared" si="4"/>
        <v>7</v>
      </c>
      <c r="B354" s="6" t="s">
        <v>13</v>
      </c>
      <c r="C354" s="6" t="s">
        <v>9</v>
      </c>
    </row>
    <row r="355" spans="1:5" x14ac:dyDescent="0.2">
      <c r="A355">
        <f t="shared" si="4"/>
        <v>7</v>
      </c>
      <c r="B355" s="6" t="s">
        <v>13</v>
      </c>
      <c r="C355" s="6" t="s">
        <v>10</v>
      </c>
    </row>
    <row r="356" spans="1:5" x14ac:dyDescent="0.2">
      <c r="A356">
        <f t="shared" si="4"/>
        <v>7</v>
      </c>
      <c r="B356" s="6" t="s">
        <v>13</v>
      </c>
      <c r="C356" s="6" t="s">
        <v>11</v>
      </c>
    </row>
    <row r="357" spans="1:5" x14ac:dyDescent="0.2">
      <c r="A357">
        <f t="shared" si="4"/>
        <v>7</v>
      </c>
      <c r="B357" s="6" t="s">
        <v>13</v>
      </c>
      <c r="C357" s="6" t="s">
        <v>12</v>
      </c>
    </row>
    <row r="358" spans="1:5" x14ac:dyDescent="0.2">
      <c r="A358">
        <f t="shared" si="4"/>
        <v>7</v>
      </c>
      <c r="B358" s="6" t="s">
        <v>14</v>
      </c>
      <c r="C358" s="6" t="s">
        <v>15</v>
      </c>
    </row>
    <row r="359" spans="1:5" x14ac:dyDescent="0.2">
      <c r="A359">
        <f t="shared" si="4"/>
        <v>7</v>
      </c>
      <c r="B359" s="6" t="s">
        <v>14</v>
      </c>
      <c r="C359" s="6" t="s">
        <v>16</v>
      </c>
    </row>
    <row r="360" spans="1:5" x14ac:dyDescent="0.2">
      <c r="A360">
        <f t="shared" si="4"/>
        <v>7</v>
      </c>
      <c r="B360" s="6" t="s">
        <v>14</v>
      </c>
      <c r="C360" s="6" t="s">
        <v>17</v>
      </c>
    </row>
    <row r="361" spans="1:5" x14ac:dyDescent="0.2">
      <c r="A361">
        <f t="shared" si="4"/>
        <v>7</v>
      </c>
      <c r="B361" s="6" t="s">
        <v>14</v>
      </c>
      <c r="C361" s="6" t="s">
        <v>18</v>
      </c>
    </row>
    <row r="362" spans="1:5" x14ac:dyDescent="0.2">
      <c r="A362">
        <f t="shared" si="4"/>
        <v>7</v>
      </c>
      <c r="B362" s="6" t="s">
        <v>14</v>
      </c>
      <c r="C362" s="6" t="s">
        <v>19</v>
      </c>
    </row>
    <row r="363" spans="1:5" x14ac:dyDescent="0.2">
      <c r="A363">
        <f t="shared" si="4"/>
        <v>7</v>
      </c>
      <c r="B363" s="6" t="s">
        <v>20</v>
      </c>
      <c r="C363" s="6" t="s">
        <v>21</v>
      </c>
      <c r="D363">
        <f>293-207</f>
        <v>86</v>
      </c>
      <c r="E363">
        <v>293</v>
      </c>
    </row>
    <row r="364" spans="1:5" x14ac:dyDescent="0.2">
      <c r="A364">
        <f t="shared" si="4"/>
        <v>7</v>
      </c>
      <c r="B364" s="6" t="s">
        <v>20</v>
      </c>
      <c r="C364" s="6" t="s">
        <v>22</v>
      </c>
      <c r="D364">
        <f>103+104</f>
        <v>207</v>
      </c>
      <c r="E364">
        <f>157+136</f>
        <v>293</v>
      </c>
    </row>
    <row r="365" spans="1:5" x14ac:dyDescent="0.2">
      <c r="A365">
        <f t="shared" si="4"/>
        <v>7</v>
      </c>
      <c r="B365" s="6" t="s">
        <v>23</v>
      </c>
      <c r="C365" s="6" t="s">
        <v>24</v>
      </c>
    </row>
    <row r="366" spans="1:5" x14ac:dyDescent="0.2">
      <c r="A366">
        <f t="shared" si="4"/>
        <v>7</v>
      </c>
      <c r="B366" s="6" t="s">
        <v>23</v>
      </c>
      <c r="C366" s="6" t="s">
        <v>25</v>
      </c>
    </row>
    <row r="367" spans="1:5" x14ac:dyDescent="0.2">
      <c r="A367">
        <f t="shared" si="4"/>
        <v>7</v>
      </c>
      <c r="B367" s="6" t="s">
        <v>23</v>
      </c>
      <c r="C367" s="6" t="s">
        <v>26</v>
      </c>
    </row>
    <row r="368" spans="1:5" x14ac:dyDescent="0.2">
      <c r="A368">
        <f t="shared" si="4"/>
        <v>7</v>
      </c>
      <c r="B368" s="6" t="s">
        <v>27</v>
      </c>
      <c r="C368" s="6" t="s">
        <v>28</v>
      </c>
    </row>
    <row r="369" spans="1:5" x14ac:dyDescent="0.2">
      <c r="A369">
        <f t="shared" si="4"/>
        <v>7</v>
      </c>
      <c r="B369" s="6" t="s">
        <v>27</v>
      </c>
      <c r="C369" s="6" t="s">
        <v>29</v>
      </c>
    </row>
    <row r="370" spans="1:5" x14ac:dyDescent="0.2">
      <c r="A370">
        <f t="shared" si="4"/>
        <v>7</v>
      </c>
      <c r="B370" s="6" t="s">
        <v>27</v>
      </c>
      <c r="C370" s="6" t="s">
        <v>30</v>
      </c>
    </row>
    <row r="371" spans="1:5" x14ac:dyDescent="0.2">
      <c r="A371">
        <f t="shared" si="4"/>
        <v>7</v>
      </c>
      <c r="B371" s="6" t="s">
        <v>27</v>
      </c>
      <c r="C371" s="6" t="s">
        <v>31</v>
      </c>
    </row>
    <row r="372" spans="1:5" x14ac:dyDescent="0.2">
      <c r="A372">
        <f t="shared" si="4"/>
        <v>7</v>
      </c>
      <c r="B372" s="6" t="s">
        <v>27</v>
      </c>
      <c r="C372" s="6" t="s">
        <v>32</v>
      </c>
    </row>
    <row r="373" spans="1:5" x14ac:dyDescent="0.2">
      <c r="A373">
        <f t="shared" si="4"/>
        <v>7</v>
      </c>
      <c r="B373" s="6" t="s">
        <v>27</v>
      </c>
      <c r="C373" s="6" t="s">
        <v>26</v>
      </c>
    </row>
    <row r="374" spans="1:5" x14ac:dyDescent="0.2">
      <c r="A374">
        <f t="shared" si="4"/>
        <v>7</v>
      </c>
      <c r="B374" s="6" t="s">
        <v>33</v>
      </c>
      <c r="C374" s="7" t="s">
        <v>34</v>
      </c>
    </row>
    <row r="375" spans="1:5" x14ac:dyDescent="0.2">
      <c r="A375">
        <f t="shared" si="4"/>
        <v>7</v>
      </c>
      <c r="B375" s="6" t="s">
        <v>33</v>
      </c>
      <c r="C375" s="7" t="s">
        <v>35</v>
      </c>
    </row>
    <row r="376" spans="1:5" x14ac:dyDescent="0.2">
      <c r="A376">
        <f t="shared" si="4"/>
        <v>7</v>
      </c>
      <c r="B376" s="6" t="s">
        <v>33</v>
      </c>
      <c r="C376" s="7" t="s">
        <v>36</v>
      </c>
    </row>
    <row r="377" spans="1:5" x14ac:dyDescent="0.2">
      <c r="A377">
        <f t="shared" si="4"/>
        <v>7</v>
      </c>
      <c r="B377" s="6" t="s">
        <v>33</v>
      </c>
      <c r="C377" s="7" t="s">
        <v>37</v>
      </c>
      <c r="D377">
        <f>20+15</f>
        <v>35</v>
      </c>
      <c r="E377">
        <v>293</v>
      </c>
    </row>
    <row r="378" spans="1:5" x14ac:dyDescent="0.2">
      <c r="A378">
        <f t="shared" si="4"/>
        <v>7</v>
      </c>
      <c r="B378" s="6" t="s">
        <v>33</v>
      </c>
      <c r="C378" s="7" t="s">
        <v>38</v>
      </c>
    </row>
    <row r="379" spans="1:5" x14ac:dyDescent="0.2">
      <c r="A379">
        <f t="shared" si="4"/>
        <v>7</v>
      </c>
      <c r="B379" s="6" t="s">
        <v>33</v>
      </c>
      <c r="C379" s="7" t="s">
        <v>39</v>
      </c>
    </row>
    <row r="380" spans="1:5" x14ac:dyDescent="0.2">
      <c r="A380">
        <f t="shared" ref="A380:A443" si="5">A323+1</f>
        <v>7</v>
      </c>
      <c r="B380" s="6" t="s">
        <v>33</v>
      </c>
      <c r="C380" s="7" t="s">
        <v>40</v>
      </c>
    </row>
    <row r="381" spans="1:5" x14ac:dyDescent="0.2">
      <c r="A381">
        <f t="shared" si="5"/>
        <v>7</v>
      </c>
      <c r="B381" s="6" t="s">
        <v>33</v>
      </c>
      <c r="C381" s="7" t="s">
        <v>41</v>
      </c>
    </row>
    <row r="382" spans="1:5" x14ac:dyDescent="0.2">
      <c r="A382">
        <f t="shared" si="5"/>
        <v>7</v>
      </c>
      <c r="B382" s="6" t="s">
        <v>33</v>
      </c>
      <c r="C382" s="7" t="s">
        <v>42</v>
      </c>
    </row>
    <row r="383" spans="1:5" x14ac:dyDescent="0.2">
      <c r="A383">
        <f t="shared" si="5"/>
        <v>7</v>
      </c>
      <c r="B383" s="6" t="s">
        <v>33</v>
      </c>
      <c r="C383" s="7" t="s">
        <v>43</v>
      </c>
      <c r="D383">
        <v>17</v>
      </c>
      <c r="E383">
        <v>293</v>
      </c>
    </row>
    <row r="384" spans="1:5" x14ac:dyDescent="0.2">
      <c r="A384">
        <f t="shared" si="5"/>
        <v>7</v>
      </c>
      <c r="B384" s="6" t="s">
        <v>33</v>
      </c>
      <c r="C384" s="7" t="s">
        <v>44</v>
      </c>
    </row>
    <row r="385" spans="1:5" x14ac:dyDescent="0.2">
      <c r="A385">
        <f t="shared" si="5"/>
        <v>7</v>
      </c>
      <c r="B385" s="6" t="s">
        <v>33</v>
      </c>
      <c r="C385" s="7" t="s">
        <v>45</v>
      </c>
    </row>
    <row r="386" spans="1:5" x14ac:dyDescent="0.2">
      <c r="A386">
        <f t="shared" si="5"/>
        <v>7</v>
      </c>
      <c r="B386" s="6" t="s">
        <v>33</v>
      </c>
      <c r="C386" s="7" t="s">
        <v>46</v>
      </c>
    </row>
    <row r="387" spans="1:5" x14ac:dyDescent="0.2">
      <c r="A387">
        <f t="shared" si="5"/>
        <v>7</v>
      </c>
      <c r="B387" s="6" t="s">
        <v>33</v>
      </c>
      <c r="C387" s="7" t="s">
        <v>47</v>
      </c>
    </row>
    <row r="388" spans="1:5" x14ac:dyDescent="0.2">
      <c r="A388">
        <f t="shared" si="5"/>
        <v>7</v>
      </c>
      <c r="B388" s="6" t="s">
        <v>33</v>
      </c>
      <c r="C388" s="7" t="s">
        <v>48</v>
      </c>
    </row>
    <row r="389" spans="1:5" x14ac:dyDescent="0.2">
      <c r="A389">
        <f t="shared" si="5"/>
        <v>7</v>
      </c>
      <c r="B389" s="6" t="s">
        <v>33</v>
      </c>
      <c r="C389" s="7" t="s">
        <v>49</v>
      </c>
    </row>
    <row r="390" spans="1:5" x14ac:dyDescent="0.2">
      <c r="A390">
        <f t="shared" si="5"/>
        <v>7</v>
      </c>
      <c r="B390" s="6" t="s">
        <v>33</v>
      </c>
      <c r="C390" s="7" t="s">
        <v>50</v>
      </c>
    </row>
    <row r="391" spans="1:5" x14ac:dyDescent="0.2">
      <c r="A391">
        <f t="shared" si="5"/>
        <v>7</v>
      </c>
      <c r="B391" s="6" t="s">
        <v>33</v>
      </c>
      <c r="C391" s="7" t="s">
        <v>51</v>
      </c>
      <c r="D391">
        <v>20</v>
      </c>
      <c r="E391">
        <v>293</v>
      </c>
    </row>
    <row r="392" spans="1:5" x14ac:dyDescent="0.2">
      <c r="A392">
        <f t="shared" si="5"/>
        <v>7</v>
      </c>
      <c r="B392" s="6" t="s">
        <v>33</v>
      </c>
      <c r="C392" s="7" t="s">
        <v>52</v>
      </c>
    </row>
    <row r="393" spans="1:5" x14ac:dyDescent="0.2">
      <c r="A393">
        <f t="shared" si="5"/>
        <v>7</v>
      </c>
      <c r="B393" s="6" t="s">
        <v>33</v>
      </c>
      <c r="C393" s="7" t="s">
        <v>53</v>
      </c>
    </row>
    <row r="394" spans="1:5" x14ac:dyDescent="0.2">
      <c r="A394">
        <f t="shared" si="5"/>
        <v>7</v>
      </c>
      <c r="B394" s="6" t="s">
        <v>33</v>
      </c>
      <c r="C394" s="7" t="s">
        <v>31</v>
      </c>
    </row>
    <row r="395" spans="1:5" x14ac:dyDescent="0.2">
      <c r="A395">
        <f t="shared" si="5"/>
        <v>7</v>
      </c>
      <c r="B395" s="6" t="s">
        <v>33</v>
      </c>
      <c r="C395" s="7" t="s">
        <v>54</v>
      </c>
      <c r="D395">
        <f>85+71</f>
        <v>156</v>
      </c>
      <c r="E395">
        <v>293</v>
      </c>
    </row>
    <row r="396" spans="1:5" x14ac:dyDescent="0.2">
      <c r="A396">
        <f t="shared" si="5"/>
        <v>7</v>
      </c>
      <c r="B396" s="6" t="s">
        <v>55</v>
      </c>
      <c r="C396" s="6" t="s">
        <v>56</v>
      </c>
    </row>
    <row r="397" spans="1:5" x14ac:dyDescent="0.2">
      <c r="A397">
        <f t="shared" si="5"/>
        <v>7</v>
      </c>
      <c r="B397" s="6" t="s">
        <v>57</v>
      </c>
      <c r="C397" s="6" t="s">
        <v>58</v>
      </c>
    </row>
    <row r="398" spans="1:5" x14ac:dyDescent="0.2">
      <c r="A398">
        <f t="shared" si="5"/>
        <v>7</v>
      </c>
      <c r="B398" s="6" t="s">
        <v>59</v>
      </c>
      <c r="C398" s="6" t="s">
        <v>60</v>
      </c>
      <c r="D398">
        <f>148+122</f>
        <v>270</v>
      </c>
      <c r="E398">
        <v>753</v>
      </c>
    </row>
    <row r="399" spans="1:5" x14ac:dyDescent="0.2">
      <c r="A399">
        <f t="shared" si="5"/>
        <v>7</v>
      </c>
      <c r="B399" s="6" t="s">
        <v>61</v>
      </c>
      <c r="C399" s="6" t="s">
        <v>62</v>
      </c>
      <c r="D399">
        <v>18</v>
      </c>
    </row>
    <row r="400" spans="1:5" x14ac:dyDescent="0.2">
      <c r="A400">
        <f t="shared" si="5"/>
        <v>7</v>
      </c>
      <c r="B400" s="6" t="s">
        <v>61</v>
      </c>
      <c r="C400" s="6" t="s">
        <v>63</v>
      </c>
    </row>
    <row r="401" spans="1:7" x14ac:dyDescent="0.2">
      <c r="A401">
        <f t="shared" si="5"/>
        <v>8</v>
      </c>
      <c r="B401" s="6" t="s">
        <v>5</v>
      </c>
      <c r="C401" s="6" t="s">
        <v>6</v>
      </c>
      <c r="D401">
        <f>((40*253)+(39.7*129)+(39.2*126))/508</f>
        <v>39.7253937007874</v>
      </c>
      <c r="E401">
        <v>508</v>
      </c>
      <c r="F401" s="6"/>
      <c r="G401" s="6"/>
    </row>
    <row r="402" spans="1:7" x14ac:dyDescent="0.2">
      <c r="A402">
        <f t="shared" si="5"/>
        <v>8</v>
      </c>
      <c r="B402" s="6" t="s">
        <v>5</v>
      </c>
      <c r="C402" s="6" t="s">
        <v>7</v>
      </c>
      <c r="D402">
        <f>((12.8*253)+(12.1*129)+(12.5*126))/508</f>
        <v>12.547834645669292</v>
      </c>
      <c r="E402">
        <v>508</v>
      </c>
      <c r="F402" s="6"/>
      <c r="G402" s="6"/>
    </row>
    <row r="403" spans="1:7" x14ac:dyDescent="0.2">
      <c r="A403">
        <f t="shared" si="5"/>
        <v>8</v>
      </c>
      <c r="B403" s="6" t="s">
        <v>5</v>
      </c>
      <c r="C403" s="6" t="s">
        <v>8</v>
      </c>
      <c r="F403" s="6"/>
      <c r="G403" s="6"/>
    </row>
    <row r="404" spans="1:7" x14ac:dyDescent="0.2">
      <c r="A404">
        <f t="shared" si="5"/>
        <v>8</v>
      </c>
      <c r="B404" s="6" t="s">
        <v>5</v>
      </c>
      <c r="C404" s="6" t="s">
        <v>9</v>
      </c>
    </row>
    <row r="405" spans="1:7" x14ac:dyDescent="0.2">
      <c r="A405">
        <f t="shared" si="5"/>
        <v>8</v>
      </c>
      <c r="B405" s="6" t="s">
        <v>5</v>
      </c>
      <c r="C405" s="6" t="s">
        <v>10</v>
      </c>
    </row>
    <row r="406" spans="1:7" x14ac:dyDescent="0.2">
      <c r="A406">
        <f t="shared" si="5"/>
        <v>8</v>
      </c>
      <c r="B406" s="6" t="s">
        <v>5</v>
      </c>
      <c r="C406" s="6" t="s">
        <v>11</v>
      </c>
    </row>
    <row r="407" spans="1:7" x14ac:dyDescent="0.2">
      <c r="A407">
        <f t="shared" si="5"/>
        <v>8</v>
      </c>
      <c r="B407" s="6" t="s">
        <v>5</v>
      </c>
      <c r="C407" s="6" t="s">
        <v>12</v>
      </c>
      <c r="D407">
        <f>((24.2*253)+(24.2*129)+(23.3*126))/508</f>
        <v>23.97677165354331</v>
      </c>
      <c r="E407">
        <v>508</v>
      </c>
    </row>
    <row r="408" spans="1:7" x14ac:dyDescent="0.2">
      <c r="A408">
        <f t="shared" si="5"/>
        <v>8</v>
      </c>
      <c r="B408" s="6" t="s">
        <v>13</v>
      </c>
      <c r="C408" s="6" t="s">
        <v>6</v>
      </c>
      <c r="D408">
        <f>((2.8*253)+(2.7*129)+(2.6*126))/508</f>
        <v>2.7250000000000005</v>
      </c>
      <c r="E408">
        <v>508</v>
      </c>
      <c r="F408" s="6"/>
      <c r="G408" s="6"/>
    </row>
    <row r="409" spans="1:7" x14ac:dyDescent="0.2">
      <c r="A409">
        <f t="shared" si="5"/>
        <v>8</v>
      </c>
      <c r="B409" s="6" t="s">
        <v>13</v>
      </c>
      <c r="C409" s="6" t="s">
        <v>7</v>
      </c>
      <c r="F409" s="6"/>
      <c r="G409" s="6"/>
    </row>
    <row r="410" spans="1:7" x14ac:dyDescent="0.2">
      <c r="A410">
        <f t="shared" si="5"/>
        <v>8</v>
      </c>
      <c r="B410" s="6" t="s">
        <v>13</v>
      </c>
      <c r="C410" s="6" t="s">
        <v>8</v>
      </c>
      <c r="F410" s="6"/>
      <c r="G410" s="6"/>
    </row>
    <row r="411" spans="1:7" x14ac:dyDescent="0.2">
      <c r="A411">
        <f t="shared" si="5"/>
        <v>8</v>
      </c>
      <c r="B411" s="6" t="s">
        <v>13</v>
      </c>
      <c r="C411" s="6" t="s">
        <v>9</v>
      </c>
    </row>
    <row r="412" spans="1:7" x14ac:dyDescent="0.2">
      <c r="A412">
        <f t="shared" si="5"/>
        <v>8</v>
      </c>
      <c r="B412" s="6" t="s">
        <v>13</v>
      </c>
      <c r="C412" s="6" t="s">
        <v>10</v>
      </c>
    </row>
    <row r="413" spans="1:7" x14ac:dyDescent="0.2">
      <c r="A413">
        <f t="shared" si="5"/>
        <v>8</v>
      </c>
      <c r="B413" s="6" t="s">
        <v>13</v>
      </c>
      <c r="C413" s="6" t="s">
        <v>11</v>
      </c>
    </row>
    <row r="414" spans="1:7" x14ac:dyDescent="0.2">
      <c r="A414">
        <f t="shared" si="5"/>
        <v>8</v>
      </c>
      <c r="B414" s="6" t="s">
        <v>13</v>
      </c>
      <c r="C414" s="6" t="s">
        <v>12</v>
      </c>
    </row>
    <row r="415" spans="1:7" x14ac:dyDescent="0.2">
      <c r="A415">
        <f t="shared" si="5"/>
        <v>8</v>
      </c>
      <c r="B415" s="6" t="s">
        <v>14</v>
      </c>
      <c r="C415" s="6" t="s">
        <v>15</v>
      </c>
    </row>
    <row r="416" spans="1:7" x14ac:dyDescent="0.2">
      <c r="A416">
        <f t="shared" si="5"/>
        <v>8</v>
      </c>
      <c r="B416" s="6" t="s">
        <v>14</v>
      </c>
      <c r="C416" s="6" t="s">
        <v>16</v>
      </c>
    </row>
    <row r="417" spans="1:5" x14ac:dyDescent="0.2">
      <c r="A417">
        <f t="shared" si="5"/>
        <v>8</v>
      </c>
      <c r="B417" s="6" t="s">
        <v>14</v>
      </c>
      <c r="C417" s="6" t="s">
        <v>17</v>
      </c>
    </row>
    <row r="418" spans="1:5" x14ac:dyDescent="0.2">
      <c r="A418">
        <f t="shared" si="5"/>
        <v>8</v>
      </c>
      <c r="B418" s="6" t="s">
        <v>14</v>
      </c>
      <c r="C418" s="6" t="s">
        <v>18</v>
      </c>
    </row>
    <row r="419" spans="1:5" x14ac:dyDescent="0.2">
      <c r="A419">
        <f t="shared" si="5"/>
        <v>8</v>
      </c>
      <c r="B419" s="6" t="s">
        <v>14</v>
      </c>
      <c r="C419" s="6" t="s">
        <v>19</v>
      </c>
    </row>
    <row r="420" spans="1:5" x14ac:dyDescent="0.2">
      <c r="A420">
        <f t="shared" si="5"/>
        <v>8</v>
      </c>
      <c r="B420" s="6" t="s">
        <v>20</v>
      </c>
      <c r="C420" s="6" t="s">
        <v>21</v>
      </c>
      <c r="D420">
        <f>126+64+64</f>
        <v>254</v>
      </c>
      <c r="E420">
        <f>254+254</f>
        <v>508</v>
      </c>
    </row>
    <row r="421" spans="1:5" x14ac:dyDescent="0.2">
      <c r="A421">
        <f t="shared" si="5"/>
        <v>8</v>
      </c>
      <c r="B421" s="6" t="s">
        <v>20</v>
      </c>
      <c r="C421" s="6" t="s">
        <v>22</v>
      </c>
      <c r="D421">
        <f>127+65+62</f>
        <v>254</v>
      </c>
      <c r="E421">
        <v>508</v>
      </c>
    </row>
    <row r="422" spans="1:5" x14ac:dyDescent="0.2">
      <c r="A422">
        <f t="shared" si="5"/>
        <v>8</v>
      </c>
      <c r="B422" s="6" t="s">
        <v>23</v>
      </c>
      <c r="C422" s="6" t="s">
        <v>24</v>
      </c>
    </row>
    <row r="423" spans="1:5" x14ac:dyDescent="0.2">
      <c r="A423">
        <f t="shared" si="5"/>
        <v>8</v>
      </c>
      <c r="B423" s="6" t="s">
        <v>23</v>
      </c>
      <c r="C423" s="6" t="s">
        <v>25</v>
      </c>
    </row>
    <row r="424" spans="1:5" x14ac:dyDescent="0.2">
      <c r="A424">
        <f t="shared" si="5"/>
        <v>8</v>
      </c>
      <c r="B424" s="6" t="s">
        <v>23</v>
      </c>
      <c r="C424" s="6" t="s">
        <v>26</v>
      </c>
    </row>
    <row r="425" spans="1:5" x14ac:dyDescent="0.2">
      <c r="A425">
        <f t="shared" si="5"/>
        <v>8</v>
      </c>
      <c r="B425" s="6" t="s">
        <v>27</v>
      </c>
      <c r="C425" s="6" t="s">
        <v>28</v>
      </c>
    </row>
    <row r="426" spans="1:5" x14ac:dyDescent="0.2">
      <c r="A426">
        <f t="shared" si="5"/>
        <v>8</v>
      </c>
      <c r="B426" s="6" t="s">
        <v>27</v>
      </c>
      <c r="C426" s="6" t="s">
        <v>29</v>
      </c>
    </row>
    <row r="427" spans="1:5" x14ac:dyDescent="0.2">
      <c r="A427">
        <f t="shared" si="5"/>
        <v>8</v>
      </c>
      <c r="B427" s="6" t="s">
        <v>27</v>
      </c>
      <c r="C427" s="6" t="s">
        <v>30</v>
      </c>
    </row>
    <row r="428" spans="1:5" x14ac:dyDescent="0.2">
      <c r="A428">
        <f t="shared" si="5"/>
        <v>8</v>
      </c>
      <c r="B428" s="6" t="s">
        <v>27</v>
      </c>
      <c r="C428" s="6" t="s">
        <v>31</v>
      </c>
    </row>
    <row r="429" spans="1:5" x14ac:dyDescent="0.2">
      <c r="A429">
        <f t="shared" si="5"/>
        <v>8</v>
      </c>
      <c r="B429" s="6" t="s">
        <v>27</v>
      </c>
      <c r="C429" s="6" t="s">
        <v>32</v>
      </c>
    </row>
    <row r="430" spans="1:5" x14ac:dyDescent="0.2">
      <c r="A430">
        <f t="shared" si="5"/>
        <v>8</v>
      </c>
      <c r="B430" s="6" t="s">
        <v>27</v>
      </c>
      <c r="C430" s="6" t="s">
        <v>26</v>
      </c>
    </row>
    <row r="431" spans="1:5" x14ac:dyDescent="0.2">
      <c r="A431">
        <f t="shared" si="5"/>
        <v>8</v>
      </c>
      <c r="B431" s="6" t="s">
        <v>33</v>
      </c>
      <c r="C431" s="7" t="s">
        <v>34</v>
      </c>
    </row>
    <row r="432" spans="1:5" x14ac:dyDescent="0.2">
      <c r="A432">
        <f t="shared" si="5"/>
        <v>8</v>
      </c>
      <c r="B432" s="6" t="s">
        <v>33</v>
      </c>
      <c r="C432" s="7" t="s">
        <v>35</v>
      </c>
    </row>
    <row r="433" spans="1:3" x14ac:dyDescent="0.2">
      <c r="A433">
        <f t="shared" si="5"/>
        <v>8</v>
      </c>
      <c r="B433" s="6" t="s">
        <v>33</v>
      </c>
      <c r="C433" s="7" t="s">
        <v>36</v>
      </c>
    </row>
    <row r="434" spans="1:3" x14ac:dyDescent="0.2">
      <c r="A434">
        <f t="shared" si="5"/>
        <v>8</v>
      </c>
      <c r="B434" s="6" t="s">
        <v>33</v>
      </c>
      <c r="C434" s="7" t="s">
        <v>37</v>
      </c>
    </row>
    <row r="435" spans="1:3" x14ac:dyDescent="0.2">
      <c r="A435">
        <f t="shared" si="5"/>
        <v>8</v>
      </c>
      <c r="B435" s="6" t="s">
        <v>33</v>
      </c>
      <c r="C435" s="7" t="s">
        <v>38</v>
      </c>
    </row>
    <row r="436" spans="1:3" x14ac:dyDescent="0.2">
      <c r="A436">
        <f t="shared" si="5"/>
        <v>8</v>
      </c>
      <c r="B436" s="6" t="s">
        <v>33</v>
      </c>
      <c r="C436" s="7" t="s">
        <v>39</v>
      </c>
    </row>
    <row r="437" spans="1:3" x14ac:dyDescent="0.2">
      <c r="A437">
        <f t="shared" si="5"/>
        <v>8</v>
      </c>
      <c r="B437" s="6" t="s">
        <v>33</v>
      </c>
      <c r="C437" s="7" t="s">
        <v>40</v>
      </c>
    </row>
    <row r="438" spans="1:3" x14ac:dyDescent="0.2">
      <c r="A438">
        <f t="shared" si="5"/>
        <v>8</v>
      </c>
      <c r="B438" s="6" t="s">
        <v>33</v>
      </c>
      <c r="C438" s="7" t="s">
        <v>41</v>
      </c>
    </row>
    <row r="439" spans="1:3" x14ac:dyDescent="0.2">
      <c r="A439">
        <f t="shared" si="5"/>
        <v>8</v>
      </c>
      <c r="B439" s="6" t="s">
        <v>33</v>
      </c>
      <c r="C439" s="7" t="s">
        <v>42</v>
      </c>
    </row>
    <row r="440" spans="1:3" x14ac:dyDescent="0.2">
      <c r="A440">
        <f t="shared" si="5"/>
        <v>8</v>
      </c>
      <c r="B440" s="6" t="s">
        <v>33</v>
      </c>
      <c r="C440" s="7" t="s">
        <v>43</v>
      </c>
    </row>
    <row r="441" spans="1:3" x14ac:dyDescent="0.2">
      <c r="A441">
        <f t="shared" si="5"/>
        <v>8</v>
      </c>
      <c r="B441" s="6" t="s">
        <v>33</v>
      </c>
      <c r="C441" s="7" t="s">
        <v>44</v>
      </c>
    </row>
    <row r="442" spans="1:3" x14ac:dyDescent="0.2">
      <c r="A442">
        <f t="shared" si="5"/>
        <v>8</v>
      </c>
      <c r="B442" s="6" t="s">
        <v>33</v>
      </c>
      <c r="C442" s="7" t="s">
        <v>45</v>
      </c>
    </row>
    <row r="443" spans="1:3" x14ac:dyDescent="0.2">
      <c r="A443">
        <f t="shared" si="5"/>
        <v>8</v>
      </c>
      <c r="B443" s="6" t="s">
        <v>33</v>
      </c>
      <c r="C443" s="7" t="s">
        <v>46</v>
      </c>
    </row>
    <row r="444" spans="1:3" x14ac:dyDescent="0.2">
      <c r="A444">
        <f t="shared" ref="A444:A507" si="6">A387+1</f>
        <v>8</v>
      </c>
      <c r="B444" s="6" t="s">
        <v>33</v>
      </c>
      <c r="C444" s="7" t="s">
        <v>47</v>
      </c>
    </row>
    <row r="445" spans="1:3" x14ac:dyDescent="0.2">
      <c r="A445">
        <f t="shared" si="6"/>
        <v>8</v>
      </c>
      <c r="B445" s="6" t="s">
        <v>33</v>
      </c>
      <c r="C445" s="7" t="s">
        <v>48</v>
      </c>
    </row>
    <row r="446" spans="1:3" x14ac:dyDescent="0.2">
      <c r="A446">
        <f t="shared" si="6"/>
        <v>8</v>
      </c>
      <c r="B446" s="6" t="s">
        <v>33</v>
      </c>
      <c r="C446" s="7" t="s">
        <v>49</v>
      </c>
    </row>
    <row r="447" spans="1:3" x14ac:dyDescent="0.2">
      <c r="A447">
        <f t="shared" si="6"/>
        <v>8</v>
      </c>
      <c r="B447" s="6" t="s">
        <v>33</v>
      </c>
      <c r="C447" s="7" t="s">
        <v>50</v>
      </c>
    </row>
    <row r="448" spans="1:3" x14ac:dyDescent="0.2">
      <c r="A448">
        <f t="shared" si="6"/>
        <v>8</v>
      </c>
      <c r="B448" s="6" t="s">
        <v>33</v>
      </c>
      <c r="C448" s="7" t="s">
        <v>51</v>
      </c>
    </row>
    <row r="449" spans="1:6" x14ac:dyDescent="0.2">
      <c r="A449">
        <f t="shared" si="6"/>
        <v>8</v>
      </c>
      <c r="B449" s="6" t="s">
        <v>33</v>
      </c>
      <c r="C449" s="7" t="s">
        <v>52</v>
      </c>
    </row>
    <row r="450" spans="1:6" x14ac:dyDescent="0.2">
      <c r="A450">
        <f t="shared" si="6"/>
        <v>8</v>
      </c>
      <c r="B450" s="6" t="s">
        <v>33</v>
      </c>
      <c r="C450" s="7" t="s">
        <v>53</v>
      </c>
    </row>
    <row r="451" spans="1:6" x14ac:dyDescent="0.2">
      <c r="A451">
        <f t="shared" si="6"/>
        <v>8</v>
      </c>
      <c r="B451" s="6" t="s">
        <v>33</v>
      </c>
      <c r="C451" s="7" t="s">
        <v>31</v>
      </c>
    </row>
    <row r="452" spans="1:6" x14ac:dyDescent="0.2">
      <c r="A452">
        <f t="shared" si="6"/>
        <v>8</v>
      </c>
      <c r="B452" s="6" t="s">
        <v>33</v>
      </c>
      <c r="C452" s="7" t="s">
        <v>54</v>
      </c>
      <c r="D452">
        <f>8+8+6</f>
        <v>22</v>
      </c>
      <c r="E452">
        <f>8+8+6+245+121+120</f>
        <v>508</v>
      </c>
      <c r="F452" t="s">
        <v>67</v>
      </c>
    </row>
    <row r="453" spans="1:6" x14ac:dyDescent="0.2">
      <c r="A453">
        <f t="shared" si="6"/>
        <v>8</v>
      </c>
      <c r="B453" s="6" t="s">
        <v>55</v>
      </c>
      <c r="C453" s="6" t="s">
        <v>56</v>
      </c>
    </row>
    <row r="454" spans="1:6" x14ac:dyDescent="0.2">
      <c r="A454">
        <f t="shared" si="6"/>
        <v>8</v>
      </c>
      <c r="B454" s="6" t="s">
        <v>57</v>
      </c>
      <c r="C454" s="6" t="s">
        <v>58</v>
      </c>
    </row>
    <row r="455" spans="1:6" x14ac:dyDescent="0.2">
      <c r="A455">
        <f t="shared" si="6"/>
        <v>8</v>
      </c>
      <c r="B455" s="6" t="s">
        <v>59</v>
      </c>
      <c r="C455" s="6" t="s">
        <v>60</v>
      </c>
      <c r="D455">
        <f>253+129+126</f>
        <v>508</v>
      </c>
      <c r="E455">
        <v>603</v>
      </c>
    </row>
    <row r="456" spans="1:6" x14ac:dyDescent="0.2">
      <c r="A456">
        <f t="shared" si="6"/>
        <v>8</v>
      </c>
      <c r="B456" s="6" t="s">
        <v>61</v>
      </c>
      <c r="C456" s="6" t="s">
        <v>62</v>
      </c>
      <c r="D456">
        <v>18</v>
      </c>
    </row>
    <row r="457" spans="1:6" x14ac:dyDescent="0.2">
      <c r="A457">
        <f t="shared" si="6"/>
        <v>8</v>
      </c>
      <c r="B457" s="6" t="s">
        <v>61</v>
      </c>
      <c r="C457" s="6" t="s">
        <v>63</v>
      </c>
    </row>
    <row r="458" spans="1:6" x14ac:dyDescent="0.2">
      <c r="A458">
        <f t="shared" si="6"/>
        <v>9</v>
      </c>
      <c r="B458" s="6" t="s">
        <v>5</v>
      </c>
      <c r="C458" s="6" t="s">
        <v>6</v>
      </c>
      <c r="D458">
        <v>45.1</v>
      </c>
      <c r="E458">
        <v>36</v>
      </c>
    </row>
    <row r="459" spans="1:6" x14ac:dyDescent="0.2">
      <c r="A459">
        <f t="shared" si="6"/>
        <v>9</v>
      </c>
      <c r="B459" s="6" t="s">
        <v>5</v>
      </c>
      <c r="C459" s="6" t="s">
        <v>7</v>
      </c>
      <c r="D459">
        <v>22</v>
      </c>
      <c r="E459">
        <v>36</v>
      </c>
    </row>
    <row r="460" spans="1:6" x14ac:dyDescent="0.2">
      <c r="A460">
        <f t="shared" si="6"/>
        <v>9</v>
      </c>
      <c r="B460" s="6" t="s">
        <v>5</v>
      </c>
      <c r="C460" s="6" t="s">
        <v>8</v>
      </c>
    </row>
    <row r="461" spans="1:6" x14ac:dyDescent="0.2">
      <c r="A461">
        <f t="shared" si="6"/>
        <v>9</v>
      </c>
      <c r="B461" s="6" t="s">
        <v>5</v>
      </c>
      <c r="C461" s="6" t="s">
        <v>9</v>
      </c>
    </row>
    <row r="462" spans="1:6" x14ac:dyDescent="0.2">
      <c r="A462">
        <f t="shared" si="6"/>
        <v>9</v>
      </c>
      <c r="B462" s="6" t="s">
        <v>5</v>
      </c>
      <c r="C462" s="6" t="s">
        <v>10</v>
      </c>
    </row>
    <row r="463" spans="1:6" x14ac:dyDescent="0.2">
      <c r="A463">
        <f t="shared" si="6"/>
        <v>9</v>
      </c>
      <c r="B463" s="6" t="s">
        <v>5</v>
      </c>
      <c r="C463" s="6" t="s">
        <v>11</v>
      </c>
    </row>
    <row r="464" spans="1:6" x14ac:dyDescent="0.2">
      <c r="A464">
        <f t="shared" si="6"/>
        <v>9</v>
      </c>
      <c r="B464" s="6" t="s">
        <v>5</v>
      </c>
      <c r="C464" s="6" t="s">
        <v>12</v>
      </c>
    </row>
    <row r="465" spans="1:5" x14ac:dyDescent="0.2">
      <c r="A465">
        <f t="shared" si="6"/>
        <v>9</v>
      </c>
      <c r="B465" s="6" t="s">
        <v>13</v>
      </c>
      <c r="C465" s="6" t="s">
        <v>6</v>
      </c>
    </row>
    <row r="466" spans="1:5" x14ac:dyDescent="0.2">
      <c r="A466">
        <f t="shared" si="6"/>
        <v>9</v>
      </c>
      <c r="B466" s="6" t="s">
        <v>13</v>
      </c>
      <c r="C466" s="6" t="s">
        <v>7</v>
      </c>
    </row>
    <row r="467" spans="1:5" x14ac:dyDescent="0.2">
      <c r="A467">
        <f t="shared" si="6"/>
        <v>9</v>
      </c>
      <c r="B467" s="6" t="s">
        <v>13</v>
      </c>
      <c r="C467" s="6" t="s">
        <v>8</v>
      </c>
    </row>
    <row r="468" spans="1:5" x14ac:dyDescent="0.2">
      <c r="A468">
        <f t="shared" si="6"/>
        <v>9</v>
      </c>
      <c r="B468" s="6" t="s">
        <v>13</v>
      </c>
      <c r="C468" s="6" t="s">
        <v>9</v>
      </c>
    </row>
    <row r="469" spans="1:5" x14ac:dyDescent="0.2">
      <c r="A469">
        <f t="shared" si="6"/>
        <v>9</v>
      </c>
      <c r="B469" s="6" t="s">
        <v>13</v>
      </c>
      <c r="C469" s="6" t="s">
        <v>10</v>
      </c>
    </row>
    <row r="470" spans="1:5" x14ac:dyDescent="0.2">
      <c r="A470">
        <f t="shared" si="6"/>
        <v>9</v>
      </c>
      <c r="B470" s="6" t="s">
        <v>13</v>
      </c>
      <c r="C470" s="6" t="s">
        <v>11</v>
      </c>
    </row>
    <row r="471" spans="1:5" x14ac:dyDescent="0.2">
      <c r="A471">
        <f t="shared" si="6"/>
        <v>9</v>
      </c>
      <c r="B471" s="6" t="s">
        <v>13</v>
      </c>
      <c r="C471" s="6" t="s">
        <v>12</v>
      </c>
    </row>
    <row r="472" spans="1:5" x14ac:dyDescent="0.2">
      <c r="A472">
        <f t="shared" si="6"/>
        <v>9</v>
      </c>
      <c r="B472" s="6" t="s">
        <v>14</v>
      </c>
      <c r="C472" s="6" t="s">
        <v>15</v>
      </c>
    </row>
    <row r="473" spans="1:5" x14ac:dyDescent="0.2">
      <c r="A473">
        <f t="shared" si="6"/>
        <v>9</v>
      </c>
      <c r="B473" s="6" t="s">
        <v>14</v>
      </c>
      <c r="C473" s="6" t="s">
        <v>16</v>
      </c>
    </row>
    <row r="474" spans="1:5" x14ac:dyDescent="0.2">
      <c r="A474">
        <f t="shared" si="6"/>
        <v>9</v>
      </c>
      <c r="B474" s="6" t="s">
        <v>14</v>
      </c>
      <c r="C474" s="6" t="s">
        <v>17</v>
      </c>
    </row>
    <row r="475" spans="1:5" x14ac:dyDescent="0.2">
      <c r="A475">
        <f t="shared" si="6"/>
        <v>9</v>
      </c>
      <c r="B475" s="6" t="s">
        <v>14</v>
      </c>
      <c r="C475" s="6" t="s">
        <v>18</v>
      </c>
    </row>
    <row r="476" spans="1:5" x14ac:dyDescent="0.2">
      <c r="A476">
        <f t="shared" si="6"/>
        <v>9</v>
      </c>
      <c r="B476" s="6" t="s">
        <v>14</v>
      </c>
      <c r="C476" s="6" t="s">
        <v>19</v>
      </c>
    </row>
    <row r="477" spans="1:5" x14ac:dyDescent="0.2">
      <c r="A477">
        <f t="shared" si="6"/>
        <v>9</v>
      </c>
      <c r="B477" s="6" t="s">
        <v>20</v>
      </c>
      <c r="C477" s="6" t="s">
        <v>21</v>
      </c>
      <c r="D477">
        <v>15</v>
      </c>
      <c r="E477">
        <v>36</v>
      </c>
    </row>
    <row r="478" spans="1:5" x14ac:dyDescent="0.2">
      <c r="A478">
        <f t="shared" si="6"/>
        <v>9</v>
      </c>
      <c r="B478" s="6" t="s">
        <v>20</v>
      </c>
      <c r="C478" s="6" t="s">
        <v>22</v>
      </c>
      <c r="D478">
        <f>36-15</f>
        <v>21</v>
      </c>
      <c r="E478">
        <v>36</v>
      </c>
    </row>
    <row r="479" spans="1:5" x14ac:dyDescent="0.2">
      <c r="A479">
        <f t="shared" si="6"/>
        <v>9</v>
      </c>
      <c r="B479" s="6" t="s">
        <v>23</v>
      </c>
      <c r="C479" s="6" t="s">
        <v>24</v>
      </c>
    </row>
    <row r="480" spans="1:5" x14ac:dyDescent="0.2">
      <c r="A480">
        <f t="shared" si="6"/>
        <v>9</v>
      </c>
      <c r="B480" s="6" t="s">
        <v>23</v>
      </c>
      <c r="C480" s="6" t="s">
        <v>25</v>
      </c>
    </row>
    <row r="481" spans="1:3" x14ac:dyDescent="0.2">
      <c r="A481">
        <f t="shared" si="6"/>
        <v>9</v>
      </c>
      <c r="B481" s="6" t="s">
        <v>23</v>
      </c>
      <c r="C481" s="6" t="s">
        <v>26</v>
      </c>
    </row>
    <row r="482" spans="1:3" x14ac:dyDescent="0.2">
      <c r="A482">
        <f t="shared" si="6"/>
        <v>9</v>
      </c>
      <c r="B482" s="6" t="s">
        <v>27</v>
      </c>
      <c r="C482" s="6" t="s">
        <v>28</v>
      </c>
    </row>
    <row r="483" spans="1:3" x14ac:dyDescent="0.2">
      <c r="A483">
        <f t="shared" si="6"/>
        <v>9</v>
      </c>
      <c r="B483" s="6" t="s">
        <v>27</v>
      </c>
      <c r="C483" s="6" t="s">
        <v>29</v>
      </c>
    </row>
    <row r="484" spans="1:3" x14ac:dyDescent="0.2">
      <c r="A484">
        <f t="shared" si="6"/>
        <v>9</v>
      </c>
      <c r="B484" s="6" t="s">
        <v>27</v>
      </c>
      <c r="C484" s="6" t="s">
        <v>30</v>
      </c>
    </row>
    <row r="485" spans="1:3" x14ac:dyDescent="0.2">
      <c r="A485">
        <f t="shared" si="6"/>
        <v>9</v>
      </c>
      <c r="B485" s="6" t="s">
        <v>27</v>
      </c>
      <c r="C485" s="6" t="s">
        <v>31</v>
      </c>
    </row>
    <row r="486" spans="1:3" x14ac:dyDescent="0.2">
      <c r="A486">
        <f t="shared" si="6"/>
        <v>9</v>
      </c>
      <c r="B486" s="6" t="s">
        <v>27</v>
      </c>
      <c r="C486" s="6" t="s">
        <v>32</v>
      </c>
    </row>
    <row r="487" spans="1:3" x14ac:dyDescent="0.2">
      <c r="A487">
        <f t="shared" si="6"/>
        <v>9</v>
      </c>
      <c r="B487" s="6" t="s">
        <v>27</v>
      </c>
      <c r="C487" s="6" t="s">
        <v>26</v>
      </c>
    </row>
    <row r="488" spans="1:3" x14ac:dyDescent="0.2">
      <c r="A488">
        <f t="shared" si="6"/>
        <v>9</v>
      </c>
      <c r="B488" s="6" t="s">
        <v>33</v>
      </c>
      <c r="C488" s="7" t="s">
        <v>34</v>
      </c>
    </row>
    <row r="489" spans="1:3" x14ac:dyDescent="0.2">
      <c r="A489">
        <f t="shared" si="6"/>
        <v>9</v>
      </c>
      <c r="B489" s="6" t="s">
        <v>33</v>
      </c>
      <c r="C489" s="7" t="s">
        <v>35</v>
      </c>
    </row>
    <row r="490" spans="1:3" x14ac:dyDescent="0.2">
      <c r="A490">
        <f t="shared" si="6"/>
        <v>9</v>
      </c>
      <c r="B490" s="6" t="s">
        <v>33</v>
      </c>
      <c r="C490" s="7" t="s">
        <v>36</v>
      </c>
    </row>
    <row r="491" spans="1:3" x14ac:dyDescent="0.2">
      <c r="A491">
        <f t="shared" si="6"/>
        <v>9</v>
      </c>
      <c r="B491" s="6" t="s">
        <v>33</v>
      </c>
      <c r="C491" s="7" t="s">
        <v>37</v>
      </c>
    </row>
    <row r="492" spans="1:3" x14ac:dyDescent="0.2">
      <c r="A492">
        <f t="shared" si="6"/>
        <v>9</v>
      </c>
      <c r="B492" s="6" t="s">
        <v>33</v>
      </c>
      <c r="C492" s="7" t="s">
        <v>38</v>
      </c>
    </row>
    <row r="493" spans="1:3" x14ac:dyDescent="0.2">
      <c r="A493">
        <f t="shared" si="6"/>
        <v>9</v>
      </c>
      <c r="B493" s="6" t="s">
        <v>33</v>
      </c>
      <c r="C493" s="7" t="s">
        <v>39</v>
      </c>
    </row>
    <row r="494" spans="1:3" x14ac:dyDescent="0.2">
      <c r="A494">
        <f t="shared" si="6"/>
        <v>9</v>
      </c>
      <c r="B494" s="6" t="s">
        <v>33</v>
      </c>
      <c r="C494" s="7" t="s">
        <v>40</v>
      </c>
    </row>
    <row r="495" spans="1:3" x14ac:dyDescent="0.2">
      <c r="A495">
        <f t="shared" si="6"/>
        <v>9</v>
      </c>
      <c r="B495" s="6" t="s">
        <v>33</v>
      </c>
      <c r="C495" s="7" t="s">
        <v>41</v>
      </c>
    </row>
    <row r="496" spans="1:3" x14ac:dyDescent="0.2">
      <c r="A496">
        <f t="shared" si="6"/>
        <v>9</v>
      </c>
      <c r="B496" s="6" t="s">
        <v>33</v>
      </c>
      <c r="C496" s="7" t="s">
        <v>42</v>
      </c>
    </row>
    <row r="497" spans="1:5" x14ac:dyDescent="0.2">
      <c r="A497">
        <f t="shared" si="6"/>
        <v>9</v>
      </c>
      <c r="B497" s="6" t="s">
        <v>33</v>
      </c>
      <c r="C497" s="7" t="s">
        <v>43</v>
      </c>
    </row>
    <row r="498" spans="1:5" x14ac:dyDescent="0.2">
      <c r="A498">
        <f t="shared" si="6"/>
        <v>9</v>
      </c>
      <c r="B498" s="6" t="s">
        <v>33</v>
      </c>
      <c r="C498" s="7" t="s">
        <v>44</v>
      </c>
    </row>
    <row r="499" spans="1:5" x14ac:dyDescent="0.2">
      <c r="A499">
        <f t="shared" si="6"/>
        <v>9</v>
      </c>
      <c r="B499" s="6" t="s">
        <v>33</v>
      </c>
      <c r="C499" s="7" t="s">
        <v>45</v>
      </c>
    </row>
    <row r="500" spans="1:5" x14ac:dyDescent="0.2">
      <c r="A500">
        <f t="shared" si="6"/>
        <v>9</v>
      </c>
      <c r="B500" s="6" t="s">
        <v>33</v>
      </c>
      <c r="C500" s="7" t="s">
        <v>46</v>
      </c>
    </row>
    <row r="501" spans="1:5" x14ac:dyDescent="0.2">
      <c r="A501">
        <f t="shared" si="6"/>
        <v>9</v>
      </c>
      <c r="B501" s="6" t="s">
        <v>33</v>
      </c>
      <c r="C501" s="7" t="s">
        <v>47</v>
      </c>
    </row>
    <row r="502" spans="1:5" x14ac:dyDescent="0.2">
      <c r="A502">
        <f t="shared" si="6"/>
        <v>9</v>
      </c>
      <c r="B502" s="6" t="s">
        <v>33</v>
      </c>
      <c r="C502" s="7" t="s">
        <v>48</v>
      </c>
    </row>
    <row r="503" spans="1:5" x14ac:dyDescent="0.2">
      <c r="A503">
        <f t="shared" si="6"/>
        <v>9</v>
      </c>
      <c r="B503" s="6" t="s">
        <v>33</v>
      </c>
      <c r="C503" s="7" t="s">
        <v>49</v>
      </c>
    </row>
    <row r="504" spans="1:5" x14ac:dyDescent="0.2">
      <c r="A504">
        <f t="shared" si="6"/>
        <v>9</v>
      </c>
      <c r="B504" s="6" t="s">
        <v>33</v>
      </c>
      <c r="C504" s="7" t="s">
        <v>50</v>
      </c>
    </row>
    <row r="505" spans="1:5" x14ac:dyDescent="0.2">
      <c r="A505">
        <f t="shared" si="6"/>
        <v>9</v>
      </c>
      <c r="B505" s="6" t="s">
        <v>33</v>
      </c>
      <c r="C505" s="7" t="s">
        <v>51</v>
      </c>
    </row>
    <row r="506" spans="1:5" x14ac:dyDescent="0.2">
      <c r="A506">
        <f t="shared" si="6"/>
        <v>9</v>
      </c>
      <c r="B506" s="6" t="s">
        <v>33</v>
      </c>
      <c r="C506" s="7" t="s">
        <v>52</v>
      </c>
    </row>
    <row r="507" spans="1:5" x14ac:dyDescent="0.2">
      <c r="A507">
        <f t="shared" si="6"/>
        <v>9</v>
      </c>
      <c r="B507" s="6" t="s">
        <v>33</v>
      </c>
      <c r="C507" s="7" t="s">
        <v>53</v>
      </c>
    </row>
    <row r="508" spans="1:5" x14ac:dyDescent="0.2">
      <c r="A508">
        <f t="shared" ref="A508:A571" si="7">A451+1</f>
        <v>9</v>
      </c>
      <c r="B508" s="6" t="s">
        <v>33</v>
      </c>
      <c r="C508" s="7" t="s">
        <v>31</v>
      </c>
    </row>
    <row r="509" spans="1:5" x14ac:dyDescent="0.2">
      <c r="A509">
        <f t="shared" si="7"/>
        <v>9</v>
      </c>
      <c r="B509" s="6" t="s">
        <v>33</v>
      </c>
      <c r="C509" s="7" t="s">
        <v>54</v>
      </c>
    </row>
    <row r="510" spans="1:5" x14ac:dyDescent="0.2">
      <c r="A510">
        <f t="shared" si="7"/>
        <v>9</v>
      </c>
      <c r="B510" s="6" t="s">
        <v>55</v>
      </c>
      <c r="C510" s="6" t="s">
        <v>56</v>
      </c>
    </row>
    <row r="511" spans="1:5" x14ac:dyDescent="0.2">
      <c r="A511">
        <f t="shared" si="7"/>
        <v>9</v>
      </c>
      <c r="B511" s="6" t="s">
        <v>57</v>
      </c>
      <c r="C511" s="6" t="s">
        <v>58</v>
      </c>
    </row>
    <row r="512" spans="1:5" x14ac:dyDescent="0.2">
      <c r="A512">
        <f t="shared" si="7"/>
        <v>9</v>
      </c>
      <c r="B512" s="6" t="s">
        <v>59</v>
      </c>
      <c r="C512" s="6" t="s">
        <v>60</v>
      </c>
      <c r="D512">
        <v>36</v>
      </c>
      <c r="E512">
        <v>36</v>
      </c>
    </row>
    <row r="513" spans="1:5" x14ac:dyDescent="0.2">
      <c r="A513">
        <f t="shared" si="7"/>
        <v>9</v>
      </c>
      <c r="B513" s="6" t="s">
        <v>61</v>
      </c>
      <c r="C513" s="6" t="s">
        <v>62</v>
      </c>
      <c r="D513">
        <v>13</v>
      </c>
    </row>
    <row r="514" spans="1:5" x14ac:dyDescent="0.2">
      <c r="A514">
        <f t="shared" si="7"/>
        <v>9</v>
      </c>
      <c r="B514" s="6" t="s">
        <v>61</v>
      </c>
      <c r="C514" s="6" t="s">
        <v>63</v>
      </c>
    </row>
    <row r="515" spans="1:5" x14ac:dyDescent="0.2">
      <c r="A515">
        <f t="shared" si="7"/>
        <v>10</v>
      </c>
      <c r="B515" s="6" t="s">
        <v>5</v>
      </c>
      <c r="C515" s="6" t="s">
        <v>6</v>
      </c>
      <c r="D515">
        <v>39.590000000000003</v>
      </c>
      <c r="E515">
        <v>400</v>
      </c>
    </row>
    <row r="516" spans="1:5" x14ac:dyDescent="0.2">
      <c r="A516">
        <f t="shared" si="7"/>
        <v>10</v>
      </c>
      <c r="B516" s="6" t="s">
        <v>5</v>
      </c>
      <c r="C516" s="6" t="s">
        <v>7</v>
      </c>
      <c r="D516">
        <v>13.17</v>
      </c>
      <c r="E516">
        <v>400</v>
      </c>
    </row>
    <row r="517" spans="1:5" x14ac:dyDescent="0.2">
      <c r="A517">
        <f t="shared" si="7"/>
        <v>10</v>
      </c>
      <c r="B517" s="6" t="s">
        <v>5</v>
      </c>
      <c r="C517" s="6" t="s">
        <v>8</v>
      </c>
    </row>
    <row r="518" spans="1:5" x14ac:dyDescent="0.2">
      <c r="A518">
        <f t="shared" si="7"/>
        <v>10</v>
      </c>
      <c r="B518" s="6" t="s">
        <v>5</v>
      </c>
      <c r="C518" s="6" t="s">
        <v>9</v>
      </c>
    </row>
    <row r="519" spans="1:5" x14ac:dyDescent="0.2">
      <c r="A519">
        <f t="shared" si="7"/>
        <v>10</v>
      </c>
      <c r="B519" s="6" t="s">
        <v>5</v>
      </c>
      <c r="C519" s="6" t="s">
        <v>10</v>
      </c>
    </row>
    <row r="520" spans="1:5" x14ac:dyDescent="0.2">
      <c r="A520">
        <f t="shared" si="7"/>
        <v>10</v>
      </c>
      <c r="B520" s="6" t="s">
        <v>5</v>
      </c>
      <c r="C520" s="6" t="s">
        <v>11</v>
      </c>
    </row>
    <row r="521" spans="1:5" x14ac:dyDescent="0.2">
      <c r="A521">
        <f t="shared" si="7"/>
        <v>10</v>
      </c>
      <c r="B521" s="6" t="s">
        <v>5</v>
      </c>
      <c r="C521" s="6" t="s">
        <v>12</v>
      </c>
    </row>
    <row r="522" spans="1:5" x14ac:dyDescent="0.2">
      <c r="A522">
        <f t="shared" si="7"/>
        <v>10</v>
      </c>
      <c r="B522" s="6" t="s">
        <v>13</v>
      </c>
      <c r="C522" s="6" t="s">
        <v>6</v>
      </c>
    </row>
    <row r="523" spans="1:5" x14ac:dyDescent="0.2">
      <c r="A523">
        <f t="shared" si="7"/>
        <v>10</v>
      </c>
      <c r="B523" s="6" t="s">
        <v>13</v>
      </c>
      <c r="C523" s="6" t="s">
        <v>7</v>
      </c>
    </row>
    <row r="524" spans="1:5" x14ac:dyDescent="0.2">
      <c r="A524">
        <f t="shared" si="7"/>
        <v>10</v>
      </c>
      <c r="B524" s="6" t="s">
        <v>13</v>
      </c>
      <c r="C524" s="6" t="s">
        <v>8</v>
      </c>
    </row>
    <row r="525" spans="1:5" x14ac:dyDescent="0.2">
      <c r="A525">
        <f t="shared" si="7"/>
        <v>10</v>
      </c>
      <c r="B525" s="6" t="s">
        <v>13</v>
      </c>
      <c r="C525" s="6" t="s">
        <v>9</v>
      </c>
    </row>
    <row r="526" spans="1:5" x14ac:dyDescent="0.2">
      <c r="A526">
        <f t="shared" si="7"/>
        <v>10</v>
      </c>
      <c r="B526" s="6" t="s">
        <v>13</v>
      </c>
      <c r="C526" s="6" t="s">
        <v>10</v>
      </c>
    </row>
    <row r="527" spans="1:5" x14ac:dyDescent="0.2">
      <c r="A527">
        <f t="shared" si="7"/>
        <v>10</v>
      </c>
      <c r="B527" s="6" t="s">
        <v>13</v>
      </c>
      <c r="C527" s="6" t="s">
        <v>11</v>
      </c>
    </row>
    <row r="528" spans="1:5" x14ac:dyDescent="0.2">
      <c r="A528">
        <f t="shared" si="7"/>
        <v>10</v>
      </c>
      <c r="B528" s="6" t="s">
        <v>13</v>
      </c>
      <c r="C528" s="6" t="s">
        <v>12</v>
      </c>
    </row>
    <row r="529" spans="1:5" x14ac:dyDescent="0.2">
      <c r="A529">
        <f t="shared" si="7"/>
        <v>10</v>
      </c>
      <c r="B529" s="6" t="s">
        <v>14</v>
      </c>
      <c r="C529" s="6" t="s">
        <v>15</v>
      </c>
    </row>
    <row r="530" spans="1:5" x14ac:dyDescent="0.2">
      <c r="A530">
        <f t="shared" si="7"/>
        <v>10</v>
      </c>
      <c r="B530" s="6" t="s">
        <v>14</v>
      </c>
      <c r="C530" s="6" t="s">
        <v>16</v>
      </c>
    </row>
    <row r="531" spans="1:5" x14ac:dyDescent="0.2">
      <c r="A531">
        <f t="shared" si="7"/>
        <v>10</v>
      </c>
      <c r="B531" s="6" t="s">
        <v>14</v>
      </c>
      <c r="C531" s="6" t="s">
        <v>17</v>
      </c>
    </row>
    <row r="532" spans="1:5" x14ac:dyDescent="0.2">
      <c r="A532">
        <f t="shared" si="7"/>
        <v>10</v>
      </c>
      <c r="B532" s="6" t="s">
        <v>14</v>
      </c>
      <c r="C532" s="6" t="s">
        <v>18</v>
      </c>
    </row>
    <row r="533" spans="1:5" x14ac:dyDescent="0.2">
      <c r="A533">
        <f t="shared" si="7"/>
        <v>10</v>
      </c>
      <c r="B533" s="6" t="s">
        <v>14</v>
      </c>
      <c r="C533" s="6" t="s">
        <v>19</v>
      </c>
    </row>
    <row r="534" spans="1:5" x14ac:dyDescent="0.2">
      <c r="A534">
        <f t="shared" si="7"/>
        <v>10</v>
      </c>
      <c r="B534" s="6" t="s">
        <v>20</v>
      </c>
      <c r="C534" s="6" t="s">
        <v>21</v>
      </c>
      <c r="D534">
        <v>235</v>
      </c>
      <c r="E534">
        <v>400</v>
      </c>
    </row>
    <row r="535" spans="1:5" x14ac:dyDescent="0.2">
      <c r="A535">
        <f t="shared" si="7"/>
        <v>10</v>
      </c>
      <c r="B535" s="6" t="s">
        <v>20</v>
      </c>
      <c r="C535" s="6" t="s">
        <v>22</v>
      </c>
      <c r="D535">
        <v>165</v>
      </c>
      <c r="E535">
        <v>400</v>
      </c>
    </row>
    <row r="536" spans="1:5" x14ac:dyDescent="0.2">
      <c r="A536">
        <f t="shared" si="7"/>
        <v>10</v>
      </c>
      <c r="B536" s="6" t="s">
        <v>23</v>
      </c>
      <c r="C536" s="6" t="s">
        <v>24</v>
      </c>
    </row>
    <row r="537" spans="1:5" x14ac:dyDescent="0.2">
      <c r="A537">
        <f t="shared" si="7"/>
        <v>10</v>
      </c>
      <c r="B537" s="6" t="s">
        <v>23</v>
      </c>
      <c r="C537" s="6" t="s">
        <v>25</v>
      </c>
    </row>
    <row r="538" spans="1:5" x14ac:dyDescent="0.2">
      <c r="A538">
        <f t="shared" si="7"/>
        <v>10</v>
      </c>
      <c r="B538" s="6" t="s">
        <v>23</v>
      </c>
      <c r="C538" s="6" t="s">
        <v>26</v>
      </c>
    </row>
    <row r="539" spans="1:5" x14ac:dyDescent="0.2">
      <c r="A539">
        <f t="shared" si="7"/>
        <v>10</v>
      </c>
      <c r="B539" s="6" t="s">
        <v>27</v>
      </c>
      <c r="C539" s="6" t="s">
        <v>28</v>
      </c>
    </row>
    <row r="540" spans="1:5" x14ac:dyDescent="0.2">
      <c r="A540">
        <f t="shared" si="7"/>
        <v>10</v>
      </c>
      <c r="B540" s="6" t="s">
        <v>27</v>
      </c>
      <c r="C540" s="6" t="s">
        <v>29</v>
      </c>
    </row>
    <row r="541" spans="1:5" x14ac:dyDescent="0.2">
      <c r="A541">
        <f t="shared" si="7"/>
        <v>10</v>
      </c>
      <c r="B541" s="6" t="s">
        <v>27</v>
      </c>
      <c r="C541" s="6" t="s">
        <v>30</v>
      </c>
    </row>
    <row r="542" spans="1:5" x14ac:dyDescent="0.2">
      <c r="A542">
        <f t="shared" si="7"/>
        <v>10</v>
      </c>
      <c r="B542" s="6" t="s">
        <v>27</v>
      </c>
      <c r="C542" s="6" t="s">
        <v>31</v>
      </c>
    </row>
    <row r="543" spans="1:5" x14ac:dyDescent="0.2">
      <c r="A543">
        <f t="shared" si="7"/>
        <v>10</v>
      </c>
      <c r="B543" s="6" t="s">
        <v>27</v>
      </c>
      <c r="C543" s="6" t="s">
        <v>32</v>
      </c>
    </row>
    <row r="544" spans="1:5" x14ac:dyDescent="0.2">
      <c r="A544">
        <f t="shared" si="7"/>
        <v>10</v>
      </c>
      <c r="B544" s="6" t="s">
        <v>27</v>
      </c>
      <c r="C544" s="6" t="s">
        <v>26</v>
      </c>
    </row>
    <row r="545" spans="1:3" x14ac:dyDescent="0.2">
      <c r="A545">
        <f t="shared" si="7"/>
        <v>10</v>
      </c>
      <c r="B545" s="6" t="s">
        <v>33</v>
      </c>
      <c r="C545" s="7" t="s">
        <v>34</v>
      </c>
    </row>
    <row r="546" spans="1:3" x14ac:dyDescent="0.2">
      <c r="A546">
        <f t="shared" si="7"/>
        <v>10</v>
      </c>
      <c r="B546" s="6" t="s">
        <v>33</v>
      </c>
      <c r="C546" s="7" t="s">
        <v>35</v>
      </c>
    </row>
    <row r="547" spans="1:3" x14ac:dyDescent="0.2">
      <c r="A547">
        <f t="shared" si="7"/>
        <v>10</v>
      </c>
      <c r="B547" s="6" t="s">
        <v>33</v>
      </c>
      <c r="C547" s="7" t="s">
        <v>36</v>
      </c>
    </row>
    <row r="548" spans="1:3" x14ac:dyDescent="0.2">
      <c r="A548">
        <f t="shared" si="7"/>
        <v>10</v>
      </c>
      <c r="B548" s="6" t="s">
        <v>33</v>
      </c>
      <c r="C548" s="7" t="s">
        <v>37</v>
      </c>
    </row>
    <row r="549" spans="1:3" x14ac:dyDescent="0.2">
      <c r="A549">
        <f t="shared" si="7"/>
        <v>10</v>
      </c>
      <c r="B549" s="6" t="s">
        <v>33</v>
      </c>
      <c r="C549" s="7" t="s">
        <v>38</v>
      </c>
    </row>
    <row r="550" spans="1:3" x14ac:dyDescent="0.2">
      <c r="A550">
        <f t="shared" si="7"/>
        <v>10</v>
      </c>
      <c r="B550" s="6" t="s">
        <v>33</v>
      </c>
      <c r="C550" s="7" t="s">
        <v>39</v>
      </c>
    </row>
    <row r="551" spans="1:3" x14ac:dyDescent="0.2">
      <c r="A551">
        <f t="shared" si="7"/>
        <v>10</v>
      </c>
      <c r="B551" s="6" t="s">
        <v>33</v>
      </c>
      <c r="C551" s="7" t="s">
        <v>40</v>
      </c>
    </row>
    <row r="552" spans="1:3" x14ac:dyDescent="0.2">
      <c r="A552">
        <f t="shared" si="7"/>
        <v>10</v>
      </c>
      <c r="B552" s="6" t="s">
        <v>33</v>
      </c>
      <c r="C552" s="7" t="s">
        <v>41</v>
      </c>
    </row>
    <row r="553" spans="1:3" x14ac:dyDescent="0.2">
      <c r="A553">
        <f t="shared" si="7"/>
        <v>10</v>
      </c>
      <c r="B553" s="6" t="s">
        <v>33</v>
      </c>
      <c r="C553" s="7" t="s">
        <v>42</v>
      </c>
    </row>
    <row r="554" spans="1:3" x14ac:dyDescent="0.2">
      <c r="A554">
        <f t="shared" si="7"/>
        <v>10</v>
      </c>
      <c r="B554" s="6" t="s">
        <v>33</v>
      </c>
      <c r="C554" s="7" t="s">
        <v>43</v>
      </c>
    </row>
    <row r="555" spans="1:3" x14ac:dyDescent="0.2">
      <c r="A555">
        <f t="shared" si="7"/>
        <v>10</v>
      </c>
      <c r="B555" s="6" t="s">
        <v>33</v>
      </c>
      <c r="C555" s="7" t="s">
        <v>44</v>
      </c>
    </row>
    <row r="556" spans="1:3" x14ac:dyDescent="0.2">
      <c r="A556">
        <f t="shared" si="7"/>
        <v>10</v>
      </c>
      <c r="B556" s="6" t="s">
        <v>33</v>
      </c>
      <c r="C556" s="7" t="s">
        <v>45</v>
      </c>
    </row>
    <row r="557" spans="1:3" x14ac:dyDescent="0.2">
      <c r="A557">
        <f t="shared" si="7"/>
        <v>10</v>
      </c>
      <c r="B557" s="6" t="s">
        <v>33</v>
      </c>
      <c r="C557" s="7" t="s">
        <v>46</v>
      </c>
    </row>
    <row r="558" spans="1:3" x14ac:dyDescent="0.2">
      <c r="A558">
        <f t="shared" si="7"/>
        <v>10</v>
      </c>
      <c r="B558" s="6" t="s">
        <v>33</v>
      </c>
      <c r="C558" s="7" t="s">
        <v>47</v>
      </c>
    </row>
    <row r="559" spans="1:3" x14ac:dyDescent="0.2">
      <c r="A559">
        <f t="shared" si="7"/>
        <v>10</v>
      </c>
      <c r="B559" s="6" t="s">
        <v>33</v>
      </c>
      <c r="C559" s="7" t="s">
        <v>48</v>
      </c>
    </row>
    <row r="560" spans="1:3" x14ac:dyDescent="0.2">
      <c r="A560">
        <f t="shared" si="7"/>
        <v>10</v>
      </c>
      <c r="B560" s="6" t="s">
        <v>33</v>
      </c>
      <c r="C560" s="7" t="s">
        <v>49</v>
      </c>
    </row>
    <row r="561" spans="1:5" x14ac:dyDescent="0.2">
      <c r="A561">
        <f t="shared" si="7"/>
        <v>10</v>
      </c>
      <c r="B561" s="6" t="s">
        <v>33</v>
      </c>
      <c r="C561" s="7" t="s">
        <v>50</v>
      </c>
    </row>
    <row r="562" spans="1:5" x14ac:dyDescent="0.2">
      <c r="A562">
        <f t="shared" si="7"/>
        <v>10</v>
      </c>
      <c r="B562" s="6" t="s">
        <v>33</v>
      </c>
      <c r="C562" s="7" t="s">
        <v>51</v>
      </c>
    </row>
    <row r="563" spans="1:5" x14ac:dyDescent="0.2">
      <c r="A563">
        <f t="shared" si="7"/>
        <v>10</v>
      </c>
      <c r="B563" s="6" t="s">
        <v>33</v>
      </c>
      <c r="C563" s="7" t="s">
        <v>52</v>
      </c>
    </row>
    <row r="564" spans="1:5" x14ac:dyDescent="0.2">
      <c r="A564">
        <f t="shared" si="7"/>
        <v>10</v>
      </c>
      <c r="B564" s="6" t="s">
        <v>33</v>
      </c>
      <c r="C564" s="7" t="s">
        <v>53</v>
      </c>
    </row>
    <row r="565" spans="1:5" x14ac:dyDescent="0.2">
      <c r="A565">
        <f t="shared" si="7"/>
        <v>10</v>
      </c>
      <c r="B565" s="6" t="s">
        <v>33</v>
      </c>
      <c r="C565" s="7" t="s">
        <v>31</v>
      </c>
    </row>
    <row r="566" spans="1:5" x14ac:dyDescent="0.2">
      <c r="A566">
        <f t="shared" si="7"/>
        <v>10</v>
      </c>
      <c r="B566" s="6" t="s">
        <v>33</v>
      </c>
      <c r="C566" s="7" t="s">
        <v>54</v>
      </c>
    </row>
    <row r="567" spans="1:5" x14ac:dyDescent="0.2">
      <c r="A567">
        <f t="shared" si="7"/>
        <v>10</v>
      </c>
      <c r="B567" s="6" t="s">
        <v>55</v>
      </c>
      <c r="C567" s="6" t="s">
        <v>56</v>
      </c>
    </row>
    <row r="568" spans="1:5" x14ac:dyDescent="0.2">
      <c r="A568">
        <f t="shared" si="7"/>
        <v>10</v>
      </c>
      <c r="B568" s="6" t="s">
        <v>57</v>
      </c>
      <c r="C568" s="6" t="s">
        <v>58</v>
      </c>
    </row>
    <row r="569" spans="1:5" x14ac:dyDescent="0.2">
      <c r="A569">
        <f t="shared" si="7"/>
        <v>10</v>
      </c>
      <c r="B569" s="6" t="s">
        <v>59</v>
      </c>
      <c r="C569" s="6" t="s">
        <v>60</v>
      </c>
      <c r="D569">
        <v>400</v>
      </c>
      <c r="E569">
        <v>400</v>
      </c>
    </row>
    <row r="570" spans="1:5" x14ac:dyDescent="0.2">
      <c r="A570">
        <f t="shared" si="7"/>
        <v>10</v>
      </c>
      <c r="B570" s="6" t="s">
        <v>61</v>
      </c>
      <c r="C570" s="6" t="s">
        <v>62</v>
      </c>
      <c r="D570">
        <v>18</v>
      </c>
    </row>
    <row r="571" spans="1:5" x14ac:dyDescent="0.2">
      <c r="A571">
        <f t="shared" si="7"/>
        <v>10</v>
      </c>
      <c r="B571" s="6" t="s">
        <v>61</v>
      </c>
      <c r="C571" s="6" t="s">
        <v>63</v>
      </c>
    </row>
    <row r="572" spans="1:5" x14ac:dyDescent="0.2">
      <c r="A572">
        <f t="shared" ref="A572:A635" si="8">A515+1</f>
        <v>11</v>
      </c>
      <c r="B572" s="6" t="s">
        <v>5</v>
      </c>
      <c r="C572" s="6" t="s">
        <v>6</v>
      </c>
    </row>
    <row r="573" spans="1:5" x14ac:dyDescent="0.2">
      <c r="A573">
        <f t="shared" si="8"/>
        <v>11</v>
      </c>
      <c r="B573" s="6" t="s">
        <v>5</v>
      </c>
      <c r="C573" s="6" t="s">
        <v>7</v>
      </c>
    </row>
    <row r="574" spans="1:5" x14ac:dyDescent="0.2">
      <c r="A574">
        <f t="shared" si="8"/>
        <v>11</v>
      </c>
      <c r="B574" s="6" t="s">
        <v>5</v>
      </c>
      <c r="C574" s="6" t="s">
        <v>8</v>
      </c>
      <c r="D574">
        <v>52</v>
      </c>
      <c r="E574">
        <v>20</v>
      </c>
    </row>
    <row r="575" spans="1:5" x14ac:dyDescent="0.2">
      <c r="A575">
        <f t="shared" si="8"/>
        <v>11</v>
      </c>
      <c r="B575" s="6" t="s">
        <v>5</v>
      </c>
      <c r="C575" s="6" t="s">
        <v>9</v>
      </c>
      <c r="D575">
        <v>17</v>
      </c>
      <c r="E575">
        <v>20</v>
      </c>
    </row>
    <row r="576" spans="1:5" x14ac:dyDescent="0.2">
      <c r="A576">
        <f t="shared" si="8"/>
        <v>11</v>
      </c>
      <c r="B576" s="6" t="s">
        <v>5</v>
      </c>
      <c r="C576" s="6" t="s">
        <v>10</v>
      </c>
      <c r="D576">
        <v>76</v>
      </c>
      <c r="E576">
        <v>20</v>
      </c>
    </row>
    <row r="577" spans="1:5" x14ac:dyDescent="0.2">
      <c r="A577">
        <f t="shared" si="8"/>
        <v>11</v>
      </c>
      <c r="B577" s="6" t="s">
        <v>5</v>
      </c>
      <c r="C577" s="6" t="s">
        <v>11</v>
      </c>
    </row>
    <row r="578" spans="1:5" x14ac:dyDescent="0.2">
      <c r="A578">
        <f t="shared" si="8"/>
        <v>11</v>
      </c>
      <c r="B578" s="6" t="s">
        <v>5</v>
      </c>
      <c r="C578" s="6" t="s">
        <v>12</v>
      </c>
    </row>
    <row r="579" spans="1:5" x14ac:dyDescent="0.2">
      <c r="A579">
        <f t="shared" si="8"/>
        <v>11</v>
      </c>
      <c r="B579" s="6" t="s">
        <v>13</v>
      </c>
      <c r="C579" s="6" t="s">
        <v>6</v>
      </c>
    </row>
    <row r="580" spans="1:5" x14ac:dyDescent="0.2">
      <c r="A580">
        <f t="shared" si="8"/>
        <v>11</v>
      </c>
      <c r="B580" s="6" t="s">
        <v>13</v>
      </c>
      <c r="C580" s="6" t="s">
        <v>7</v>
      </c>
    </row>
    <row r="581" spans="1:5" x14ac:dyDescent="0.2">
      <c r="A581">
        <f t="shared" si="8"/>
        <v>11</v>
      </c>
      <c r="B581" s="6" t="s">
        <v>13</v>
      </c>
      <c r="C581" s="6" t="s">
        <v>8</v>
      </c>
      <c r="D581">
        <v>25.324999999999999</v>
      </c>
      <c r="E581">
        <v>20</v>
      </c>
    </row>
    <row r="582" spans="1:5" x14ac:dyDescent="0.2">
      <c r="A582">
        <f t="shared" si="8"/>
        <v>11</v>
      </c>
      <c r="B582" s="6" t="s">
        <v>13</v>
      </c>
      <c r="C582" s="6" t="s">
        <v>9</v>
      </c>
      <c r="D582">
        <v>18.59</v>
      </c>
      <c r="E582">
        <v>20</v>
      </c>
    </row>
    <row r="583" spans="1:5" x14ac:dyDescent="0.2">
      <c r="A583">
        <f t="shared" si="8"/>
        <v>11</v>
      </c>
      <c r="B583" s="6" t="s">
        <v>13</v>
      </c>
      <c r="C583" s="6" t="s">
        <v>10</v>
      </c>
      <c r="D583">
        <v>31.25</v>
      </c>
      <c r="E583">
        <v>20</v>
      </c>
    </row>
    <row r="584" spans="1:5" x14ac:dyDescent="0.2">
      <c r="A584">
        <f t="shared" si="8"/>
        <v>11</v>
      </c>
      <c r="B584" s="6" t="s">
        <v>13</v>
      </c>
      <c r="C584" s="6" t="s">
        <v>11</v>
      </c>
    </row>
    <row r="585" spans="1:5" x14ac:dyDescent="0.2">
      <c r="A585">
        <f t="shared" si="8"/>
        <v>11</v>
      </c>
      <c r="B585" s="6" t="s">
        <v>13</v>
      </c>
      <c r="C585" s="6" t="s">
        <v>12</v>
      </c>
    </row>
    <row r="586" spans="1:5" x14ac:dyDescent="0.2">
      <c r="A586">
        <f t="shared" si="8"/>
        <v>11</v>
      </c>
      <c r="B586" s="6" t="s">
        <v>14</v>
      </c>
      <c r="C586" s="6" t="s">
        <v>15</v>
      </c>
      <c r="D586">
        <v>5</v>
      </c>
      <c r="E586">
        <v>20</v>
      </c>
    </row>
    <row r="587" spans="1:5" x14ac:dyDescent="0.2">
      <c r="A587">
        <f t="shared" si="8"/>
        <v>11</v>
      </c>
      <c r="B587" s="6" t="s">
        <v>14</v>
      </c>
      <c r="C587" s="6" t="s">
        <v>16</v>
      </c>
    </row>
    <row r="588" spans="1:5" x14ac:dyDescent="0.2">
      <c r="A588">
        <f t="shared" si="8"/>
        <v>11</v>
      </c>
      <c r="B588" s="6" t="s">
        <v>14</v>
      </c>
      <c r="C588" s="6" t="s">
        <v>17</v>
      </c>
      <c r="D588">
        <v>15</v>
      </c>
      <c r="E588">
        <v>20</v>
      </c>
    </row>
    <row r="589" spans="1:5" x14ac:dyDescent="0.2">
      <c r="A589">
        <f t="shared" si="8"/>
        <v>11</v>
      </c>
      <c r="B589" s="6" t="s">
        <v>14</v>
      </c>
      <c r="C589" s="6" t="s">
        <v>18</v>
      </c>
    </row>
    <row r="590" spans="1:5" x14ac:dyDescent="0.2">
      <c r="A590">
        <f t="shared" si="8"/>
        <v>11</v>
      </c>
      <c r="B590" s="6" t="s">
        <v>14</v>
      </c>
      <c r="C590" s="6" t="s">
        <v>19</v>
      </c>
    </row>
    <row r="591" spans="1:5" x14ac:dyDescent="0.2">
      <c r="A591">
        <f t="shared" si="8"/>
        <v>11</v>
      </c>
      <c r="B591" s="6" t="s">
        <v>20</v>
      </c>
      <c r="C591" s="6" t="s">
        <v>21</v>
      </c>
      <c r="D591">
        <v>12</v>
      </c>
      <c r="E591">
        <v>20</v>
      </c>
    </row>
    <row r="592" spans="1:5" x14ac:dyDescent="0.2">
      <c r="A592">
        <f t="shared" si="8"/>
        <v>11</v>
      </c>
      <c r="B592" s="6" t="s">
        <v>20</v>
      </c>
      <c r="C592" s="6" t="s">
        <v>22</v>
      </c>
      <c r="D592">
        <v>8</v>
      </c>
      <c r="E592">
        <v>20</v>
      </c>
    </row>
    <row r="593" spans="1:5" x14ac:dyDescent="0.2">
      <c r="A593">
        <f t="shared" si="8"/>
        <v>11</v>
      </c>
      <c r="B593" s="6" t="s">
        <v>23</v>
      </c>
      <c r="C593" s="6" t="s">
        <v>24</v>
      </c>
    </row>
    <row r="594" spans="1:5" x14ac:dyDescent="0.2">
      <c r="A594">
        <f t="shared" si="8"/>
        <v>11</v>
      </c>
      <c r="B594" s="6" t="s">
        <v>23</v>
      </c>
      <c r="C594" s="6" t="s">
        <v>25</v>
      </c>
    </row>
    <row r="595" spans="1:5" x14ac:dyDescent="0.2">
      <c r="A595">
        <f t="shared" si="8"/>
        <v>11</v>
      </c>
      <c r="B595" s="6" t="s">
        <v>23</v>
      </c>
      <c r="C595" s="6" t="s">
        <v>26</v>
      </c>
    </row>
    <row r="596" spans="1:5" x14ac:dyDescent="0.2">
      <c r="A596">
        <f t="shared" si="8"/>
        <v>11</v>
      </c>
      <c r="B596" s="6" t="s">
        <v>27</v>
      </c>
      <c r="C596" s="6" t="s">
        <v>28</v>
      </c>
    </row>
    <row r="597" spans="1:5" x14ac:dyDescent="0.2">
      <c r="A597">
        <f t="shared" si="8"/>
        <v>11</v>
      </c>
      <c r="B597" s="6" t="s">
        <v>27</v>
      </c>
      <c r="C597" s="6" t="s">
        <v>29</v>
      </c>
    </row>
    <row r="598" spans="1:5" x14ac:dyDescent="0.2">
      <c r="A598">
        <f t="shared" si="8"/>
        <v>11</v>
      </c>
      <c r="B598" s="6" t="s">
        <v>27</v>
      </c>
      <c r="C598" s="6" t="s">
        <v>30</v>
      </c>
    </row>
    <row r="599" spans="1:5" x14ac:dyDescent="0.2">
      <c r="A599">
        <f t="shared" si="8"/>
        <v>11</v>
      </c>
      <c r="B599" s="6" t="s">
        <v>27</v>
      </c>
      <c r="C599" s="6" t="s">
        <v>31</v>
      </c>
    </row>
    <row r="600" spans="1:5" x14ac:dyDescent="0.2">
      <c r="A600">
        <f t="shared" si="8"/>
        <v>11</v>
      </c>
      <c r="B600" s="6" t="s">
        <v>27</v>
      </c>
      <c r="C600" s="6" t="s">
        <v>32</v>
      </c>
    </row>
    <row r="601" spans="1:5" x14ac:dyDescent="0.2">
      <c r="A601">
        <f t="shared" si="8"/>
        <v>11</v>
      </c>
      <c r="B601" s="6" t="s">
        <v>27</v>
      </c>
      <c r="C601" s="6" t="s">
        <v>26</v>
      </c>
    </row>
    <row r="602" spans="1:5" x14ac:dyDescent="0.2">
      <c r="A602">
        <f t="shared" si="8"/>
        <v>11</v>
      </c>
      <c r="B602" s="6" t="s">
        <v>33</v>
      </c>
      <c r="C602" s="7" t="s">
        <v>34</v>
      </c>
      <c r="D602">
        <v>1</v>
      </c>
      <c r="E602">
        <v>20</v>
      </c>
    </row>
    <row r="603" spans="1:5" x14ac:dyDescent="0.2">
      <c r="A603">
        <f t="shared" si="8"/>
        <v>11</v>
      </c>
      <c r="B603" s="6" t="s">
        <v>33</v>
      </c>
      <c r="C603" s="7" t="s">
        <v>35</v>
      </c>
      <c r="D603">
        <v>1</v>
      </c>
      <c r="E603">
        <v>20</v>
      </c>
    </row>
    <row r="604" spans="1:5" x14ac:dyDescent="0.2">
      <c r="A604">
        <f t="shared" si="8"/>
        <v>11</v>
      </c>
      <c r="B604" s="6" t="s">
        <v>33</v>
      </c>
      <c r="C604" s="7" t="s">
        <v>36</v>
      </c>
    </row>
    <row r="605" spans="1:5" x14ac:dyDescent="0.2">
      <c r="A605">
        <f t="shared" si="8"/>
        <v>11</v>
      </c>
      <c r="B605" s="6" t="s">
        <v>33</v>
      </c>
      <c r="C605" s="7" t="s">
        <v>37</v>
      </c>
      <c r="D605">
        <v>1</v>
      </c>
      <c r="E605">
        <v>20</v>
      </c>
    </row>
    <row r="606" spans="1:5" x14ac:dyDescent="0.2">
      <c r="A606">
        <f t="shared" si="8"/>
        <v>11</v>
      </c>
      <c r="B606" s="6" t="s">
        <v>33</v>
      </c>
      <c r="C606" s="7" t="s">
        <v>38</v>
      </c>
    </row>
    <row r="607" spans="1:5" x14ac:dyDescent="0.2">
      <c r="A607">
        <f t="shared" si="8"/>
        <v>11</v>
      </c>
      <c r="B607" s="6" t="s">
        <v>33</v>
      </c>
      <c r="C607" s="7" t="s">
        <v>39</v>
      </c>
    </row>
    <row r="608" spans="1:5" x14ac:dyDescent="0.2">
      <c r="A608">
        <f t="shared" si="8"/>
        <v>11</v>
      </c>
      <c r="B608" s="6" t="s">
        <v>33</v>
      </c>
      <c r="C608" s="7" t="s">
        <v>40</v>
      </c>
    </row>
    <row r="609" spans="1:3" x14ac:dyDescent="0.2">
      <c r="A609">
        <f t="shared" si="8"/>
        <v>11</v>
      </c>
      <c r="B609" s="6" t="s">
        <v>33</v>
      </c>
      <c r="C609" s="7" t="s">
        <v>41</v>
      </c>
    </row>
    <row r="610" spans="1:3" x14ac:dyDescent="0.2">
      <c r="A610">
        <f t="shared" si="8"/>
        <v>11</v>
      </c>
      <c r="B610" s="6" t="s">
        <v>33</v>
      </c>
      <c r="C610" s="7" t="s">
        <v>42</v>
      </c>
    </row>
    <row r="611" spans="1:3" x14ac:dyDescent="0.2">
      <c r="A611">
        <f t="shared" si="8"/>
        <v>11</v>
      </c>
      <c r="B611" s="6" t="s">
        <v>33</v>
      </c>
      <c r="C611" s="7" t="s">
        <v>43</v>
      </c>
    </row>
    <row r="612" spans="1:3" x14ac:dyDescent="0.2">
      <c r="A612">
        <f t="shared" si="8"/>
        <v>11</v>
      </c>
      <c r="B612" s="6" t="s">
        <v>33</v>
      </c>
      <c r="C612" s="7" t="s">
        <v>44</v>
      </c>
    </row>
    <row r="613" spans="1:3" x14ac:dyDescent="0.2">
      <c r="A613">
        <f t="shared" si="8"/>
        <v>11</v>
      </c>
      <c r="B613" s="6" t="s">
        <v>33</v>
      </c>
      <c r="C613" s="7" t="s">
        <v>45</v>
      </c>
    </row>
    <row r="614" spans="1:3" x14ac:dyDescent="0.2">
      <c r="A614">
        <f t="shared" si="8"/>
        <v>11</v>
      </c>
      <c r="B614" s="6" t="s">
        <v>33</v>
      </c>
      <c r="C614" s="7" t="s">
        <v>46</v>
      </c>
    </row>
    <row r="615" spans="1:3" x14ac:dyDescent="0.2">
      <c r="A615">
        <f t="shared" si="8"/>
        <v>11</v>
      </c>
      <c r="B615" s="6" t="s">
        <v>33</v>
      </c>
      <c r="C615" s="7" t="s">
        <v>47</v>
      </c>
    </row>
    <row r="616" spans="1:3" x14ac:dyDescent="0.2">
      <c r="A616">
        <f t="shared" si="8"/>
        <v>11</v>
      </c>
      <c r="B616" s="6" t="s">
        <v>33</v>
      </c>
      <c r="C616" s="7" t="s">
        <v>48</v>
      </c>
    </row>
    <row r="617" spans="1:3" x14ac:dyDescent="0.2">
      <c r="A617">
        <f t="shared" si="8"/>
        <v>11</v>
      </c>
      <c r="B617" s="6" t="s">
        <v>33</v>
      </c>
      <c r="C617" s="7" t="s">
        <v>49</v>
      </c>
    </row>
    <row r="618" spans="1:3" x14ac:dyDescent="0.2">
      <c r="A618">
        <f t="shared" si="8"/>
        <v>11</v>
      </c>
      <c r="B618" s="6" t="s">
        <v>33</v>
      </c>
      <c r="C618" s="7" t="s">
        <v>50</v>
      </c>
    </row>
    <row r="619" spans="1:3" x14ac:dyDescent="0.2">
      <c r="A619">
        <f t="shared" si="8"/>
        <v>11</v>
      </c>
      <c r="B619" s="6" t="s">
        <v>33</v>
      </c>
      <c r="C619" s="7" t="s">
        <v>51</v>
      </c>
    </row>
    <row r="620" spans="1:3" x14ac:dyDescent="0.2">
      <c r="A620">
        <f t="shared" si="8"/>
        <v>11</v>
      </c>
      <c r="B620" s="6" t="s">
        <v>33</v>
      </c>
      <c r="C620" s="7" t="s">
        <v>52</v>
      </c>
    </row>
    <row r="621" spans="1:3" x14ac:dyDescent="0.2">
      <c r="A621">
        <f t="shared" si="8"/>
        <v>11</v>
      </c>
      <c r="B621" s="6" t="s">
        <v>33</v>
      </c>
      <c r="C621" s="7" t="s">
        <v>53</v>
      </c>
    </row>
    <row r="622" spans="1:3" x14ac:dyDescent="0.2">
      <c r="A622">
        <f t="shared" si="8"/>
        <v>11</v>
      </c>
      <c r="B622" s="6" t="s">
        <v>33</v>
      </c>
      <c r="C622" s="7" t="s">
        <v>31</v>
      </c>
    </row>
    <row r="623" spans="1:3" x14ac:dyDescent="0.2">
      <c r="A623">
        <f t="shared" si="8"/>
        <v>11</v>
      </c>
      <c r="B623" s="6" t="s">
        <v>33</v>
      </c>
      <c r="C623" s="7" t="s">
        <v>54</v>
      </c>
    </row>
    <row r="624" spans="1:3" x14ac:dyDescent="0.2">
      <c r="A624">
        <f t="shared" si="8"/>
        <v>11</v>
      </c>
      <c r="B624" s="6" t="s">
        <v>55</v>
      </c>
      <c r="C624" s="6" t="s">
        <v>56</v>
      </c>
    </row>
    <row r="625" spans="1:5" x14ac:dyDescent="0.2">
      <c r="A625">
        <f t="shared" si="8"/>
        <v>11</v>
      </c>
      <c r="B625" s="6" t="s">
        <v>57</v>
      </c>
      <c r="C625" s="6" t="s">
        <v>58</v>
      </c>
    </row>
    <row r="626" spans="1:5" x14ac:dyDescent="0.2">
      <c r="A626">
        <f t="shared" si="8"/>
        <v>11</v>
      </c>
      <c r="B626" s="6" t="s">
        <v>59</v>
      </c>
      <c r="C626" s="6" t="s">
        <v>60</v>
      </c>
      <c r="D626">
        <v>20</v>
      </c>
      <c r="E626">
        <v>28</v>
      </c>
    </row>
    <row r="627" spans="1:5" x14ac:dyDescent="0.2">
      <c r="A627">
        <f t="shared" si="8"/>
        <v>11</v>
      </c>
      <c r="B627" s="6" t="s">
        <v>61</v>
      </c>
      <c r="C627" s="6" t="s">
        <v>62</v>
      </c>
      <c r="D627">
        <v>17</v>
      </c>
    </row>
    <row r="628" spans="1:5" x14ac:dyDescent="0.2">
      <c r="A628">
        <f t="shared" si="8"/>
        <v>11</v>
      </c>
      <c r="B628" s="6" t="s">
        <v>61</v>
      </c>
      <c r="C628" s="6" t="s">
        <v>63</v>
      </c>
    </row>
    <row r="629" spans="1:5" x14ac:dyDescent="0.2">
      <c r="A629">
        <f t="shared" si="8"/>
        <v>12</v>
      </c>
      <c r="B629" s="6" t="s">
        <v>5</v>
      </c>
      <c r="C629" s="6" t="s">
        <v>6</v>
      </c>
      <c r="D629">
        <v>54.9</v>
      </c>
      <c r="E629">
        <v>10</v>
      </c>
    </row>
    <row r="630" spans="1:5" x14ac:dyDescent="0.2">
      <c r="A630">
        <f t="shared" si="8"/>
        <v>12</v>
      </c>
      <c r="B630" s="6" t="s">
        <v>5</v>
      </c>
      <c r="C630" s="6" t="s">
        <v>7</v>
      </c>
      <c r="D630">
        <v>6.1364000000000001</v>
      </c>
      <c r="E630">
        <v>10</v>
      </c>
    </row>
    <row r="631" spans="1:5" x14ac:dyDescent="0.2">
      <c r="A631">
        <f t="shared" si="8"/>
        <v>12</v>
      </c>
      <c r="B631" s="6" t="s">
        <v>5</v>
      </c>
      <c r="C631" s="6" t="s">
        <v>8</v>
      </c>
      <c r="D631">
        <v>52.5</v>
      </c>
      <c r="E631">
        <v>10</v>
      </c>
    </row>
    <row r="632" spans="1:5" x14ac:dyDescent="0.2">
      <c r="A632">
        <f t="shared" si="8"/>
        <v>12</v>
      </c>
      <c r="B632" s="6" t="s">
        <v>5</v>
      </c>
      <c r="C632" s="6" t="s">
        <v>9</v>
      </c>
      <c r="D632">
        <v>51</v>
      </c>
      <c r="E632">
        <v>10</v>
      </c>
    </row>
    <row r="633" spans="1:5" x14ac:dyDescent="0.2">
      <c r="A633">
        <f t="shared" si="8"/>
        <v>12</v>
      </c>
      <c r="B633" s="6" t="s">
        <v>5</v>
      </c>
      <c r="C633" s="6" t="s">
        <v>10</v>
      </c>
      <c r="D633">
        <v>59.75</v>
      </c>
      <c r="E633">
        <v>10</v>
      </c>
    </row>
    <row r="634" spans="1:5" x14ac:dyDescent="0.2">
      <c r="A634">
        <f t="shared" si="8"/>
        <v>12</v>
      </c>
      <c r="B634" s="6" t="s">
        <v>5</v>
      </c>
      <c r="C634" s="6" t="s">
        <v>11</v>
      </c>
      <c r="D634">
        <v>47</v>
      </c>
      <c r="E634">
        <v>10</v>
      </c>
    </row>
    <row r="635" spans="1:5" x14ac:dyDescent="0.2">
      <c r="A635">
        <f t="shared" si="8"/>
        <v>12</v>
      </c>
      <c r="B635" s="6" t="s">
        <v>5</v>
      </c>
      <c r="C635" s="6" t="s">
        <v>12</v>
      </c>
      <c r="D635">
        <v>65</v>
      </c>
      <c r="E635">
        <v>10</v>
      </c>
    </row>
    <row r="636" spans="1:5" x14ac:dyDescent="0.2">
      <c r="A636">
        <f t="shared" ref="A636:A699" si="9">A579+1</f>
        <v>12</v>
      </c>
      <c r="B636" s="6" t="s">
        <v>13</v>
      </c>
      <c r="C636" s="6" t="s">
        <v>6</v>
      </c>
    </row>
    <row r="637" spans="1:5" x14ac:dyDescent="0.2">
      <c r="A637">
        <f t="shared" si="9"/>
        <v>12</v>
      </c>
      <c r="B637" s="6" t="s">
        <v>13</v>
      </c>
      <c r="C637" s="6" t="s">
        <v>7</v>
      </c>
    </row>
    <row r="638" spans="1:5" x14ac:dyDescent="0.2">
      <c r="A638">
        <f t="shared" si="9"/>
        <v>12</v>
      </c>
      <c r="B638" s="6" t="s">
        <v>13</v>
      </c>
      <c r="C638" s="6" t="s">
        <v>8</v>
      </c>
    </row>
    <row r="639" spans="1:5" x14ac:dyDescent="0.2">
      <c r="A639">
        <f t="shared" si="9"/>
        <v>12</v>
      </c>
      <c r="B639" s="6" t="s">
        <v>13</v>
      </c>
      <c r="C639" s="6" t="s">
        <v>9</v>
      </c>
    </row>
    <row r="640" spans="1:5" x14ac:dyDescent="0.2">
      <c r="A640">
        <f t="shared" si="9"/>
        <v>12</v>
      </c>
      <c r="B640" s="6" t="s">
        <v>13</v>
      </c>
      <c r="C640" s="6" t="s">
        <v>10</v>
      </c>
    </row>
    <row r="641" spans="1:5" x14ac:dyDescent="0.2">
      <c r="A641">
        <f t="shared" si="9"/>
        <v>12</v>
      </c>
      <c r="B641" s="6" t="s">
        <v>13</v>
      </c>
      <c r="C641" s="6" t="s">
        <v>11</v>
      </c>
    </row>
    <row r="642" spans="1:5" x14ac:dyDescent="0.2">
      <c r="A642">
        <f t="shared" si="9"/>
        <v>12</v>
      </c>
      <c r="B642" s="6" t="s">
        <v>13</v>
      </c>
      <c r="C642" s="6" t="s">
        <v>12</v>
      </c>
    </row>
    <row r="643" spans="1:5" x14ac:dyDescent="0.2">
      <c r="A643">
        <f t="shared" si="9"/>
        <v>12</v>
      </c>
      <c r="B643" s="6" t="s">
        <v>14</v>
      </c>
      <c r="C643" s="6" t="s">
        <v>15</v>
      </c>
    </row>
    <row r="644" spans="1:5" x14ac:dyDescent="0.2">
      <c r="A644">
        <f t="shared" si="9"/>
        <v>12</v>
      </c>
      <c r="B644" s="6" t="s">
        <v>14</v>
      </c>
      <c r="C644" s="6" t="s">
        <v>16</v>
      </c>
    </row>
    <row r="645" spans="1:5" x14ac:dyDescent="0.2">
      <c r="A645">
        <f t="shared" si="9"/>
        <v>12</v>
      </c>
      <c r="B645" s="6" t="s">
        <v>14</v>
      </c>
      <c r="C645" s="6" t="s">
        <v>17</v>
      </c>
    </row>
    <row r="646" spans="1:5" x14ac:dyDescent="0.2">
      <c r="A646">
        <f t="shared" si="9"/>
        <v>12</v>
      </c>
      <c r="B646" s="6" t="s">
        <v>14</v>
      </c>
      <c r="C646" s="6" t="s">
        <v>18</v>
      </c>
    </row>
    <row r="647" spans="1:5" x14ac:dyDescent="0.2">
      <c r="A647">
        <f t="shared" si="9"/>
        <v>12</v>
      </c>
      <c r="B647" s="6" t="s">
        <v>14</v>
      </c>
      <c r="C647" s="6" t="s">
        <v>19</v>
      </c>
    </row>
    <row r="648" spans="1:5" x14ac:dyDescent="0.2">
      <c r="A648">
        <f t="shared" si="9"/>
        <v>12</v>
      </c>
      <c r="B648" s="6" t="s">
        <v>20</v>
      </c>
      <c r="C648" s="6" t="s">
        <v>21</v>
      </c>
      <c r="D648">
        <v>3</v>
      </c>
      <c r="E648">
        <v>10</v>
      </c>
    </row>
    <row r="649" spans="1:5" x14ac:dyDescent="0.2">
      <c r="A649">
        <f t="shared" si="9"/>
        <v>12</v>
      </c>
      <c r="B649" s="6" t="s">
        <v>20</v>
      </c>
      <c r="C649" s="6" t="s">
        <v>22</v>
      </c>
      <c r="D649">
        <v>7</v>
      </c>
      <c r="E649">
        <v>10</v>
      </c>
    </row>
    <row r="650" spans="1:5" x14ac:dyDescent="0.2">
      <c r="A650">
        <f t="shared" si="9"/>
        <v>12</v>
      </c>
      <c r="B650" s="6" t="s">
        <v>23</v>
      </c>
      <c r="C650" s="6" t="s">
        <v>24</v>
      </c>
    </row>
    <row r="651" spans="1:5" x14ac:dyDescent="0.2">
      <c r="A651">
        <f t="shared" si="9"/>
        <v>12</v>
      </c>
      <c r="B651" s="6" t="s">
        <v>23</v>
      </c>
      <c r="C651" s="6" t="s">
        <v>25</v>
      </c>
    </row>
    <row r="652" spans="1:5" x14ac:dyDescent="0.2">
      <c r="A652">
        <f t="shared" si="9"/>
        <v>12</v>
      </c>
      <c r="B652" s="6" t="s">
        <v>23</v>
      </c>
      <c r="C652" s="6" t="s">
        <v>26</v>
      </c>
    </row>
    <row r="653" spans="1:5" x14ac:dyDescent="0.2">
      <c r="A653">
        <f t="shared" si="9"/>
        <v>12</v>
      </c>
      <c r="B653" s="6" t="s">
        <v>27</v>
      </c>
      <c r="C653" s="6" t="s">
        <v>28</v>
      </c>
    </row>
    <row r="654" spans="1:5" x14ac:dyDescent="0.2">
      <c r="A654">
        <f t="shared" si="9"/>
        <v>12</v>
      </c>
      <c r="B654" s="6" t="s">
        <v>27</v>
      </c>
      <c r="C654" s="6" t="s">
        <v>29</v>
      </c>
    </row>
    <row r="655" spans="1:5" x14ac:dyDescent="0.2">
      <c r="A655">
        <f t="shared" si="9"/>
        <v>12</v>
      </c>
      <c r="B655" s="6" t="s">
        <v>27</v>
      </c>
      <c r="C655" s="6" t="s">
        <v>30</v>
      </c>
    </row>
    <row r="656" spans="1:5" x14ac:dyDescent="0.2">
      <c r="A656">
        <f t="shared" si="9"/>
        <v>12</v>
      </c>
      <c r="B656" s="6" t="s">
        <v>27</v>
      </c>
      <c r="C656" s="6" t="s">
        <v>31</v>
      </c>
    </row>
    <row r="657" spans="1:5" x14ac:dyDescent="0.2">
      <c r="A657">
        <f t="shared" si="9"/>
        <v>12</v>
      </c>
      <c r="B657" s="6" t="s">
        <v>27</v>
      </c>
      <c r="C657" s="6" t="s">
        <v>32</v>
      </c>
    </row>
    <row r="658" spans="1:5" x14ac:dyDescent="0.2">
      <c r="A658">
        <f t="shared" si="9"/>
        <v>12</v>
      </c>
      <c r="B658" s="6" t="s">
        <v>27</v>
      </c>
      <c r="C658" s="6" t="s">
        <v>26</v>
      </c>
    </row>
    <row r="659" spans="1:5" x14ac:dyDescent="0.2">
      <c r="A659">
        <f t="shared" si="9"/>
        <v>12</v>
      </c>
      <c r="B659" s="6" t="s">
        <v>33</v>
      </c>
      <c r="C659" s="7" t="s">
        <v>34</v>
      </c>
      <c r="D659">
        <v>6</v>
      </c>
      <c r="E659">
        <v>10</v>
      </c>
    </row>
    <row r="660" spans="1:5" x14ac:dyDescent="0.2">
      <c r="A660">
        <f t="shared" si="9"/>
        <v>12</v>
      </c>
      <c r="B660" s="6" t="s">
        <v>33</v>
      </c>
      <c r="C660" s="7" t="s">
        <v>35</v>
      </c>
    </row>
    <row r="661" spans="1:5" x14ac:dyDescent="0.2">
      <c r="A661">
        <f t="shared" si="9"/>
        <v>12</v>
      </c>
      <c r="B661" s="6" t="s">
        <v>33</v>
      </c>
      <c r="C661" s="7" t="s">
        <v>36</v>
      </c>
    </row>
    <row r="662" spans="1:5" x14ac:dyDescent="0.2">
      <c r="A662">
        <f t="shared" si="9"/>
        <v>12</v>
      </c>
      <c r="B662" s="6" t="s">
        <v>33</v>
      </c>
      <c r="C662" s="7" t="s">
        <v>37</v>
      </c>
      <c r="D662">
        <v>3</v>
      </c>
      <c r="E662">
        <v>10</v>
      </c>
    </row>
    <row r="663" spans="1:5" x14ac:dyDescent="0.2">
      <c r="A663">
        <f t="shared" si="9"/>
        <v>12</v>
      </c>
      <c r="B663" s="6" t="s">
        <v>33</v>
      </c>
      <c r="C663" s="7" t="s">
        <v>38</v>
      </c>
    </row>
    <row r="664" spans="1:5" x14ac:dyDescent="0.2">
      <c r="A664">
        <f t="shared" si="9"/>
        <v>12</v>
      </c>
      <c r="B664" s="6" t="s">
        <v>33</v>
      </c>
      <c r="C664" s="7" t="s">
        <v>39</v>
      </c>
    </row>
    <row r="665" spans="1:5" x14ac:dyDescent="0.2">
      <c r="A665">
        <f t="shared" si="9"/>
        <v>12</v>
      </c>
      <c r="B665" s="6" t="s">
        <v>33</v>
      </c>
      <c r="C665" s="7" t="s">
        <v>40</v>
      </c>
    </row>
    <row r="666" spans="1:5" x14ac:dyDescent="0.2">
      <c r="A666">
        <f t="shared" si="9"/>
        <v>12</v>
      </c>
      <c r="B666" s="6" t="s">
        <v>33</v>
      </c>
      <c r="C666" s="7" t="s">
        <v>41</v>
      </c>
    </row>
    <row r="667" spans="1:5" x14ac:dyDescent="0.2">
      <c r="A667">
        <f t="shared" si="9"/>
        <v>12</v>
      </c>
      <c r="B667" s="6" t="s">
        <v>33</v>
      </c>
      <c r="C667" s="7" t="s">
        <v>42</v>
      </c>
    </row>
    <row r="668" spans="1:5" x14ac:dyDescent="0.2">
      <c r="A668">
        <f t="shared" si="9"/>
        <v>12</v>
      </c>
      <c r="B668" s="6" t="s">
        <v>33</v>
      </c>
      <c r="C668" s="7" t="s">
        <v>43</v>
      </c>
    </row>
    <row r="669" spans="1:5" x14ac:dyDescent="0.2">
      <c r="A669">
        <f t="shared" si="9"/>
        <v>12</v>
      </c>
      <c r="B669" s="6" t="s">
        <v>33</v>
      </c>
      <c r="C669" s="7" t="s">
        <v>44</v>
      </c>
    </row>
    <row r="670" spans="1:5" x14ac:dyDescent="0.2">
      <c r="A670">
        <f t="shared" si="9"/>
        <v>12</v>
      </c>
      <c r="B670" s="6" t="s">
        <v>33</v>
      </c>
      <c r="C670" s="7" t="s">
        <v>45</v>
      </c>
      <c r="D670">
        <v>1</v>
      </c>
      <c r="E670">
        <v>10</v>
      </c>
    </row>
    <row r="671" spans="1:5" x14ac:dyDescent="0.2">
      <c r="A671">
        <f t="shared" si="9"/>
        <v>12</v>
      </c>
      <c r="B671" s="6" t="s">
        <v>33</v>
      </c>
      <c r="C671" s="7" t="s">
        <v>46</v>
      </c>
    </row>
    <row r="672" spans="1:5" x14ac:dyDescent="0.2">
      <c r="A672">
        <f t="shared" si="9"/>
        <v>12</v>
      </c>
      <c r="B672" s="6" t="s">
        <v>33</v>
      </c>
      <c r="C672" s="7" t="s">
        <v>47</v>
      </c>
    </row>
    <row r="673" spans="1:5" x14ac:dyDescent="0.2">
      <c r="A673">
        <f t="shared" si="9"/>
        <v>12</v>
      </c>
      <c r="B673" s="6" t="s">
        <v>33</v>
      </c>
      <c r="C673" s="7" t="s">
        <v>48</v>
      </c>
    </row>
    <row r="674" spans="1:5" x14ac:dyDescent="0.2">
      <c r="A674">
        <f t="shared" si="9"/>
        <v>12</v>
      </c>
      <c r="B674" s="6" t="s">
        <v>33</v>
      </c>
      <c r="C674" s="7" t="s">
        <v>49</v>
      </c>
      <c r="D674">
        <v>1</v>
      </c>
      <c r="E674">
        <v>10</v>
      </c>
    </row>
    <row r="675" spans="1:5" x14ac:dyDescent="0.2">
      <c r="A675">
        <f t="shared" si="9"/>
        <v>12</v>
      </c>
      <c r="B675" s="6" t="s">
        <v>33</v>
      </c>
      <c r="C675" s="7" t="s">
        <v>50</v>
      </c>
    </row>
    <row r="676" spans="1:5" x14ac:dyDescent="0.2">
      <c r="A676">
        <f t="shared" si="9"/>
        <v>12</v>
      </c>
      <c r="B676" s="6" t="s">
        <v>33</v>
      </c>
      <c r="C676" s="7" t="s">
        <v>51</v>
      </c>
    </row>
    <row r="677" spans="1:5" x14ac:dyDescent="0.2">
      <c r="A677">
        <f t="shared" si="9"/>
        <v>12</v>
      </c>
      <c r="B677" s="6" t="s">
        <v>33</v>
      </c>
      <c r="C677" s="7" t="s">
        <v>52</v>
      </c>
    </row>
    <row r="678" spans="1:5" x14ac:dyDescent="0.2">
      <c r="A678">
        <f t="shared" si="9"/>
        <v>12</v>
      </c>
      <c r="B678" s="6" t="s">
        <v>33</v>
      </c>
      <c r="C678" s="7" t="s">
        <v>53</v>
      </c>
    </row>
    <row r="679" spans="1:5" x14ac:dyDescent="0.2">
      <c r="A679">
        <f t="shared" si="9"/>
        <v>12</v>
      </c>
      <c r="B679" s="6" t="s">
        <v>33</v>
      </c>
      <c r="C679" s="7" t="s">
        <v>31</v>
      </c>
    </row>
    <row r="680" spans="1:5" x14ac:dyDescent="0.2">
      <c r="A680">
        <f t="shared" si="9"/>
        <v>12</v>
      </c>
      <c r="B680" s="6" t="s">
        <v>33</v>
      </c>
      <c r="C680" s="7" t="s">
        <v>54</v>
      </c>
    </row>
    <row r="681" spans="1:5" x14ac:dyDescent="0.2">
      <c r="A681">
        <f t="shared" si="9"/>
        <v>12</v>
      </c>
      <c r="B681" s="6" t="s">
        <v>55</v>
      </c>
      <c r="C681" s="6" t="s">
        <v>56</v>
      </c>
    </row>
    <row r="682" spans="1:5" x14ac:dyDescent="0.2">
      <c r="A682">
        <f t="shared" si="9"/>
        <v>12</v>
      </c>
      <c r="B682" s="6" t="s">
        <v>57</v>
      </c>
      <c r="C682" s="6" t="s">
        <v>58</v>
      </c>
    </row>
    <row r="683" spans="1:5" x14ac:dyDescent="0.2">
      <c r="A683">
        <f t="shared" si="9"/>
        <v>12</v>
      </c>
      <c r="B683" s="6" t="s">
        <v>59</v>
      </c>
      <c r="C683" s="6" t="s">
        <v>60</v>
      </c>
      <c r="D683">
        <v>10</v>
      </c>
      <c r="E683">
        <v>10</v>
      </c>
    </row>
    <row r="684" spans="1:5" x14ac:dyDescent="0.2">
      <c r="A684">
        <f t="shared" si="9"/>
        <v>12</v>
      </c>
      <c r="B684" s="6" t="s">
        <v>61</v>
      </c>
      <c r="C684" s="6" t="s">
        <v>62</v>
      </c>
      <c r="D684">
        <v>18</v>
      </c>
    </row>
    <row r="685" spans="1:5" x14ac:dyDescent="0.2">
      <c r="A685">
        <f t="shared" si="9"/>
        <v>12</v>
      </c>
      <c r="B685" s="6" t="s">
        <v>61</v>
      </c>
      <c r="C685" s="6" t="s">
        <v>63</v>
      </c>
      <c r="D685">
        <v>70</v>
      </c>
    </row>
    <row r="686" spans="1:5" x14ac:dyDescent="0.2">
      <c r="A686">
        <f t="shared" si="9"/>
        <v>13</v>
      </c>
      <c r="B686" s="6" t="s">
        <v>5</v>
      </c>
      <c r="C686" s="6" t="s">
        <v>6</v>
      </c>
    </row>
    <row r="687" spans="1:5" x14ac:dyDescent="0.2">
      <c r="A687">
        <f t="shared" si="9"/>
        <v>13</v>
      </c>
      <c r="B687" s="6" t="s">
        <v>5</v>
      </c>
      <c r="C687" s="6" t="s">
        <v>7</v>
      </c>
    </row>
    <row r="688" spans="1:5" x14ac:dyDescent="0.2">
      <c r="A688">
        <f t="shared" si="9"/>
        <v>13</v>
      </c>
      <c r="B688" s="6" t="s">
        <v>5</v>
      </c>
      <c r="C688" s="6" t="s">
        <v>8</v>
      </c>
      <c r="D688">
        <v>58</v>
      </c>
      <c r="E688">
        <v>199</v>
      </c>
    </row>
    <row r="689" spans="1:5" x14ac:dyDescent="0.2">
      <c r="A689">
        <f t="shared" si="9"/>
        <v>13</v>
      </c>
      <c r="B689" s="6" t="s">
        <v>5</v>
      </c>
      <c r="C689" s="6" t="s">
        <v>9</v>
      </c>
      <c r="D689">
        <v>49</v>
      </c>
      <c r="E689">
        <v>199</v>
      </c>
    </row>
    <row r="690" spans="1:5" x14ac:dyDescent="0.2">
      <c r="A690">
        <f t="shared" si="9"/>
        <v>13</v>
      </c>
      <c r="B690" s="6" t="s">
        <v>5</v>
      </c>
      <c r="C690" s="6" t="s">
        <v>10</v>
      </c>
      <c r="D690">
        <v>68</v>
      </c>
      <c r="E690">
        <v>199</v>
      </c>
    </row>
    <row r="691" spans="1:5" x14ac:dyDescent="0.2">
      <c r="A691">
        <f t="shared" si="9"/>
        <v>13</v>
      </c>
      <c r="B691" s="6" t="s">
        <v>5</v>
      </c>
      <c r="C691" s="6" t="s">
        <v>11</v>
      </c>
    </row>
    <row r="692" spans="1:5" x14ac:dyDescent="0.2">
      <c r="A692">
        <f t="shared" si="9"/>
        <v>13</v>
      </c>
      <c r="B692" s="6" t="s">
        <v>5</v>
      </c>
      <c r="C692" s="6" t="s">
        <v>12</v>
      </c>
    </row>
    <row r="693" spans="1:5" x14ac:dyDescent="0.2">
      <c r="A693">
        <f t="shared" si="9"/>
        <v>13</v>
      </c>
      <c r="B693" s="6" t="s">
        <v>13</v>
      </c>
      <c r="C693" s="6" t="s">
        <v>6</v>
      </c>
    </row>
    <row r="694" spans="1:5" x14ac:dyDescent="0.2">
      <c r="A694">
        <f t="shared" si="9"/>
        <v>13</v>
      </c>
      <c r="B694" s="6" t="s">
        <v>13</v>
      </c>
      <c r="C694" s="6" t="s">
        <v>7</v>
      </c>
    </row>
    <row r="695" spans="1:5" x14ac:dyDescent="0.2">
      <c r="A695">
        <f t="shared" si="9"/>
        <v>13</v>
      </c>
      <c r="B695" s="6" t="s">
        <v>13</v>
      </c>
      <c r="C695" s="6" t="s">
        <v>8</v>
      </c>
    </row>
    <row r="696" spans="1:5" x14ac:dyDescent="0.2">
      <c r="A696">
        <f t="shared" si="9"/>
        <v>13</v>
      </c>
      <c r="B696" s="6" t="s">
        <v>13</v>
      </c>
      <c r="C696" s="6" t="s">
        <v>9</v>
      </c>
    </row>
    <row r="697" spans="1:5" x14ac:dyDescent="0.2">
      <c r="A697">
        <f t="shared" si="9"/>
        <v>13</v>
      </c>
      <c r="B697" s="6" t="s">
        <v>13</v>
      </c>
      <c r="C697" s="6" t="s">
        <v>10</v>
      </c>
    </row>
    <row r="698" spans="1:5" x14ac:dyDescent="0.2">
      <c r="A698">
        <f t="shared" si="9"/>
        <v>13</v>
      </c>
      <c r="B698" s="6" t="s">
        <v>13</v>
      </c>
      <c r="C698" s="6" t="s">
        <v>11</v>
      </c>
    </row>
    <row r="699" spans="1:5" x14ac:dyDescent="0.2">
      <c r="A699">
        <f t="shared" si="9"/>
        <v>13</v>
      </c>
      <c r="B699" s="6" t="s">
        <v>13</v>
      </c>
      <c r="C699" s="6" t="s">
        <v>12</v>
      </c>
    </row>
    <row r="700" spans="1:5" x14ac:dyDescent="0.2">
      <c r="A700">
        <f t="shared" ref="A700:A763" si="10">A643+1</f>
        <v>13</v>
      </c>
      <c r="B700" s="6" t="s">
        <v>14</v>
      </c>
      <c r="C700" s="6" t="s">
        <v>15</v>
      </c>
    </row>
    <row r="701" spans="1:5" x14ac:dyDescent="0.2">
      <c r="A701">
        <f t="shared" si="10"/>
        <v>13</v>
      </c>
      <c r="B701" s="6" t="s">
        <v>14</v>
      </c>
      <c r="C701" s="6" t="s">
        <v>16</v>
      </c>
    </row>
    <row r="702" spans="1:5" x14ac:dyDescent="0.2">
      <c r="A702">
        <f t="shared" si="10"/>
        <v>13</v>
      </c>
      <c r="B702" s="6" t="s">
        <v>14</v>
      </c>
      <c r="C702" s="6" t="s">
        <v>17</v>
      </c>
    </row>
    <row r="703" spans="1:5" x14ac:dyDescent="0.2">
      <c r="A703">
        <f t="shared" si="10"/>
        <v>13</v>
      </c>
      <c r="B703" s="6" t="s">
        <v>14</v>
      </c>
      <c r="C703" s="6" t="s">
        <v>18</v>
      </c>
    </row>
    <row r="704" spans="1:5" x14ac:dyDescent="0.2">
      <c r="A704">
        <f t="shared" si="10"/>
        <v>13</v>
      </c>
      <c r="B704" s="6" t="s">
        <v>14</v>
      </c>
      <c r="C704" s="6" t="s">
        <v>19</v>
      </c>
    </row>
    <row r="705" spans="1:5" x14ac:dyDescent="0.2">
      <c r="A705">
        <f t="shared" si="10"/>
        <v>13</v>
      </c>
      <c r="B705" s="6" t="s">
        <v>20</v>
      </c>
      <c r="C705" s="6" t="s">
        <v>21</v>
      </c>
      <c r="D705">
        <v>120</v>
      </c>
      <c r="E705">
        <v>199</v>
      </c>
    </row>
    <row r="706" spans="1:5" x14ac:dyDescent="0.2">
      <c r="A706">
        <f t="shared" si="10"/>
        <v>13</v>
      </c>
      <c r="B706" s="6" t="s">
        <v>20</v>
      </c>
      <c r="C706" s="6" t="s">
        <v>22</v>
      </c>
      <c r="D706">
        <f>199-120</f>
        <v>79</v>
      </c>
      <c r="E706">
        <v>199</v>
      </c>
    </row>
    <row r="707" spans="1:5" x14ac:dyDescent="0.2">
      <c r="A707">
        <f t="shared" si="10"/>
        <v>13</v>
      </c>
      <c r="B707" s="6" t="s">
        <v>23</v>
      </c>
      <c r="C707" s="6" t="s">
        <v>24</v>
      </c>
    </row>
    <row r="708" spans="1:5" x14ac:dyDescent="0.2">
      <c r="A708">
        <f t="shared" si="10"/>
        <v>13</v>
      </c>
      <c r="B708" s="6" t="s">
        <v>23</v>
      </c>
      <c r="C708" s="6" t="s">
        <v>25</v>
      </c>
    </row>
    <row r="709" spans="1:5" x14ac:dyDescent="0.2">
      <c r="A709">
        <f t="shared" si="10"/>
        <v>13</v>
      </c>
      <c r="B709" s="6" t="s">
        <v>23</v>
      </c>
      <c r="C709" s="6" t="s">
        <v>26</v>
      </c>
    </row>
    <row r="710" spans="1:5" x14ac:dyDescent="0.2">
      <c r="A710">
        <f t="shared" si="10"/>
        <v>13</v>
      </c>
      <c r="B710" s="6" t="s">
        <v>27</v>
      </c>
      <c r="C710" s="6" t="s">
        <v>28</v>
      </c>
    </row>
    <row r="711" spans="1:5" x14ac:dyDescent="0.2">
      <c r="A711">
        <f t="shared" si="10"/>
        <v>13</v>
      </c>
      <c r="B711" s="6" t="s">
        <v>27</v>
      </c>
      <c r="C711" s="6" t="s">
        <v>29</v>
      </c>
    </row>
    <row r="712" spans="1:5" x14ac:dyDescent="0.2">
      <c r="A712">
        <f t="shared" si="10"/>
        <v>13</v>
      </c>
      <c r="B712" s="6" t="s">
        <v>27</v>
      </c>
      <c r="C712" s="6" t="s">
        <v>30</v>
      </c>
    </row>
    <row r="713" spans="1:5" x14ac:dyDescent="0.2">
      <c r="A713">
        <f t="shared" si="10"/>
        <v>13</v>
      </c>
      <c r="B713" s="6" t="s">
        <v>27</v>
      </c>
      <c r="C713" s="6" t="s">
        <v>31</v>
      </c>
    </row>
    <row r="714" spans="1:5" x14ac:dyDescent="0.2">
      <c r="A714">
        <f t="shared" si="10"/>
        <v>13</v>
      </c>
      <c r="B714" s="6" t="s">
        <v>27</v>
      </c>
      <c r="C714" s="6" t="s">
        <v>32</v>
      </c>
    </row>
    <row r="715" spans="1:5" x14ac:dyDescent="0.2">
      <c r="A715">
        <f t="shared" si="10"/>
        <v>13</v>
      </c>
      <c r="B715" s="6" t="s">
        <v>27</v>
      </c>
      <c r="C715" s="6" t="s">
        <v>26</v>
      </c>
    </row>
    <row r="716" spans="1:5" x14ac:dyDescent="0.2">
      <c r="A716">
        <f t="shared" si="10"/>
        <v>13</v>
      </c>
      <c r="B716" s="6" t="s">
        <v>33</v>
      </c>
      <c r="C716" s="7" t="s">
        <v>34</v>
      </c>
    </row>
    <row r="717" spans="1:5" x14ac:dyDescent="0.2">
      <c r="A717">
        <f t="shared" si="10"/>
        <v>13</v>
      </c>
      <c r="B717" s="6" t="s">
        <v>33</v>
      </c>
      <c r="C717" s="7" t="s">
        <v>35</v>
      </c>
      <c r="D717">
        <v>23</v>
      </c>
      <c r="E717">
        <v>199</v>
      </c>
    </row>
    <row r="718" spans="1:5" x14ac:dyDescent="0.2">
      <c r="A718">
        <f t="shared" si="10"/>
        <v>13</v>
      </c>
      <c r="B718" s="6" t="s">
        <v>33</v>
      </c>
      <c r="C718" s="7" t="s">
        <v>36</v>
      </c>
    </row>
    <row r="719" spans="1:5" x14ac:dyDescent="0.2">
      <c r="A719">
        <f t="shared" si="10"/>
        <v>13</v>
      </c>
      <c r="B719" s="6" t="s">
        <v>33</v>
      </c>
      <c r="C719" s="7" t="s">
        <v>37</v>
      </c>
    </row>
    <row r="720" spans="1:5" x14ac:dyDescent="0.2">
      <c r="A720">
        <f t="shared" si="10"/>
        <v>13</v>
      </c>
      <c r="B720" s="6" t="s">
        <v>33</v>
      </c>
      <c r="C720" s="7" t="s">
        <v>38</v>
      </c>
    </row>
    <row r="721" spans="1:5" x14ac:dyDescent="0.2">
      <c r="A721">
        <f t="shared" si="10"/>
        <v>13</v>
      </c>
      <c r="B721" s="6" t="s">
        <v>33</v>
      </c>
      <c r="C721" s="7" t="s">
        <v>39</v>
      </c>
    </row>
    <row r="722" spans="1:5" x14ac:dyDescent="0.2">
      <c r="A722">
        <f t="shared" si="10"/>
        <v>13</v>
      </c>
      <c r="B722" s="6" t="s">
        <v>33</v>
      </c>
      <c r="C722" s="7" t="s">
        <v>40</v>
      </c>
    </row>
    <row r="723" spans="1:5" x14ac:dyDescent="0.2">
      <c r="A723">
        <f t="shared" si="10"/>
        <v>13</v>
      </c>
      <c r="B723" s="6" t="s">
        <v>33</v>
      </c>
      <c r="C723" s="7" t="s">
        <v>41</v>
      </c>
    </row>
    <row r="724" spans="1:5" x14ac:dyDescent="0.2">
      <c r="A724">
        <f t="shared" si="10"/>
        <v>13</v>
      </c>
      <c r="B724" s="6" t="s">
        <v>33</v>
      </c>
      <c r="C724" s="7" t="s">
        <v>42</v>
      </c>
    </row>
    <row r="725" spans="1:5" x14ac:dyDescent="0.2">
      <c r="A725">
        <f t="shared" si="10"/>
        <v>13</v>
      </c>
      <c r="B725" s="6" t="s">
        <v>33</v>
      </c>
      <c r="C725" s="7" t="s">
        <v>43</v>
      </c>
    </row>
    <row r="726" spans="1:5" x14ac:dyDescent="0.2">
      <c r="A726">
        <f t="shared" si="10"/>
        <v>13</v>
      </c>
      <c r="B726" s="6" t="s">
        <v>33</v>
      </c>
      <c r="C726" s="7" t="s">
        <v>44</v>
      </c>
      <c r="D726">
        <v>6</v>
      </c>
      <c r="E726">
        <v>199</v>
      </c>
    </row>
    <row r="727" spans="1:5" x14ac:dyDescent="0.2">
      <c r="A727">
        <f t="shared" si="10"/>
        <v>13</v>
      </c>
      <c r="B727" s="6" t="s">
        <v>33</v>
      </c>
      <c r="C727" s="7" t="s">
        <v>45</v>
      </c>
    </row>
    <row r="728" spans="1:5" x14ac:dyDescent="0.2">
      <c r="A728">
        <f t="shared" si="10"/>
        <v>13</v>
      </c>
      <c r="B728" s="6" t="s">
        <v>33</v>
      </c>
      <c r="C728" s="7" t="s">
        <v>46</v>
      </c>
    </row>
    <row r="729" spans="1:5" x14ac:dyDescent="0.2">
      <c r="A729">
        <f t="shared" si="10"/>
        <v>13</v>
      </c>
      <c r="B729" s="6" t="s">
        <v>33</v>
      </c>
      <c r="C729" s="7" t="s">
        <v>47</v>
      </c>
      <c r="D729">
        <v>13</v>
      </c>
      <c r="E729">
        <v>199</v>
      </c>
    </row>
    <row r="730" spans="1:5" x14ac:dyDescent="0.2">
      <c r="A730">
        <f t="shared" si="10"/>
        <v>13</v>
      </c>
      <c r="B730" s="6" t="s">
        <v>33</v>
      </c>
      <c r="C730" s="7" t="s">
        <v>48</v>
      </c>
    </row>
    <row r="731" spans="1:5" x14ac:dyDescent="0.2">
      <c r="A731">
        <f t="shared" si="10"/>
        <v>13</v>
      </c>
      <c r="B731" s="6" t="s">
        <v>33</v>
      </c>
      <c r="C731" s="7" t="s">
        <v>49</v>
      </c>
    </row>
    <row r="732" spans="1:5" x14ac:dyDescent="0.2">
      <c r="A732">
        <f t="shared" si="10"/>
        <v>13</v>
      </c>
      <c r="B732" s="6" t="s">
        <v>33</v>
      </c>
      <c r="C732" s="7" t="s">
        <v>50</v>
      </c>
    </row>
    <row r="733" spans="1:5" x14ac:dyDescent="0.2">
      <c r="A733">
        <f t="shared" si="10"/>
        <v>13</v>
      </c>
      <c r="B733" s="6" t="s">
        <v>33</v>
      </c>
      <c r="C733" s="7" t="s">
        <v>51</v>
      </c>
    </row>
    <row r="734" spans="1:5" x14ac:dyDescent="0.2">
      <c r="A734">
        <f t="shared" si="10"/>
        <v>13</v>
      </c>
      <c r="B734" s="6" t="s">
        <v>33</v>
      </c>
      <c r="C734" s="7" t="s">
        <v>52</v>
      </c>
    </row>
    <row r="735" spans="1:5" x14ac:dyDescent="0.2">
      <c r="A735">
        <f t="shared" si="10"/>
        <v>13</v>
      </c>
      <c r="B735" s="6" t="s">
        <v>33</v>
      </c>
      <c r="C735" s="7" t="s">
        <v>53</v>
      </c>
    </row>
    <row r="736" spans="1:5" x14ac:dyDescent="0.2">
      <c r="A736">
        <f t="shared" si="10"/>
        <v>13</v>
      </c>
      <c r="B736" s="6" t="s">
        <v>33</v>
      </c>
      <c r="C736" s="7" t="s">
        <v>31</v>
      </c>
    </row>
    <row r="737" spans="1:5" x14ac:dyDescent="0.2">
      <c r="A737">
        <f t="shared" si="10"/>
        <v>13</v>
      </c>
      <c r="B737" s="6" t="s">
        <v>33</v>
      </c>
      <c r="C737" s="7" t="s">
        <v>54</v>
      </c>
    </row>
    <row r="738" spans="1:5" x14ac:dyDescent="0.2">
      <c r="A738">
        <f t="shared" si="10"/>
        <v>13</v>
      </c>
      <c r="B738" s="6" t="s">
        <v>55</v>
      </c>
      <c r="C738" s="6" t="s">
        <v>56</v>
      </c>
    </row>
    <row r="739" spans="1:5" x14ac:dyDescent="0.2">
      <c r="A739">
        <f t="shared" si="10"/>
        <v>13</v>
      </c>
      <c r="B739" s="6" t="s">
        <v>57</v>
      </c>
      <c r="C739" s="6" t="s">
        <v>58</v>
      </c>
    </row>
    <row r="740" spans="1:5" x14ac:dyDescent="0.2">
      <c r="A740">
        <f t="shared" si="10"/>
        <v>13</v>
      </c>
      <c r="B740" s="6" t="s">
        <v>59</v>
      </c>
      <c r="C740" s="6" t="s">
        <v>60</v>
      </c>
      <c r="D740">
        <f>99+95</f>
        <v>194</v>
      </c>
      <c r="E740">
        <v>357</v>
      </c>
    </row>
    <row r="741" spans="1:5" x14ac:dyDescent="0.2">
      <c r="A741">
        <f t="shared" si="10"/>
        <v>13</v>
      </c>
      <c r="B741" s="6" t="s">
        <v>61</v>
      </c>
      <c r="C741" s="6" t="s">
        <v>62</v>
      </c>
      <c r="D741">
        <v>18</v>
      </c>
    </row>
    <row r="742" spans="1:5" x14ac:dyDescent="0.2">
      <c r="A742">
        <f t="shared" si="10"/>
        <v>13</v>
      </c>
      <c r="B742" s="6" t="s">
        <v>61</v>
      </c>
      <c r="C742" s="6" t="s">
        <v>63</v>
      </c>
    </row>
    <row r="743" spans="1:5" x14ac:dyDescent="0.2">
      <c r="A743">
        <f t="shared" si="10"/>
        <v>14</v>
      </c>
      <c r="B743" s="6" t="s">
        <v>5</v>
      </c>
      <c r="C743" s="6" t="s">
        <v>6</v>
      </c>
      <c r="D743">
        <v>58.766669999999998</v>
      </c>
      <c r="E743">
        <f>17+9+4</f>
        <v>30</v>
      </c>
    </row>
    <row r="744" spans="1:5" x14ac:dyDescent="0.2">
      <c r="A744">
        <f t="shared" si="10"/>
        <v>14</v>
      </c>
      <c r="B744" s="6" t="s">
        <v>5</v>
      </c>
      <c r="C744" s="6" t="s">
        <v>7</v>
      </c>
      <c r="D744">
        <v>12.1</v>
      </c>
      <c r="E744">
        <v>30</v>
      </c>
    </row>
    <row r="745" spans="1:5" x14ac:dyDescent="0.2">
      <c r="A745">
        <f t="shared" si="10"/>
        <v>14</v>
      </c>
      <c r="B745" s="6" t="s">
        <v>5</v>
      </c>
      <c r="C745" s="6" t="s">
        <v>8</v>
      </c>
    </row>
    <row r="746" spans="1:5" x14ac:dyDescent="0.2">
      <c r="A746">
        <f t="shared" si="10"/>
        <v>14</v>
      </c>
      <c r="B746" s="6" t="s">
        <v>5</v>
      </c>
      <c r="C746" s="6" t="s">
        <v>9</v>
      </c>
    </row>
    <row r="747" spans="1:5" x14ac:dyDescent="0.2">
      <c r="A747">
        <f t="shared" si="10"/>
        <v>14</v>
      </c>
      <c r="B747" s="6" t="s">
        <v>5</v>
      </c>
      <c r="C747" s="6" t="s">
        <v>10</v>
      </c>
    </row>
    <row r="748" spans="1:5" x14ac:dyDescent="0.2">
      <c r="A748">
        <f t="shared" si="10"/>
        <v>14</v>
      </c>
      <c r="B748" s="6" t="s">
        <v>5</v>
      </c>
      <c r="C748" s="6" t="s">
        <v>11</v>
      </c>
    </row>
    <row r="749" spans="1:5" x14ac:dyDescent="0.2">
      <c r="A749">
        <f t="shared" si="10"/>
        <v>14</v>
      </c>
      <c r="B749" s="6" t="s">
        <v>5</v>
      </c>
      <c r="C749" s="6" t="s">
        <v>12</v>
      </c>
    </row>
    <row r="750" spans="1:5" x14ac:dyDescent="0.2">
      <c r="A750">
        <f t="shared" si="10"/>
        <v>14</v>
      </c>
      <c r="B750" s="6" t="s">
        <v>13</v>
      </c>
      <c r="C750" s="6" t="s">
        <v>6</v>
      </c>
    </row>
    <row r="751" spans="1:5" x14ac:dyDescent="0.2">
      <c r="A751">
        <f t="shared" si="10"/>
        <v>14</v>
      </c>
      <c r="B751" s="6" t="s">
        <v>13</v>
      </c>
      <c r="C751" s="6" t="s">
        <v>7</v>
      </c>
    </row>
    <row r="752" spans="1:5" x14ac:dyDescent="0.2">
      <c r="A752">
        <f t="shared" si="10"/>
        <v>14</v>
      </c>
      <c r="B752" s="6" t="s">
        <v>13</v>
      </c>
      <c r="C752" s="6" t="s">
        <v>8</v>
      </c>
      <c r="D752">
        <f>((30*17)+(30*9)+(23*3)+34)/30</f>
        <v>29.433333333333334</v>
      </c>
      <c r="E752">
        <v>30</v>
      </c>
    </row>
    <row r="753" spans="1:5" x14ac:dyDescent="0.2">
      <c r="A753">
        <f t="shared" si="10"/>
        <v>14</v>
      </c>
      <c r="B753" s="6" t="s">
        <v>13</v>
      </c>
      <c r="C753" s="6" t="s">
        <v>9</v>
      </c>
    </row>
    <row r="754" spans="1:5" x14ac:dyDescent="0.2">
      <c r="A754">
        <f t="shared" si="10"/>
        <v>14</v>
      </c>
      <c r="B754" s="6" t="s">
        <v>13</v>
      </c>
      <c r="C754" s="6" t="s">
        <v>10</v>
      </c>
    </row>
    <row r="755" spans="1:5" x14ac:dyDescent="0.2">
      <c r="A755">
        <f t="shared" si="10"/>
        <v>14</v>
      </c>
      <c r="B755" s="6" t="s">
        <v>13</v>
      </c>
      <c r="C755" s="6" t="s">
        <v>11</v>
      </c>
      <c r="D755">
        <f>((25*17)+(23*9)+(18*3)+34)/30</f>
        <v>24</v>
      </c>
      <c r="E755">
        <v>30</v>
      </c>
    </row>
    <row r="756" spans="1:5" x14ac:dyDescent="0.2">
      <c r="A756">
        <f t="shared" si="10"/>
        <v>14</v>
      </c>
      <c r="B756" s="6" t="s">
        <v>13</v>
      </c>
      <c r="C756" s="6" t="s">
        <v>12</v>
      </c>
      <c r="D756">
        <f>((79*17)+(49*9)+(36*3)+34)/30</f>
        <v>64.2</v>
      </c>
      <c r="E756">
        <v>30</v>
      </c>
    </row>
    <row r="757" spans="1:5" x14ac:dyDescent="0.2">
      <c r="A757">
        <f t="shared" si="10"/>
        <v>14</v>
      </c>
      <c r="B757" s="6" t="s">
        <v>14</v>
      </c>
      <c r="C757" s="6" t="s">
        <v>15</v>
      </c>
    </row>
    <row r="758" spans="1:5" x14ac:dyDescent="0.2">
      <c r="A758">
        <f t="shared" si="10"/>
        <v>14</v>
      </c>
      <c r="B758" s="6" t="s">
        <v>14</v>
      </c>
      <c r="C758" s="6" t="s">
        <v>16</v>
      </c>
    </row>
    <row r="759" spans="1:5" x14ac:dyDescent="0.2">
      <c r="A759">
        <f t="shared" si="10"/>
        <v>14</v>
      </c>
      <c r="B759" s="6" t="s">
        <v>14</v>
      </c>
      <c r="C759" s="6" t="s">
        <v>17</v>
      </c>
    </row>
    <row r="760" spans="1:5" x14ac:dyDescent="0.2">
      <c r="A760">
        <f t="shared" si="10"/>
        <v>14</v>
      </c>
      <c r="B760" s="6" t="s">
        <v>14</v>
      </c>
      <c r="C760" s="6" t="s">
        <v>18</v>
      </c>
    </row>
    <row r="761" spans="1:5" x14ac:dyDescent="0.2">
      <c r="A761">
        <f t="shared" si="10"/>
        <v>14</v>
      </c>
      <c r="B761" s="6" t="s">
        <v>14</v>
      </c>
      <c r="C761" s="6" t="s">
        <v>19</v>
      </c>
    </row>
    <row r="762" spans="1:5" x14ac:dyDescent="0.2">
      <c r="A762">
        <f t="shared" si="10"/>
        <v>14</v>
      </c>
      <c r="B762" s="6" t="s">
        <v>20</v>
      </c>
      <c r="C762" s="6" t="s">
        <v>21</v>
      </c>
      <c r="D762">
        <v>14</v>
      </c>
      <c r="E762">
        <v>30</v>
      </c>
    </row>
    <row r="763" spans="1:5" x14ac:dyDescent="0.2">
      <c r="A763">
        <f t="shared" si="10"/>
        <v>14</v>
      </c>
      <c r="B763" s="6" t="s">
        <v>20</v>
      </c>
      <c r="C763" s="6" t="s">
        <v>22</v>
      </c>
      <c r="D763">
        <v>16</v>
      </c>
      <c r="E763">
        <v>30</v>
      </c>
    </row>
    <row r="764" spans="1:5" x14ac:dyDescent="0.2">
      <c r="A764">
        <f t="shared" ref="A764:A827" si="11">A707+1</f>
        <v>14</v>
      </c>
      <c r="B764" s="6" t="s">
        <v>23</v>
      </c>
      <c r="C764" s="6" t="s">
        <v>24</v>
      </c>
      <c r="D764">
        <v>3</v>
      </c>
      <c r="E764">
        <v>30</v>
      </c>
    </row>
    <row r="765" spans="1:5" x14ac:dyDescent="0.2">
      <c r="A765">
        <f t="shared" si="11"/>
        <v>14</v>
      </c>
      <c r="B765" s="6" t="s">
        <v>23</v>
      </c>
      <c r="C765" s="6" t="s">
        <v>25</v>
      </c>
      <c r="D765">
        <v>27</v>
      </c>
      <c r="E765">
        <v>30</v>
      </c>
    </row>
    <row r="766" spans="1:5" x14ac:dyDescent="0.2">
      <c r="A766">
        <f t="shared" si="11"/>
        <v>14</v>
      </c>
      <c r="B766" s="6" t="s">
        <v>23</v>
      </c>
      <c r="C766" s="6" t="s">
        <v>26</v>
      </c>
    </row>
    <row r="767" spans="1:5" x14ac:dyDescent="0.2">
      <c r="A767">
        <f t="shared" si="11"/>
        <v>14</v>
      </c>
      <c r="B767" s="6" t="s">
        <v>27</v>
      </c>
      <c r="C767" s="6" t="s">
        <v>28</v>
      </c>
      <c r="D767">
        <v>14</v>
      </c>
      <c r="E767">
        <v>30</v>
      </c>
    </row>
    <row r="768" spans="1:5" x14ac:dyDescent="0.2">
      <c r="A768">
        <f t="shared" si="11"/>
        <v>14</v>
      </c>
      <c r="B768" s="6" t="s">
        <v>27</v>
      </c>
      <c r="C768" s="6" t="s">
        <v>29</v>
      </c>
      <c r="D768">
        <v>12</v>
      </c>
      <c r="E768">
        <v>30</v>
      </c>
    </row>
    <row r="769" spans="1:5" x14ac:dyDescent="0.2">
      <c r="A769">
        <f t="shared" si="11"/>
        <v>14</v>
      </c>
      <c r="B769" s="6" t="s">
        <v>27</v>
      </c>
      <c r="C769" s="6" t="s">
        <v>30</v>
      </c>
      <c r="D769">
        <v>2</v>
      </c>
      <c r="E769">
        <v>30</v>
      </c>
    </row>
    <row r="770" spans="1:5" x14ac:dyDescent="0.2">
      <c r="A770">
        <f t="shared" si="11"/>
        <v>14</v>
      </c>
      <c r="B770" s="6" t="s">
        <v>27</v>
      </c>
      <c r="C770" s="6" t="s">
        <v>31</v>
      </c>
      <c r="D770">
        <v>2</v>
      </c>
      <c r="E770">
        <v>30</v>
      </c>
    </row>
    <row r="771" spans="1:5" x14ac:dyDescent="0.2">
      <c r="A771">
        <f t="shared" si="11"/>
        <v>14</v>
      </c>
      <c r="B771" s="6" t="s">
        <v>27</v>
      </c>
      <c r="C771" s="6" t="s">
        <v>32</v>
      </c>
    </row>
    <row r="772" spans="1:5" x14ac:dyDescent="0.2">
      <c r="A772">
        <f t="shared" si="11"/>
        <v>14</v>
      </c>
      <c r="B772" s="6" t="s">
        <v>27</v>
      </c>
      <c r="C772" s="6" t="s">
        <v>26</v>
      </c>
    </row>
    <row r="773" spans="1:5" x14ac:dyDescent="0.2">
      <c r="A773">
        <f t="shared" si="11"/>
        <v>14</v>
      </c>
      <c r="B773" s="6" t="s">
        <v>33</v>
      </c>
      <c r="C773" s="7" t="s">
        <v>34</v>
      </c>
      <c r="D773">
        <v>14</v>
      </c>
      <c r="E773">
        <v>30</v>
      </c>
    </row>
    <row r="774" spans="1:5" x14ac:dyDescent="0.2">
      <c r="A774">
        <f t="shared" si="11"/>
        <v>14</v>
      </c>
      <c r="B774" s="6" t="s">
        <v>33</v>
      </c>
      <c r="C774" s="7" t="s">
        <v>35</v>
      </c>
      <c r="D774">
        <v>12</v>
      </c>
      <c r="E774">
        <v>30</v>
      </c>
    </row>
    <row r="775" spans="1:5" x14ac:dyDescent="0.2">
      <c r="A775">
        <f t="shared" si="11"/>
        <v>14</v>
      </c>
      <c r="B775" s="6" t="s">
        <v>33</v>
      </c>
      <c r="C775" s="7" t="s">
        <v>36</v>
      </c>
    </row>
    <row r="776" spans="1:5" x14ac:dyDescent="0.2">
      <c r="A776">
        <f t="shared" si="11"/>
        <v>14</v>
      </c>
      <c r="B776" s="6" t="s">
        <v>33</v>
      </c>
      <c r="C776" s="7" t="s">
        <v>37</v>
      </c>
    </row>
    <row r="777" spans="1:5" x14ac:dyDescent="0.2">
      <c r="A777">
        <f t="shared" si="11"/>
        <v>14</v>
      </c>
      <c r="B777" s="6" t="s">
        <v>33</v>
      </c>
      <c r="C777" s="7" t="s">
        <v>38</v>
      </c>
    </row>
    <row r="778" spans="1:5" x14ac:dyDescent="0.2">
      <c r="A778">
        <f t="shared" si="11"/>
        <v>14</v>
      </c>
      <c r="B778" s="6" t="s">
        <v>33</v>
      </c>
      <c r="C778" s="7" t="s">
        <v>39</v>
      </c>
    </row>
    <row r="779" spans="1:5" x14ac:dyDescent="0.2">
      <c r="A779">
        <f t="shared" si="11"/>
        <v>14</v>
      </c>
      <c r="B779" s="6" t="s">
        <v>33</v>
      </c>
      <c r="C779" s="7" t="s">
        <v>40</v>
      </c>
    </row>
    <row r="780" spans="1:5" x14ac:dyDescent="0.2">
      <c r="A780">
        <f t="shared" si="11"/>
        <v>14</v>
      </c>
      <c r="B780" s="6" t="s">
        <v>33</v>
      </c>
      <c r="C780" s="7" t="s">
        <v>41</v>
      </c>
    </row>
    <row r="781" spans="1:5" x14ac:dyDescent="0.2">
      <c r="A781">
        <f t="shared" si="11"/>
        <v>14</v>
      </c>
      <c r="B781" s="6" t="s">
        <v>33</v>
      </c>
      <c r="C781" s="7" t="s">
        <v>42</v>
      </c>
    </row>
    <row r="782" spans="1:5" x14ac:dyDescent="0.2">
      <c r="A782">
        <f t="shared" si="11"/>
        <v>14</v>
      </c>
      <c r="B782" s="6" t="s">
        <v>33</v>
      </c>
      <c r="C782" s="7" t="s">
        <v>43</v>
      </c>
    </row>
    <row r="783" spans="1:5" x14ac:dyDescent="0.2">
      <c r="A783">
        <f t="shared" si="11"/>
        <v>14</v>
      </c>
      <c r="B783" s="6" t="s">
        <v>33</v>
      </c>
      <c r="C783" s="7" t="s">
        <v>44</v>
      </c>
    </row>
    <row r="784" spans="1:5" x14ac:dyDescent="0.2">
      <c r="A784">
        <f t="shared" si="11"/>
        <v>14</v>
      </c>
      <c r="B784" s="6" t="s">
        <v>33</v>
      </c>
      <c r="C784" s="7" t="s">
        <v>45</v>
      </c>
    </row>
    <row r="785" spans="1:5" x14ac:dyDescent="0.2">
      <c r="A785">
        <f t="shared" si="11"/>
        <v>14</v>
      </c>
      <c r="B785" s="6" t="s">
        <v>33</v>
      </c>
      <c r="C785" s="7" t="s">
        <v>46</v>
      </c>
    </row>
    <row r="786" spans="1:5" x14ac:dyDescent="0.2">
      <c r="A786">
        <f t="shared" si="11"/>
        <v>14</v>
      </c>
      <c r="B786" s="6" t="s">
        <v>33</v>
      </c>
      <c r="C786" s="7" t="s">
        <v>47</v>
      </c>
    </row>
    <row r="787" spans="1:5" x14ac:dyDescent="0.2">
      <c r="A787">
        <f t="shared" si="11"/>
        <v>14</v>
      </c>
      <c r="B787" s="6" t="s">
        <v>33</v>
      </c>
      <c r="C787" s="7" t="s">
        <v>48</v>
      </c>
    </row>
    <row r="788" spans="1:5" x14ac:dyDescent="0.2">
      <c r="A788">
        <f t="shared" si="11"/>
        <v>14</v>
      </c>
      <c r="B788" s="6" t="s">
        <v>33</v>
      </c>
      <c r="C788" s="7" t="s">
        <v>49</v>
      </c>
    </row>
    <row r="789" spans="1:5" x14ac:dyDescent="0.2">
      <c r="A789">
        <f t="shared" si="11"/>
        <v>14</v>
      </c>
      <c r="B789" s="6" t="s">
        <v>33</v>
      </c>
      <c r="C789" s="7" t="s">
        <v>50</v>
      </c>
    </row>
    <row r="790" spans="1:5" x14ac:dyDescent="0.2">
      <c r="A790">
        <f t="shared" si="11"/>
        <v>14</v>
      </c>
      <c r="B790" s="6" t="s">
        <v>33</v>
      </c>
      <c r="C790" s="7" t="s">
        <v>51</v>
      </c>
    </row>
    <row r="791" spans="1:5" x14ac:dyDescent="0.2">
      <c r="A791">
        <f t="shared" si="11"/>
        <v>14</v>
      </c>
      <c r="B791" s="6" t="s">
        <v>33</v>
      </c>
      <c r="C791" s="7" t="s">
        <v>52</v>
      </c>
    </row>
    <row r="792" spans="1:5" x14ac:dyDescent="0.2">
      <c r="A792">
        <f t="shared" si="11"/>
        <v>14</v>
      </c>
      <c r="B792" s="6" t="s">
        <v>33</v>
      </c>
      <c r="C792" s="7" t="s">
        <v>53</v>
      </c>
    </row>
    <row r="793" spans="1:5" x14ac:dyDescent="0.2">
      <c r="A793">
        <f t="shared" si="11"/>
        <v>14</v>
      </c>
      <c r="B793" s="6" t="s">
        <v>33</v>
      </c>
      <c r="C793" s="7" t="s">
        <v>31</v>
      </c>
    </row>
    <row r="794" spans="1:5" x14ac:dyDescent="0.2">
      <c r="A794">
        <f t="shared" si="11"/>
        <v>14</v>
      </c>
      <c r="B794" s="6" t="s">
        <v>33</v>
      </c>
      <c r="C794" s="7" t="s">
        <v>54</v>
      </c>
    </row>
    <row r="795" spans="1:5" x14ac:dyDescent="0.2">
      <c r="A795">
        <f t="shared" si="11"/>
        <v>14</v>
      </c>
      <c r="B795" s="6" t="s">
        <v>55</v>
      </c>
      <c r="C795" s="6" t="s">
        <v>56</v>
      </c>
    </row>
    <row r="796" spans="1:5" x14ac:dyDescent="0.2">
      <c r="A796">
        <f t="shared" si="11"/>
        <v>14</v>
      </c>
      <c r="B796" s="6" t="s">
        <v>57</v>
      </c>
      <c r="C796" s="6" t="s">
        <v>58</v>
      </c>
      <c r="D796">
        <v>30</v>
      </c>
      <c r="E796">
        <v>30</v>
      </c>
    </row>
    <row r="797" spans="1:5" x14ac:dyDescent="0.2">
      <c r="A797">
        <f t="shared" si="11"/>
        <v>14</v>
      </c>
      <c r="B797" s="6" t="s">
        <v>59</v>
      </c>
      <c r="C797" s="6" t="s">
        <v>60</v>
      </c>
      <c r="D797">
        <v>30</v>
      </c>
      <c r="E797">
        <v>31</v>
      </c>
    </row>
    <row r="798" spans="1:5" x14ac:dyDescent="0.2">
      <c r="A798">
        <f t="shared" si="11"/>
        <v>14</v>
      </c>
      <c r="B798" s="6" t="s">
        <v>61</v>
      </c>
      <c r="C798" s="6" t="s">
        <v>62</v>
      </c>
      <c r="D798">
        <v>18</v>
      </c>
    </row>
    <row r="799" spans="1:5" x14ac:dyDescent="0.2">
      <c r="A799">
        <f t="shared" si="11"/>
        <v>14</v>
      </c>
      <c r="B799" s="6" t="s">
        <v>61</v>
      </c>
      <c r="C799" s="6" t="s">
        <v>63</v>
      </c>
    </row>
    <row r="800" spans="1:5" x14ac:dyDescent="0.2">
      <c r="A800">
        <f t="shared" si="11"/>
        <v>15</v>
      </c>
      <c r="B800" s="6" t="s">
        <v>5</v>
      </c>
      <c r="C800" s="6" t="s">
        <v>6</v>
      </c>
    </row>
    <row r="801" spans="1:5" x14ac:dyDescent="0.2">
      <c r="A801">
        <f t="shared" si="11"/>
        <v>15</v>
      </c>
      <c r="B801" s="6" t="s">
        <v>5</v>
      </c>
      <c r="C801" s="6" t="s">
        <v>7</v>
      </c>
    </row>
    <row r="802" spans="1:5" x14ac:dyDescent="0.2">
      <c r="A802">
        <f t="shared" si="11"/>
        <v>15</v>
      </c>
      <c r="B802" s="6" t="s">
        <v>5</v>
      </c>
      <c r="C802" s="6" t="s">
        <v>8</v>
      </c>
      <c r="D802">
        <f>((59.4*214)+(60.2*183))/397</f>
        <v>59.768765743073047</v>
      </c>
      <c r="E802">
        <v>397</v>
      </c>
    </row>
    <row r="803" spans="1:5" x14ac:dyDescent="0.2">
      <c r="A803">
        <f t="shared" si="11"/>
        <v>15</v>
      </c>
      <c r="B803" s="6" t="s">
        <v>5</v>
      </c>
      <c r="C803" s="6" t="s">
        <v>9</v>
      </c>
      <c r="D803">
        <f>((49.3*214)+(52*183))/397</f>
        <v>50.544584382871527</v>
      </c>
      <c r="E803">
        <v>397</v>
      </c>
    </row>
    <row r="804" spans="1:5" x14ac:dyDescent="0.2">
      <c r="A804">
        <f t="shared" si="11"/>
        <v>15</v>
      </c>
      <c r="B804" s="6" t="s">
        <v>5</v>
      </c>
      <c r="C804" s="6" t="s">
        <v>10</v>
      </c>
      <c r="D804">
        <f>((70*214)+(70.1*183))/397</f>
        <v>70.046095717884128</v>
      </c>
      <c r="E804">
        <v>397</v>
      </c>
    </row>
    <row r="805" spans="1:5" x14ac:dyDescent="0.2">
      <c r="A805">
        <f t="shared" si="11"/>
        <v>15</v>
      </c>
      <c r="B805" s="6" t="s">
        <v>5</v>
      </c>
      <c r="C805" s="6" t="s">
        <v>11</v>
      </c>
    </row>
    <row r="806" spans="1:5" x14ac:dyDescent="0.2">
      <c r="A806">
        <f t="shared" si="11"/>
        <v>15</v>
      </c>
      <c r="B806" s="6" t="s">
        <v>5</v>
      </c>
      <c r="C806" s="6" t="s">
        <v>12</v>
      </c>
    </row>
    <row r="807" spans="1:5" x14ac:dyDescent="0.2">
      <c r="A807">
        <f t="shared" si="11"/>
        <v>15</v>
      </c>
      <c r="B807" s="6" t="s">
        <v>13</v>
      </c>
      <c r="C807" s="6" t="s">
        <v>6</v>
      </c>
    </row>
    <row r="808" spans="1:5" x14ac:dyDescent="0.2">
      <c r="A808">
        <f t="shared" si="11"/>
        <v>15</v>
      </c>
      <c r="B808" s="6" t="s">
        <v>13</v>
      </c>
      <c r="C808" s="6" t="s">
        <v>7</v>
      </c>
    </row>
    <row r="809" spans="1:5" x14ac:dyDescent="0.2">
      <c r="A809">
        <f t="shared" si="11"/>
        <v>15</v>
      </c>
      <c r="B809" s="6" t="s">
        <v>13</v>
      </c>
      <c r="C809" s="6" t="s">
        <v>8</v>
      </c>
      <c r="D809">
        <f>((26.4*214)+(27.2*183))/397</f>
        <v>26.768765743073047</v>
      </c>
      <c r="E809">
        <v>397</v>
      </c>
    </row>
    <row r="810" spans="1:5" x14ac:dyDescent="0.2">
      <c r="A810">
        <f t="shared" si="11"/>
        <v>15</v>
      </c>
      <c r="B810" s="6" t="s">
        <v>13</v>
      </c>
      <c r="C810" s="6" t="s">
        <v>9</v>
      </c>
      <c r="D810">
        <f>((23.5*214)+(23.7*183))/397</f>
        <v>23.592191435768257</v>
      </c>
      <c r="E810">
        <v>397</v>
      </c>
    </row>
    <row r="811" spans="1:5" x14ac:dyDescent="0.2">
      <c r="A811">
        <f t="shared" si="11"/>
        <v>15</v>
      </c>
      <c r="B811" s="6" t="s">
        <v>13</v>
      </c>
      <c r="C811" s="6" t="s">
        <v>10</v>
      </c>
      <c r="D811">
        <f>((31.8*214)+(31.7*183))/397</f>
        <v>31.753904282115869</v>
      </c>
      <c r="E811">
        <v>397</v>
      </c>
    </row>
    <row r="812" spans="1:5" x14ac:dyDescent="0.2">
      <c r="A812">
        <f t="shared" si="11"/>
        <v>15</v>
      </c>
      <c r="B812" s="6" t="s">
        <v>13</v>
      </c>
      <c r="C812" s="6" t="s">
        <v>11</v>
      </c>
    </row>
    <row r="813" spans="1:5" x14ac:dyDescent="0.2">
      <c r="A813">
        <f t="shared" si="11"/>
        <v>15</v>
      </c>
      <c r="B813" s="6" t="s">
        <v>13</v>
      </c>
      <c r="C813" s="6" t="s">
        <v>12</v>
      </c>
    </row>
    <row r="814" spans="1:5" x14ac:dyDescent="0.2">
      <c r="A814">
        <f t="shared" si="11"/>
        <v>15</v>
      </c>
      <c r="B814" s="6" t="s">
        <v>14</v>
      </c>
      <c r="C814" s="6" t="s">
        <v>15</v>
      </c>
      <c r="D814">
        <f>18+18</f>
        <v>36</v>
      </c>
      <c r="E814">
        <v>397</v>
      </c>
    </row>
    <row r="815" spans="1:5" x14ac:dyDescent="0.2">
      <c r="A815">
        <f t="shared" si="11"/>
        <v>15</v>
      </c>
      <c r="B815" s="6" t="s">
        <v>14</v>
      </c>
      <c r="C815" s="6" t="s">
        <v>16</v>
      </c>
    </row>
    <row r="816" spans="1:5" x14ac:dyDescent="0.2">
      <c r="A816">
        <f t="shared" si="11"/>
        <v>15</v>
      </c>
      <c r="B816" s="6" t="s">
        <v>14</v>
      </c>
      <c r="C816" s="6" t="s">
        <v>17</v>
      </c>
      <c r="D816">
        <f>397-36</f>
        <v>361</v>
      </c>
      <c r="E816">
        <v>397</v>
      </c>
    </row>
    <row r="817" spans="1:5" x14ac:dyDescent="0.2">
      <c r="A817">
        <f t="shared" si="11"/>
        <v>15</v>
      </c>
      <c r="B817" s="6" t="s">
        <v>14</v>
      </c>
      <c r="C817" s="6" t="s">
        <v>18</v>
      </c>
    </row>
    <row r="818" spans="1:5" x14ac:dyDescent="0.2">
      <c r="A818">
        <f t="shared" si="11"/>
        <v>15</v>
      </c>
      <c r="B818" s="6" t="s">
        <v>14</v>
      </c>
      <c r="C818" s="6" t="s">
        <v>19</v>
      </c>
    </row>
    <row r="819" spans="1:5" x14ac:dyDescent="0.2">
      <c r="A819">
        <f t="shared" si="11"/>
        <v>15</v>
      </c>
      <c r="B819" s="6" t="s">
        <v>20</v>
      </c>
      <c r="C819" s="6" t="s">
        <v>21</v>
      </c>
      <c r="D819">
        <f>140+122</f>
        <v>262</v>
      </c>
      <c r="E819">
        <v>397</v>
      </c>
    </row>
    <row r="820" spans="1:5" x14ac:dyDescent="0.2">
      <c r="A820">
        <f t="shared" si="11"/>
        <v>15</v>
      </c>
      <c r="B820" s="6" t="s">
        <v>20</v>
      </c>
      <c r="C820" s="6" t="s">
        <v>22</v>
      </c>
      <c r="D820">
        <f>74+61</f>
        <v>135</v>
      </c>
      <c r="E820">
        <v>397</v>
      </c>
    </row>
    <row r="821" spans="1:5" x14ac:dyDescent="0.2">
      <c r="A821">
        <f t="shared" si="11"/>
        <v>15</v>
      </c>
      <c r="B821" s="6" t="s">
        <v>23</v>
      </c>
      <c r="C821" s="6" t="s">
        <v>24</v>
      </c>
    </row>
    <row r="822" spans="1:5" x14ac:dyDescent="0.2">
      <c r="A822">
        <f t="shared" si="11"/>
        <v>15</v>
      </c>
      <c r="B822" s="6" t="s">
        <v>23</v>
      </c>
      <c r="C822" s="6" t="s">
        <v>25</v>
      </c>
    </row>
    <row r="823" spans="1:5" x14ac:dyDescent="0.2">
      <c r="A823">
        <f t="shared" si="11"/>
        <v>15</v>
      </c>
      <c r="B823" s="6" t="s">
        <v>23</v>
      </c>
      <c r="C823" s="6" t="s">
        <v>26</v>
      </c>
    </row>
    <row r="824" spans="1:5" x14ac:dyDescent="0.2">
      <c r="A824">
        <f t="shared" si="11"/>
        <v>15</v>
      </c>
      <c r="B824" s="6" t="s">
        <v>27</v>
      </c>
      <c r="C824" s="6" t="s">
        <v>28</v>
      </c>
    </row>
    <row r="825" spans="1:5" x14ac:dyDescent="0.2">
      <c r="A825">
        <f t="shared" si="11"/>
        <v>15</v>
      </c>
      <c r="B825" s="6" t="s">
        <v>27</v>
      </c>
      <c r="C825" s="6" t="s">
        <v>29</v>
      </c>
    </row>
    <row r="826" spans="1:5" x14ac:dyDescent="0.2">
      <c r="A826">
        <f t="shared" si="11"/>
        <v>15</v>
      </c>
      <c r="B826" s="6" t="s">
        <v>27</v>
      </c>
      <c r="C826" s="6" t="s">
        <v>30</v>
      </c>
    </row>
    <row r="827" spans="1:5" x14ac:dyDescent="0.2">
      <c r="A827">
        <f t="shared" si="11"/>
        <v>15</v>
      </c>
      <c r="B827" s="6" t="s">
        <v>27</v>
      </c>
      <c r="C827" s="6" t="s">
        <v>31</v>
      </c>
    </row>
    <row r="828" spans="1:5" x14ac:dyDescent="0.2">
      <c r="A828">
        <f t="shared" ref="A828:A891" si="12">A771+1</f>
        <v>15</v>
      </c>
      <c r="B828" s="6" t="s">
        <v>27</v>
      </c>
      <c r="C828" s="6" t="s">
        <v>32</v>
      </c>
    </row>
    <row r="829" spans="1:5" x14ac:dyDescent="0.2">
      <c r="A829">
        <f t="shared" si="12"/>
        <v>15</v>
      </c>
      <c r="B829" s="6" t="s">
        <v>27</v>
      </c>
      <c r="C829" s="6" t="s">
        <v>26</v>
      </c>
    </row>
    <row r="830" spans="1:5" x14ac:dyDescent="0.2">
      <c r="A830">
        <f t="shared" si="12"/>
        <v>15</v>
      </c>
      <c r="B830" s="6" t="s">
        <v>33</v>
      </c>
      <c r="C830" s="7" t="s">
        <v>34</v>
      </c>
      <c r="D830">
        <f>126+115</f>
        <v>241</v>
      </c>
      <c r="E830">
        <v>397</v>
      </c>
    </row>
    <row r="831" spans="1:5" x14ac:dyDescent="0.2">
      <c r="A831">
        <f t="shared" si="12"/>
        <v>15</v>
      </c>
      <c r="B831" s="6" t="s">
        <v>33</v>
      </c>
      <c r="C831" s="7" t="s">
        <v>35</v>
      </c>
      <c r="D831">
        <f>81+71</f>
        <v>152</v>
      </c>
      <c r="E831">
        <v>397</v>
      </c>
    </row>
    <row r="832" spans="1:5" x14ac:dyDescent="0.2">
      <c r="A832">
        <f t="shared" si="12"/>
        <v>15</v>
      </c>
      <c r="B832" s="6" t="s">
        <v>33</v>
      </c>
      <c r="C832" s="7" t="s">
        <v>36</v>
      </c>
    </row>
    <row r="833" spans="1:5" x14ac:dyDescent="0.2">
      <c r="A833">
        <f t="shared" si="12"/>
        <v>15</v>
      </c>
      <c r="B833" s="6" t="s">
        <v>33</v>
      </c>
      <c r="C833" s="7" t="s">
        <v>37</v>
      </c>
      <c r="D833">
        <v>17</v>
      </c>
      <c r="E833">
        <v>397</v>
      </c>
    </row>
    <row r="834" spans="1:5" x14ac:dyDescent="0.2">
      <c r="A834">
        <f t="shared" si="12"/>
        <v>15</v>
      </c>
      <c r="B834" s="6" t="s">
        <v>33</v>
      </c>
      <c r="C834" s="7" t="s">
        <v>38</v>
      </c>
      <c r="D834">
        <f>14+9</f>
        <v>23</v>
      </c>
      <c r="E834">
        <v>397</v>
      </c>
    </row>
    <row r="835" spans="1:5" x14ac:dyDescent="0.2">
      <c r="A835">
        <f t="shared" si="12"/>
        <v>15</v>
      </c>
      <c r="B835" s="6" t="s">
        <v>33</v>
      </c>
      <c r="C835" s="7" t="s">
        <v>39</v>
      </c>
    </row>
    <row r="836" spans="1:5" x14ac:dyDescent="0.2">
      <c r="A836">
        <f t="shared" si="12"/>
        <v>15</v>
      </c>
      <c r="B836" s="6" t="s">
        <v>33</v>
      </c>
      <c r="C836" s="7" t="s">
        <v>40</v>
      </c>
      <c r="D836">
        <f>26+18</f>
        <v>44</v>
      </c>
      <c r="E836">
        <v>397</v>
      </c>
    </row>
    <row r="837" spans="1:5" x14ac:dyDescent="0.2">
      <c r="A837">
        <f t="shared" si="12"/>
        <v>15</v>
      </c>
      <c r="B837" s="6" t="s">
        <v>33</v>
      </c>
      <c r="C837" s="7" t="s">
        <v>41</v>
      </c>
    </row>
    <row r="838" spans="1:5" x14ac:dyDescent="0.2">
      <c r="A838">
        <f t="shared" si="12"/>
        <v>15</v>
      </c>
      <c r="B838" s="6" t="s">
        <v>33</v>
      </c>
      <c r="C838" s="7" t="s">
        <v>42</v>
      </c>
    </row>
    <row r="839" spans="1:5" x14ac:dyDescent="0.2">
      <c r="A839">
        <f t="shared" si="12"/>
        <v>15</v>
      </c>
      <c r="B839" s="6" t="s">
        <v>33</v>
      </c>
      <c r="C839" s="7" t="s">
        <v>43</v>
      </c>
    </row>
    <row r="840" spans="1:5" x14ac:dyDescent="0.2">
      <c r="A840">
        <f t="shared" si="12"/>
        <v>15</v>
      </c>
      <c r="B840" s="6" t="s">
        <v>33</v>
      </c>
      <c r="C840" s="7" t="s">
        <v>44</v>
      </c>
      <c r="D840">
        <v>14</v>
      </c>
      <c r="E840">
        <v>397</v>
      </c>
    </row>
    <row r="841" spans="1:5" x14ac:dyDescent="0.2">
      <c r="A841">
        <f t="shared" si="12"/>
        <v>15</v>
      </c>
      <c r="B841" s="6" t="s">
        <v>33</v>
      </c>
      <c r="C841" s="7" t="s">
        <v>45</v>
      </c>
      <c r="D841">
        <v>24</v>
      </c>
      <c r="E841">
        <v>397</v>
      </c>
    </row>
    <row r="842" spans="1:5" x14ac:dyDescent="0.2">
      <c r="A842">
        <f t="shared" si="12"/>
        <v>15</v>
      </c>
      <c r="B842" s="6" t="s">
        <v>33</v>
      </c>
      <c r="C842" s="7" t="s">
        <v>46</v>
      </c>
    </row>
    <row r="843" spans="1:5" x14ac:dyDescent="0.2">
      <c r="A843">
        <f t="shared" si="12"/>
        <v>15</v>
      </c>
      <c r="B843" s="6" t="s">
        <v>33</v>
      </c>
      <c r="C843" s="7" t="s">
        <v>47</v>
      </c>
      <c r="D843">
        <v>15</v>
      </c>
      <c r="E843">
        <v>397</v>
      </c>
    </row>
    <row r="844" spans="1:5" x14ac:dyDescent="0.2">
      <c r="A844">
        <f t="shared" si="12"/>
        <v>15</v>
      </c>
      <c r="B844" s="6" t="s">
        <v>33</v>
      </c>
      <c r="C844" s="7" t="s">
        <v>48</v>
      </c>
    </row>
    <row r="845" spans="1:5" x14ac:dyDescent="0.2">
      <c r="A845">
        <f t="shared" si="12"/>
        <v>15</v>
      </c>
      <c r="B845" s="6" t="s">
        <v>33</v>
      </c>
      <c r="C845" s="7" t="s">
        <v>49</v>
      </c>
    </row>
    <row r="846" spans="1:5" x14ac:dyDescent="0.2">
      <c r="A846">
        <f t="shared" si="12"/>
        <v>15</v>
      </c>
      <c r="B846" s="6" t="s">
        <v>33</v>
      </c>
      <c r="C846" s="7" t="s">
        <v>50</v>
      </c>
    </row>
    <row r="847" spans="1:5" x14ac:dyDescent="0.2">
      <c r="A847">
        <f t="shared" si="12"/>
        <v>15</v>
      </c>
      <c r="B847" s="6" t="s">
        <v>33</v>
      </c>
      <c r="C847" s="7" t="s">
        <v>51</v>
      </c>
    </row>
    <row r="848" spans="1:5" x14ac:dyDescent="0.2">
      <c r="A848">
        <f t="shared" si="12"/>
        <v>15</v>
      </c>
      <c r="B848" s="6" t="s">
        <v>33</v>
      </c>
      <c r="C848" s="7" t="s">
        <v>52</v>
      </c>
    </row>
    <row r="849" spans="1:5" x14ac:dyDescent="0.2">
      <c r="A849">
        <f t="shared" si="12"/>
        <v>15</v>
      </c>
      <c r="B849" s="6" t="s">
        <v>33</v>
      </c>
      <c r="C849" s="7" t="s">
        <v>53</v>
      </c>
    </row>
    <row r="850" spans="1:5" x14ac:dyDescent="0.2">
      <c r="A850">
        <f t="shared" si="12"/>
        <v>15</v>
      </c>
      <c r="B850" s="6" t="s">
        <v>33</v>
      </c>
      <c r="C850" s="7" t="s">
        <v>31</v>
      </c>
    </row>
    <row r="851" spans="1:5" x14ac:dyDescent="0.2">
      <c r="A851">
        <f t="shared" si="12"/>
        <v>15</v>
      </c>
      <c r="B851" s="6" t="s">
        <v>33</v>
      </c>
      <c r="C851" s="7" t="s">
        <v>54</v>
      </c>
    </row>
    <row r="852" spans="1:5" x14ac:dyDescent="0.2">
      <c r="A852">
        <f t="shared" si="12"/>
        <v>15</v>
      </c>
      <c r="B852" s="6" t="s">
        <v>55</v>
      </c>
      <c r="C852" s="6" t="s">
        <v>56</v>
      </c>
    </row>
    <row r="853" spans="1:5" x14ac:dyDescent="0.2">
      <c r="A853">
        <f t="shared" si="12"/>
        <v>15</v>
      </c>
      <c r="B853" s="6" t="s">
        <v>57</v>
      </c>
      <c r="C853" s="6" t="s">
        <v>58</v>
      </c>
      <c r="D853">
        <f>90+75</f>
        <v>165</v>
      </c>
      <c r="E853">
        <v>397</v>
      </c>
    </row>
    <row r="854" spans="1:5" x14ac:dyDescent="0.2">
      <c r="A854">
        <f t="shared" si="12"/>
        <v>15</v>
      </c>
      <c r="B854" s="6" t="s">
        <v>59</v>
      </c>
      <c r="C854" s="6" t="s">
        <v>60</v>
      </c>
      <c r="D854">
        <f>241+198</f>
        <v>439</v>
      </c>
      <c r="E854">
        <v>835</v>
      </c>
    </row>
    <row r="855" spans="1:5" x14ac:dyDescent="0.2">
      <c r="A855">
        <f t="shared" si="12"/>
        <v>15</v>
      </c>
      <c r="B855" s="6" t="s">
        <v>61</v>
      </c>
      <c r="C855" s="6" t="s">
        <v>62</v>
      </c>
      <c r="D855">
        <v>18</v>
      </c>
    </row>
    <row r="856" spans="1:5" x14ac:dyDescent="0.2">
      <c r="A856">
        <f t="shared" si="12"/>
        <v>15</v>
      </c>
      <c r="B856" s="6" t="s">
        <v>61</v>
      </c>
      <c r="C856" s="6" t="s">
        <v>63</v>
      </c>
    </row>
    <row r="857" spans="1:5" x14ac:dyDescent="0.2">
      <c r="A857">
        <f t="shared" si="12"/>
        <v>16</v>
      </c>
      <c r="B857" s="6" t="s">
        <v>5</v>
      </c>
      <c r="C857" s="6" t="s">
        <v>6</v>
      </c>
      <c r="D857">
        <f>(36+43.5+43.1+42.4)/4</f>
        <v>41.25</v>
      </c>
      <c r="E857">
        <f>24*4</f>
        <v>96</v>
      </c>
    </row>
    <row r="858" spans="1:5" x14ac:dyDescent="0.2">
      <c r="A858">
        <f t="shared" si="12"/>
        <v>16</v>
      </c>
      <c r="B858" s="6" t="s">
        <v>5</v>
      </c>
      <c r="C858" s="6" t="s">
        <v>7</v>
      </c>
      <c r="D858">
        <f>(8.5+8.9+10.5+8.7)/4</f>
        <v>9.1499999999999986</v>
      </c>
      <c r="E858">
        <v>96</v>
      </c>
    </row>
    <row r="859" spans="1:5" x14ac:dyDescent="0.2">
      <c r="A859">
        <f t="shared" si="12"/>
        <v>16</v>
      </c>
      <c r="B859" s="6" t="s">
        <v>5</v>
      </c>
      <c r="C859" s="6" t="s">
        <v>8</v>
      </c>
    </row>
    <row r="860" spans="1:5" x14ac:dyDescent="0.2">
      <c r="A860">
        <f t="shared" si="12"/>
        <v>16</v>
      </c>
      <c r="B860" s="6" t="s">
        <v>5</v>
      </c>
      <c r="C860" s="6" t="s">
        <v>9</v>
      </c>
    </row>
    <row r="861" spans="1:5" x14ac:dyDescent="0.2">
      <c r="A861">
        <f t="shared" si="12"/>
        <v>16</v>
      </c>
      <c r="B861" s="6" t="s">
        <v>5</v>
      </c>
      <c r="C861" s="6" t="s">
        <v>10</v>
      </c>
    </row>
    <row r="862" spans="1:5" x14ac:dyDescent="0.2">
      <c r="A862">
        <f t="shared" si="12"/>
        <v>16</v>
      </c>
      <c r="B862" s="6" t="s">
        <v>5</v>
      </c>
      <c r="C862" s="6" t="s">
        <v>11</v>
      </c>
    </row>
    <row r="863" spans="1:5" x14ac:dyDescent="0.2">
      <c r="A863">
        <f t="shared" si="12"/>
        <v>16</v>
      </c>
      <c r="B863" s="6" t="s">
        <v>5</v>
      </c>
      <c r="C863" s="6" t="s">
        <v>12</v>
      </c>
    </row>
    <row r="864" spans="1:5" x14ac:dyDescent="0.2">
      <c r="A864">
        <f t="shared" si="12"/>
        <v>16</v>
      </c>
      <c r="B864" s="6" t="s">
        <v>13</v>
      </c>
      <c r="C864" s="6" t="s">
        <v>6</v>
      </c>
    </row>
    <row r="865" spans="1:5" x14ac:dyDescent="0.2">
      <c r="A865">
        <f t="shared" si="12"/>
        <v>16</v>
      </c>
      <c r="B865" s="6" t="s">
        <v>13</v>
      </c>
      <c r="C865" s="6" t="s">
        <v>7</v>
      </c>
    </row>
    <row r="866" spans="1:5" x14ac:dyDescent="0.2">
      <c r="A866">
        <f t="shared" si="12"/>
        <v>16</v>
      </c>
      <c r="B866" s="6" t="s">
        <v>13</v>
      </c>
      <c r="C866" s="6" t="s">
        <v>8</v>
      </c>
    </row>
    <row r="867" spans="1:5" x14ac:dyDescent="0.2">
      <c r="A867">
        <f t="shared" si="12"/>
        <v>16</v>
      </c>
      <c r="B867" s="6" t="s">
        <v>13</v>
      </c>
      <c r="C867" s="6" t="s">
        <v>9</v>
      </c>
    </row>
    <row r="868" spans="1:5" x14ac:dyDescent="0.2">
      <c r="A868">
        <f t="shared" si="12"/>
        <v>16</v>
      </c>
      <c r="B868" s="6" t="s">
        <v>13</v>
      </c>
      <c r="C868" s="6" t="s">
        <v>10</v>
      </c>
    </row>
    <row r="869" spans="1:5" x14ac:dyDescent="0.2">
      <c r="A869">
        <f t="shared" si="12"/>
        <v>16</v>
      </c>
      <c r="B869" s="6" t="s">
        <v>13</v>
      </c>
      <c r="C869" s="6" t="s">
        <v>11</v>
      </c>
    </row>
    <row r="870" spans="1:5" x14ac:dyDescent="0.2">
      <c r="A870">
        <f t="shared" si="12"/>
        <v>16</v>
      </c>
      <c r="B870" s="6" t="s">
        <v>13</v>
      </c>
      <c r="C870" s="6" t="s">
        <v>12</v>
      </c>
    </row>
    <row r="871" spans="1:5" x14ac:dyDescent="0.2">
      <c r="A871">
        <f t="shared" si="12"/>
        <v>16</v>
      </c>
      <c r="B871" s="6" t="s">
        <v>14</v>
      </c>
      <c r="C871" s="6" t="s">
        <v>15</v>
      </c>
    </row>
    <row r="872" spans="1:5" x14ac:dyDescent="0.2">
      <c r="A872">
        <f t="shared" si="12"/>
        <v>16</v>
      </c>
      <c r="B872" s="6" t="s">
        <v>14</v>
      </c>
      <c r="C872" s="6" t="s">
        <v>16</v>
      </c>
    </row>
    <row r="873" spans="1:5" x14ac:dyDescent="0.2">
      <c r="A873">
        <f t="shared" si="12"/>
        <v>16</v>
      </c>
      <c r="B873" s="6" t="s">
        <v>14</v>
      </c>
      <c r="C873" s="6" t="s">
        <v>17</v>
      </c>
    </row>
    <row r="874" spans="1:5" x14ac:dyDescent="0.2">
      <c r="A874">
        <f t="shared" si="12"/>
        <v>16</v>
      </c>
      <c r="B874" s="6" t="s">
        <v>14</v>
      </c>
      <c r="C874" s="6" t="s">
        <v>18</v>
      </c>
    </row>
    <row r="875" spans="1:5" x14ac:dyDescent="0.2">
      <c r="A875">
        <f t="shared" si="12"/>
        <v>16</v>
      </c>
      <c r="B875" s="6" t="s">
        <v>14</v>
      </c>
      <c r="C875" s="6" t="s">
        <v>19</v>
      </c>
    </row>
    <row r="876" spans="1:5" x14ac:dyDescent="0.2">
      <c r="A876">
        <f t="shared" si="12"/>
        <v>16</v>
      </c>
      <c r="B876" s="6" t="s">
        <v>20</v>
      </c>
      <c r="C876" s="6" t="s">
        <v>21</v>
      </c>
      <c r="D876">
        <f>33+5</f>
        <v>38</v>
      </c>
      <c r="E876">
        <f>24*4</f>
        <v>96</v>
      </c>
    </row>
    <row r="877" spans="1:5" x14ac:dyDescent="0.2">
      <c r="A877">
        <f t="shared" si="12"/>
        <v>16</v>
      </c>
      <c r="B877" s="6" t="s">
        <v>20</v>
      </c>
      <c r="C877" s="6" t="s">
        <v>22</v>
      </c>
      <c r="D877">
        <f>13+13+13+19</f>
        <v>58</v>
      </c>
      <c r="E877">
        <f>24*4</f>
        <v>96</v>
      </c>
    </row>
    <row r="878" spans="1:5" x14ac:dyDescent="0.2">
      <c r="A878">
        <f t="shared" si="12"/>
        <v>16</v>
      </c>
      <c r="B878" s="6" t="s">
        <v>23</v>
      </c>
      <c r="C878" s="6" t="s">
        <v>24</v>
      </c>
    </row>
    <row r="879" spans="1:5" x14ac:dyDescent="0.2">
      <c r="A879">
        <f t="shared" si="12"/>
        <v>16</v>
      </c>
      <c r="B879" s="6" t="s">
        <v>23</v>
      </c>
      <c r="C879" s="6" t="s">
        <v>25</v>
      </c>
    </row>
    <row r="880" spans="1:5" x14ac:dyDescent="0.2">
      <c r="A880">
        <f t="shared" si="12"/>
        <v>16</v>
      </c>
      <c r="B880" s="6" t="s">
        <v>23</v>
      </c>
      <c r="C880" s="6" t="s">
        <v>26</v>
      </c>
    </row>
    <row r="881" spans="1:3" x14ac:dyDescent="0.2">
      <c r="A881">
        <f t="shared" si="12"/>
        <v>16</v>
      </c>
      <c r="B881" s="6" t="s">
        <v>27</v>
      </c>
      <c r="C881" s="6" t="s">
        <v>28</v>
      </c>
    </row>
    <row r="882" spans="1:3" x14ac:dyDescent="0.2">
      <c r="A882">
        <f t="shared" si="12"/>
        <v>16</v>
      </c>
      <c r="B882" s="6" t="s">
        <v>27</v>
      </c>
      <c r="C882" s="6" t="s">
        <v>29</v>
      </c>
    </row>
    <row r="883" spans="1:3" x14ac:dyDescent="0.2">
      <c r="A883">
        <f t="shared" si="12"/>
        <v>16</v>
      </c>
      <c r="B883" s="6" t="s">
        <v>27</v>
      </c>
      <c r="C883" s="6" t="s">
        <v>30</v>
      </c>
    </row>
    <row r="884" spans="1:3" x14ac:dyDescent="0.2">
      <c r="A884">
        <f t="shared" si="12"/>
        <v>16</v>
      </c>
      <c r="B884" s="6" t="s">
        <v>27</v>
      </c>
      <c r="C884" s="6" t="s">
        <v>31</v>
      </c>
    </row>
    <row r="885" spans="1:3" x14ac:dyDescent="0.2">
      <c r="A885">
        <f t="shared" si="12"/>
        <v>16</v>
      </c>
      <c r="B885" s="6" t="s">
        <v>27</v>
      </c>
      <c r="C885" s="6" t="s">
        <v>32</v>
      </c>
    </row>
    <row r="886" spans="1:3" x14ac:dyDescent="0.2">
      <c r="A886">
        <f t="shared" si="12"/>
        <v>16</v>
      </c>
      <c r="B886" s="6" t="s">
        <v>27</v>
      </c>
      <c r="C886" s="6" t="s">
        <v>26</v>
      </c>
    </row>
    <row r="887" spans="1:3" x14ac:dyDescent="0.2">
      <c r="A887">
        <f t="shared" si="12"/>
        <v>16</v>
      </c>
      <c r="B887" s="6" t="s">
        <v>33</v>
      </c>
      <c r="C887" s="7" t="s">
        <v>34</v>
      </c>
    </row>
    <row r="888" spans="1:3" x14ac:dyDescent="0.2">
      <c r="A888">
        <f t="shared" si="12"/>
        <v>16</v>
      </c>
      <c r="B888" s="6" t="s">
        <v>33</v>
      </c>
      <c r="C888" s="7" t="s">
        <v>35</v>
      </c>
    </row>
    <row r="889" spans="1:3" x14ac:dyDescent="0.2">
      <c r="A889">
        <f t="shared" si="12"/>
        <v>16</v>
      </c>
      <c r="B889" s="6" t="s">
        <v>33</v>
      </c>
      <c r="C889" s="7" t="s">
        <v>36</v>
      </c>
    </row>
    <row r="890" spans="1:3" x14ac:dyDescent="0.2">
      <c r="A890">
        <f t="shared" si="12"/>
        <v>16</v>
      </c>
      <c r="B890" s="6" t="s">
        <v>33</v>
      </c>
      <c r="C890" s="7" t="s">
        <v>37</v>
      </c>
    </row>
    <row r="891" spans="1:3" x14ac:dyDescent="0.2">
      <c r="A891">
        <f t="shared" si="12"/>
        <v>16</v>
      </c>
      <c r="B891" s="6" t="s">
        <v>33</v>
      </c>
      <c r="C891" s="7" t="s">
        <v>38</v>
      </c>
    </row>
    <row r="892" spans="1:3" x14ac:dyDescent="0.2">
      <c r="A892">
        <f t="shared" ref="A892:A955" si="13">A835+1</f>
        <v>16</v>
      </c>
      <c r="B892" s="6" t="s">
        <v>33</v>
      </c>
      <c r="C892" s="7" t="s">
        <v>39</v>
      </c>
    </row>
    <row r="893" spans="1:3" x14ac:dyDescent="0.2">
      <c r="A893">
        <f t="shared" si="13"/>
        <v>16</v>
      </c>
      <c r="B893" s="6" t="s">
        <v>33</v>
      </c>
      <c r="C893" s="7" t="s">
        <v>40</v>
      </c>
    </row>
    <row r="894" spans="1:3" x14ac:dyDescent="0.2">
      <c r="A894">
        <f t="shared" si="13"/>
        <v>16</v>
      </c>
      <c r="B894" s="6" t="s">
        <v>33</v>
      </c>
      <c r="C894" s="7" t="s">
        <v>41</v>
      </c>
    </row>
    <row r="895" spans="1:3" x14ac:dyDescent="0.2">
      <c r="A895">
        <f t="shared" si="13"/>
        <v>16</v>
      </c>
      <c r="B895" s="6" t="s">
        <v>33</v>
      </c>
      <c r="C895" s="7" t="s">
        <v>42</v>
      </c>
    </row>
    <row r="896" spans="1:3" x14ac:dyDescent="0.2">
      <c r="A896">
        <f t="shared" si="13"/>
        <v>16</v>
      </c>
      <c r="B896" s="6" t="s">
        <v>33</v>
      </c>
      <c r="C896" s="7" t="s">
        <v>43</v>
      </c>
    </row>
    <row r="897" spans="1:5" x14ac:dyDescent="0.2">
      <c r="A897">
        <f t="shared" si="13"/>
        <v>16</v>
      </c>
      <c r="B897" s="6" t="s">
        <v>33</v>
      </c>
      <c r="C897" s="7" t="s">
        <v>44</v>
      </c>
    </row>
    <row r="898" spans="1:5" x14ac:dyDescent="0.2">
      <c r="A898">
        <f t="shared" si="13"/>
        <v>16</v>
      </c>
      <c r="B898" s="6" t="s">
        <v>33</v>
      </c>
      <c r="C898" s="7" t="s">
        <v>45</v>
      </c>
    </row>
    <row r="899" spans="1:5" x14ac:dyDescent="0.2">
      <c r="A899">
        <f t="shared" si="13"/>
        <v>16</v>
      </c>
      <c r="B899" s="6" t="s">
        <v>33</v>
      </c>
      <c r="C899" s="7" t="s">
        <v>46</v>
      </c>
    </row>
    <row r="900" spans="1:5" x14ac:dyDescent="0.2">
      <c r="A900">
        <f t="shared" si="13"/>
        <v>16</v>
      </c>
      <c r="B900" s="6" t="s">
        <v>33</v>
      </c>
      <c r="C900" s="7" t="s">
        <v>47</v>
      </c>
    </row>
    <row r="901" spans="1:5" x14ac:dyDescent="0.2">
      <c r="A901">
        <f t="shared" si="13"/>
        <v>16</v>
      </c>
      <c r="B901" s="6" t="s">
        <v>33</v>
      </c>
      <c r="C901" s="7" t="s">
        <v>48</v>
      </c>
    </row>
    <row r="902" spans="1:5" x14ac:dyDescent="0.2">
      <c r="A902">
        <f t="shared" si="13"/>
        <v>16</v>
      </c>
      <c r="B902" s="6" t="s">
        <v>33</v>
      </c>
      <c r="C902" s="7" t="s">
        <v>49</v>
      </c>
    </row>
    <row r="903" spans="1:5" x14ac:dyDescent="0.2">
      <c r="A903">
        <f t="shared" si="13"/>
        <v>16</v>
      </c>
      <c r="B903" s="6" t="s">
        <v>33</v>
      </c>
      <c r="C903" s="7" t="s">
        <v>50</v>
      </c>
    </row>
    <row r="904" spans="1:5" x14ac:dyDescent="0.2">
      <c r="A904">
        <f t="shared" si="13"/>
        <v>16</v>
      </c>
      <c r="B904" s="6" t="s">
        <v>33</v>
      </c>
      <c r="C904" s="7" t="s">
        <v>51</v>
      </c>
    </row>
    <row r="905" spans="1:5" x14ac:dyDescent="0.2">
      <c r="A905">
        <f t="shared" si="13"/>
        <v>16</v>
      </c>
      <c r="B905" s="6" t="s">
        <v>33</v>
      </c>
      <c r="C905" s="7" t="s">
        <v>52</v>
      </c>
    </row>
    <row r="906" spans="1:5" x14ac:dyDescent="0.2">
      <c r="A906">
        <f t="shared" si="13"/>
        <v>16</v>
      </c>
      <c r="B906" s="6" t="s">
        <v>33</v>
      </c>
      <c r="C906" s="7" t="s">
        <v>53</v>
      </c>
    </row>
    <row r="907" spans="1:5" x14ac:dyDescent="0.2">
      <c r="A907">
        <f t="shared" si="13"/>
        <v>16</v>
      </c>
      <c r="B907" s="6" t="s">
        <v>33</v>
      </c>
      <c r="C907" s="7" t="s">
        <v>31</v>
      </c>
    </row>
    <row r="908" spans="1:5" x14ac:dyDescent="0.2">
      <c r="A908">
        <f t="shared" si="13"/>
        <v>16</v>
      </c>
      <c r="B908" s="6" t="s">
        <v>33</v>
      </c>
      <c r="C908" s="7" t="s">
        <v>54</v>
      </c>
    </row>
    <row r="909" spans="1:5" x14ac:dyDescent="0.2">
      <c r="A909">
        <f t="shared" si="13"/>
        <v>16</v>
      </c>
      <c r="B909" s="6" t="s">
        <v>55</v>
      </c>
      <c r="C909" s="6" t="s">
        <v>56</v>
      </c>
    </row>
    <row r="910" spans="1:5" x14ac:dyDescent="0.2">
      <c r="A910">
        <f t="shared" si="13"/>
        <v>16</v>
      </c>
      <c r="B910" s="6" t="s">
        <v>57</v>
      </c>
      <c r="C910" s="6" t="s">
        <v>58</v>
      </c>
    </row>
    <row r="911" spans="1:5" x14ac:dyDescent="0.2">
      <c r="A911">
        <f t="shared" si="13"/>
        <v>16</v>
      </c>
      <c r="B911" s="6" t="s">
        <v>59</v>
      </c>
      <c r="C911" s="6" t="s">
        <v>60</v>
      </c>
      <c r="D911">
        <v>96</v>
      </c>
      <c r="E911">
        <v>201</v>
      </c>
    </row>
    <row r="912" spans="1:5" x14ac:dyDescent="0.2">
      <c r="A912">
        <f t="shared" si="13"/>
        <v>16</v>
      </c>
      <c r="B912" s="6" t="s">
        <v>61</v>
      </c>
      <c r="C912" s="6" t="s">
        <v>62</v>
      </c>
      <c r="D912">
        <v>18</v>
      </c>
    </row>
    <row r="913" spans="1:5" x14ac:dyDescent="0.2">
      <c r="A913">
        <f t="shared" si="13"/>
        <v>16</v>
      </c>
      <c r="B913" s="6" t="s">
        <v>61</v>
      </c>
      <c r="C913" s="6" t="s">
        <v>63</v>
      </c>
      <c r="D913">
        <v>59</v>
      </c>
    </row>
    <row r="914" spans="1:5" x14ac:dyDescent="0.2">
      <c r="A914">
        <f t="shared" si="13"/>
        <v>17</v>
      </c>
      <c r="B914" s="6" t="s">
        <v>5</v>
      </c>
      <c r="C914" s="6" t="s">
        <v>6</v>
      </c>
      <c r="D914">
        <f>(43.8+45.9+41.4+46.2)/4</f>
        <v>44.325000000000003</v>
      </c>
      <c r="E914">
        <v>224</v>
      </c>
    </row>
    <row r="915" spans="1:5" x14ac:dyDescent="0.2">
      <c r="A915">
        <f t="shared" si="13"/>
        <v>17</v>
      </c>
      <c r="B915" s="6" t="s">
        <v>5</v>
      </c>
      <c r="C915" s="6" t="s">
        <v>7</v>
      </c>
      <c r="D915">
        <f>(8.8+8.7+9.3+8.9)/4</f>
        <v>8.9250000000000007</v>
      </c>
      <c r="E915">
        <v>224</v>
      </c>
    </row>
    <row r="916" spans="1:5" x14ac:dyDescent="0.2">
      <c r="A916">
        <f t="shared" si="13"/>
        <v>17</v>
      </c>
      <c r="B916" s="6" t="s">
        <v>5</v>
      </c>
      <c r="C916" s="6" t="s">
        <v>8</v>
      </c>
    </row>
    <row r="917" spans="1:5" x14ac:dyDescent="0.2">
      <c r="A917">
        <f t="shared" si="13"/>
        <v>17</v>
      </c>
      <c r="B917" s="6" t="s">
        <v>5</v>
      </c>
      <c r="C917" s="6" t="s">
        <v>9</v>
      </c>
    </row>
    <row r="918" spans="1:5" x14ac:dyDescent="0.2">
      <c r="A918">
        <f t="shared" si="13"/>
        <v>17</v>
      </c>
      <c r="B918" s="6" t="s">
        <v>5</v>
      </c>
      <c r="C918" s="6" t="s">
        <v>10</v>
      </c>
    </row>
    <row r="919" spans="1:5" x14ac:dyDescent="0.2">
      <c r="A919">
        <f t="shared" si="13"/>
        <v>17</v>
      </c>
      <c r="B919" s="6" t="s">
        <v>5</v>
      </c>
      <c r="C919" s="6" t="s">
        <v>11</v>
      </c>
    </row>
    <row r="920" spans="1:5" x14ac:dyDescent="0.2">
      <c r="A920">
        <f t="shared" si="13"/>
        <v>17</v>
      </c>
      <c r="B920" s="6" t="s">
        <v>5</v>
      </c>
      <c r="C920" s="6" t="s">
        <v>12</v>
      </c>
    </row>
    <row r="921" spans="1:5" x14ac:dyDescent="0.2">
      <c r="A921">
        <f t="shared" si="13"/>
        <v>17</v>
      </c>
      <c r="B921" s="6" t="s">
        <v>13</v>
      </c>
      <c r="C921" s="6" t="s">
        <v>6</v>
      </c>
    </row>
    <row r="922" spans="1:5" x14ac:dyDescent="0.2">
      <c r="A922">
        <f t="shared" si="13"/>
        <v>17</v>
      </c>
      <c r="B922" s="6" t="s">
        <v>13</v>
      </c>
      <c r="C922" s="6" t="s">
        <v>7</v>
      </c>
    </row>
    <row r="923" spans="1:5" x14ac:dyDescent="0.2">
      <c r="A923">
        <f t="shared" si="13"/>
        <v>17</v>
      </c>
      <c r="B923" s="6" t="s">
        <v>13</v>
      </c>
      <c r="C923" s="6" t="s">
        <v>8</v>
      </c>
    </row>
    <row r="924" spans="1:5" x14ac:dyDescent="0.2">
      <c r="A924">
        <f t="shared" si="13"/>
        <v>17</v>
      </c>
      <c r="B924" s="6" t="s">
        <v>13</v>
      </c>
      <c r="C924" s="6" t="s">
        <v>9</v>
      </c>
    </row>
    <row r="925" spans="1:5" x14ac:dyDescent="0.2">
      <c r="A925">
        <f t="shared" si="13"/>
        <v>17</v>
      </c>
      <c r="B925" s="6" t="s">
        <v>13</v>
      </c>
      <c r="C925" s="6" t="s">
        <v>10</v>
      </c>
    </row>
    <row r="926" spans="1:5" x14ac:dyDescent="0.2">
      <c r="A926">
        <f t="shared" si="13"/>
        <v>17</v>
      </c>
      <c r="B926" s="6" t="s">
        <v>13</v>
      </c>
      <c r="C926" s="6" t="s">
        <v>11</v>
      </c>
    </row>
    <row r="927" spans="1:5" x14ac:dyDescent="0.2">
      <c r="A927">
        <f t="shared" si="13"/>
        <v>17</v>
      </c>
      <c r="B927" s="6" t="s">
        <v>13</v>
      </c>
      <c r="C927" s="6" t="s">
        <v>12</v>
      </c>
    </row>
    <row r="928" spans="1:5" x14ac:dyDescent="0.2">
      <c r="A928">
        <f t="shared" si="13"/>
        <v>17</v>
      </c>
      <c r="B928" s="6" t="s">
        <v>14</v>
      </c>
      <c r="C928" s="6" t="s">
        <v>15</v>
      </c>
    </row>
    <row r="929" spans="1:5" x14ac:dyDescent="0.2">
      <c r="A929">
        <f t="shared" si="13"/>
        <v>17</v>
      </c>
      <c r="B929" s="6" t="s">
        <v>14</v>
      </c>
      <c r="C929" s="6" t="s">
        <v>16</v>
      </c>
    </row>
    <row r="930" spans="1:5" x14ac:dyDescent="0.2">
      <c r="A930">
        <f t="shared" si="13"/>
        <v>17</v>
      </c>
      <c r="B930" s="6" t="s">
        <v>14</v>
      </c>
      <c r="C930" s="6" t="s">
        <v>17</v>
      </c>
    </row>
    <row r="931" spans="1:5" x14ac:dyDescent="0.2">
      <c r="A931">
        <f t="shared" si="13"/>
        <v>17</v>
      </c>
      <c r="B931" s="6" t="s">
        <v>14</v>
      </c>
      <c r="C931" s="6" t="s">
        <v>18</v>
      </c>
    </row>
    <row r="932" spans="1:5" x14ac:dyDescent="0.2">
      <c r="A932">
        <f t="shared" si="13"/>
        <v>17</v>
      </c>
      <c r="B932" s="6" t="s">
        <v>14</v>
      </c>
      <c r="C932" s="6" t="s">
        <v>19</v>
      </c>
    </row>
    <row r="933" spans="1:5" x14ac:dyDescent="0.2">
      <c r="A933">
        <f t="shared" si="13"/>
        <v>17</v>
      </c>
      <c r="B933" s="6" t="s">
        <v>20</v>
      </c>
      <c r="C933" s="6" t="s">
        <v>21</v>
      </c>
      <c r="D933">
        <f>32+9+32+9</f>
        <v>82</v>
      </c>
      <c r="E933">
        <v>224</v>
      </c>
    </row>
    <row r="934" spans="1:5" x14ac:dyDescent="0.2">
      <c r="A934">
        <f t="shared" si="13"/>
        <v>17</v>
      </c>
      <c r="B934" s="6" t="s">
        <v>20</v>
      </c>
      <c r="C934" s="6" t="s">
        <v>22</v>
      </c>
      <c r="D934">
        <f>52+19+52+19</f>
        <v>142</v>
      </c>
      <c r="E934">
        <f>142+82</f>
        <v>224</v>
      </c>
    </row>
    <row r="935" spans="1:5" x14ac:dyDescent="0.2">
      <c r="A935">
        <f t="shared" si="13"/>
        <v>17</v>
      </c>
      <c r="B935" s="6" t="s">
        <v>23</v>
      </c>
      <c r="C935" s="6" t="s">
        <v>24</v>
      </c>
    </row>
    <row r="936" spans="1:5" x14ac:dyDescent="0.2">
      <c r="A936">
        <f t="shared" si="13"/>
        <v>17</v>
      </c>
      <c r="B936" s="6" t="s">
        <v>23</v>
      </c>
      <c r="C936" s="6" t="s">
        <v>25</v>
      </c>
    </row>
    <row r="937" spans="1:5" x14ac:dyDescent="0.2">
      <c r="A937">
        <f t="shared" si="13"/>
        <v>17</v>
      </c>
      <c r="B937" s="6" t="s">
        <v>23</v>
      </c>
      <c r="C937" s="6" t="s">
        <v>26</v>
      </c>
    </row>
    <row r="938" spans="1:5" x14ac:dyDescent="0.2">
      <c r="A938">
        <f t="shared" si="13"/>
        <v>17</v>
      </c>
      <c r="B938" s="6" t="s">
        <v>27</v>
      </c>
      <c r="C938" s="6" t="s">
        <v>28</v>
      </c>
    </row>
    <row r="939" spans="1:5" x14ac:dyDescent="0.2">
      <c r="A939">
        <f t="shared" si="13"/>
        <v>17</v>
      </c>
      <c r="B939" s="6" t="s">
        <v>27</v>
      </c>
      <c r="C939" s="6" t="s">
        <v>29</v>
      </c>
    </row>
    <row r="940" spans="1:5" x14ac:dyDescent="0.2">
      <c r="A940">
        <f t="shared" si="13"/>
        <v>17</v>
      </c>
      <c r="B940" s="6" t="s">
        <v>27</v>
      </c>
      <c r="C940" s="6" t="s">
        <v>30</v>
      </c>
    </row>
    <row r="941" spans="1:5" x14ac:dyDescent="0.2">
      <c r="A941">
        <f t="shared" si="13"/>
        <v>17</v>
      </c>
      <c r="B941" s="6" t="s">
        <v>27</v>
      </c>
      <c r="C941" s="6" t="s">
        <v>31</v>
      </c>
    </row>
    <row r="942" spans="1:5" x14ac:dyDescent="0.2">
      <c r="A942">
        <f t="shared" si="13"/>
        <v>17</v>
      </c>
      <c r="B942" s="6" t="s">
        <v>27</v>
      </c>
      <c r="C942" s="6" t="s">
        <v>32</v>
      </c>
    </row>
    <row r="943" spans="1:5" x14ac:dyDescent="0.2">
      <c r="A943">
        <f t="shared" si="13"/>
        <v>17</v>
      </c>
      <c r="B943" s="6" t="s">
        <v>27</v>
      </c>
      <c r="C943" s="6" t="s">
        <v>26</v>
      </c>
    </row>
    <row r="944" spans="1:5" x14ac:dyDescent="0.2">
      <c r="A944">
        <f t="shared" si="13"/>
        <v>17</v>
      </c>
      <c r="B944" s="6" t="s">
        <v>33</v>
      </c>
      <c r="C944" s="7" t="s">
        <v>34</v>
      </c>
    </row>
    <row r="945" spans="1:3" x14ac:dyDescent="0.2">
      <c r="A945">
        <f t="shared" si="13"/>
        <v>17</v>
      </c>
      <c r="B945" s="6" t="s">
        <v>33</v>
      </c>
      <c r="C945" s="7" t="s">
        <v>35</v>
      </c>
    </row>
    <row r="946" spans="1:3" x14ac:dyDescent="0.2">
      <c r="A946">
        <f t="shared" si="13"/>
        <v>17</v>
      </c>
      <c r="B946" s="6" t="s">
        <v>33</v>
      </c>
      <c r="C946" s="7" t="s">
        <v>36</v>
      </c>
    </row>
    <row r="947" spans="1:3" x14ac:dyDescent="0.2">
      <c r="A947">
        <f t="shared" si="13"/>
        <v>17</v>
      </c>
      <c r="B947" s="6" t="s">
        <v>33</v>
      </c>
      <c r="C947" s="7" t="s">
        <v>37</v>
      </c>
    </row>
    <row r="948" spans="1:3" x14ac:dyDescent="0.2">
      <c r="A948">
        <f t="shared" si="13"/>
        <v>17</v>
      </c>
      <c r="B948" s="6" t="s">
        <v>33</v>
      </c>
      <c r="C948" s="7" t="s">
        <v>38</v>
      </c>
    </row>
    <row r="949" spans="1:3" x14ac:dyDescent="0.2">
      <c r="A949">
        <f t="shared" si="13"/>
        <v>17</v>
      </c>
      <c r="B949" s="6" t="s">
        <v>33</v>
      </c>
      <c r="C949" s="7" t="s">
        <v>39</v>
      </c>
    </row>
    <row r="950" spans="1:3" x14ac:dyDescent="0.2">
      <c r="A950">
        <f t="shared" si="13"/>
        <v>17</v>
      </c>
      <c r="B950" s="6" t="s">
        <v>33</v>
      </c>
      <c r="C950" s="7" t="s">
        <v>40</v>
      </c>
    </row>
    <row r="951" spans="1:3" x14ac:dyDescent="0.2">
      <c r="A951">
        <f t="shared" si="13"/>
        <v>17</v>
      </c>
      <c r="B951" s="6" t="s">
        <v>33</v>
      </c>
      <c r="C951" s="7" t="s">
        <v>41</v>
      </c>
    </row>
    <row r="952" spans="1:3" x14ac:dyDescent="0.2">
      <c r="A952">
        <f t="shared" si="13"/>
        <v>17</v>
      </c>
      <c r="B952" s="6" t="s">
        <v>33</v>
      </c>
      <c r="C952" s="7" t="s">
        <v>42</v>
      </c>
    </row>
    <row r="953" spans="1:3" x14ac:dyDescent="0.2">
      <c r="A953">
        <f t="shared" si="13"/>
        <v>17</v>
      </c>
      <c r="B953" s="6" t="s">
        <v>33</v>
      </c>
      <c r="C953" s="7" t="s">
        <v>43</v>
      </c>
    </row>
    <row r="954" spans="1:3" x14ac:dyDescent="0.2">
      <c r="A954">
        <f t="shared" si="13"/>
        <v>17</v>
      </c>
      <c r="B954" s="6" t="s">
        <v>33</v>
      </c>
      <c r="C954" s="7" t="s">
        <v>44</v>
      </c>
    </row>
    <row r="955" spans="1:3" x14ac:dyDescent="0.2">
      <c r="A955">
        <f t="shared" si="13"/>
        <v>17</v>
      </c>
      <c r="B955" s="6" t="s">
        <v>33</v>
      </c>
      <c r="C955" s="7" t="s">
        <v>45</v>
      </c>
    </row>
    <row r="956" spans="1:3" x14ac:dyDescent="0.2">
      <c r="A956">
        <f t="shared" ref="A956:A1019" si="14">A899+1</f>
        <v>17</v>
      </c>
      <c r="B956" s="6" t="s">
        <v>33</v>
      </c>
      <c r="C956" s="7" t="s">
        <v>46</v>
      </c>
    </row>
    <row r="957" spans="1:3" x14ac:dyDescent="0.2">
      <c r="A957">
        <f t="shared" si="14"/>
        <v>17</v>
      </c>
      <c r="B957" s="6" t="s">
        <v>33</v>
      </c>
      <c r="C957" s="7" t="s">
        <v>47</v>
      </c>
    </row>
    <row r="958" spans="1:3" x14ac:dyDescent="0.2">
      <c r="A958">
        <f t="shared" si="14"/>
        <v>17</v>
      </c>
      <c r="B958" s="6" t="s">
        <v>33</v>
      </c>
      <c r="C958" s="7" t="s">
        <v>48</v>
      </c>
    </row>
    <row r="959" spans="1:3" x14ac:dyDescent="0.2">
      <c r="A959">
        <f t="shared" si="14"/>
        <v>17</v>
      </c>
      <c r="B959" s="6" t="s">
        <v>33</v>
      </c>
      <c r="C959" s="7" t="s">
        <v>49</v>
      </c>
    </row>
    <row r="960" spans="1:3" x14ac:dyDescent="0.2">
      <c r="A960">
        <f t="shared" si="14"/>
        <v>17</v>
      </c>
      <c r="B960" s="6" t="s">
        <v>33</v>
      </c>
      <c r="C960" s="7" t="s">
        <v>50</v>
      </c>
    </row>
    <row r="961" spans="1:5" x14ac:dyDescent="0.2">
      <c r="A961">
        <f t="shared" si="14"/>
        <v>17</v>
      </c>
      <c r="B961" s="6" t="s">
        <v>33</v>
      </c>
      <c r="C961" s="7" t="s">
        <v>51</v>
      </c>
    </row>
    <row r="962" spans="1:5" x14ac:dyDescent="0.2">
      <c r="A962">
        <f t="shared" si="14"/>
        <v>17</v>
      </c>
      <c r="B962" s="6" t="s">
        <v>33</v>
      </c>
      <c r="C962" s="7" t="s">
        <v>52</v>
      </c>
    </row>
    <row r="963" spans="1:5" x14ac:dyDescent="0.2">
      <c r="A963">
        <f t="shared" si="14"/>
        <v>17</v>
      </c>
      <c r="B963" s="6" t="s">
        <v>33</v>
      </c>
      <c r="C963" s="7" t="s">
        <v>53</v>
      </c>
    </row>
    <row r="964" spans="1:5" x14ac:dyDescent="0.2">
      <c r="A964">
        <f t="shared" si="14"/>
        <v>17</v>
      </c>
      <c r="B964" s="6" t="s">
        <v>33</v>
      </c>
      <c r="C964" s="7" t="s">
        <v>31</v>
      </c>
    </row>
    <row r="965" spans="1:5" x14ac:dyDescent="0.2">
      <c r="A965">
        <f t="shared" si="14"/>
        <v>17</v>
      </c>
      <c r="B965" s="6" t="s">
        <v>33</v>
      </c>
      <c r="C965" s="7" t="s">
        <v>54</v>
      </c>
    </row>
    <row r="966" spans="1:5" x14ac:dyDescent="0.2">
      <c r="A966">
        <f t="shared" si="14"/>
        <v>17</v>
      </c>
      <c r="B966" s="6" t="s">
        <v>55</v>
      </c>
      <c r="C966" s="6" t="s">
        <v>56</v>
      </c>
    </row>
    <row r="967" spans="1:5" x14ac:dyDescent="0.2">
      <c r="A967">
        <f t="shared" si="14"/>
        <v>17</v>
      </c>
      <c r="B967" s="6" t="s">
        <v>57</v>
      </c>
      <c r="C967" s="6" t="s">
        <v>58</v>
      </c>
    </row>
    <row r="968" spans="1:5" x14ac:dyDescent="0.2">
      <c r="A968">
        <f t="shared" si="14"/>
        <v>17</v>
      </c>
      <c r="B968" s="6" t="s">
        <v>59</v>
      </c>
      <c r="C968" s="6" t="s">
        <v>60</v>
      </c>
      <c r="D968">
        <v>224</v>
      </c>
      <c r="E968">
        <v>224</v>
      </c>
    </row>
    <row r="969" spans="1:5" x14ac:dyDescent="0.2">
      <c r="A969">
        <f t="shared" si="14"/>
        <v>17</v>
      </c>
      <c r="B969" s="6" t="s">
        <v>61</v>
      </c>
      <c r="C969" s="6" t="s">
        <v>62</v>
      </c>
      <c r="D969">
        <v>18</v>
      </c>
    </row>
    <row r="970" spans="1:5" x14ac:dyDescent="0.2">
      <c r="A970">
        <f t="shared" si="14"/>
        <v>17</v>
      </c>
      <c r="B970" s="6" t="s">
        <v>61</v>
      </c>
      <c r="C970" s="6" t="s">
        <v>63</v>
      </c>
      <c r="D970">
        <v>59</v>
      </c>
    </row>
    <row r="971" spans="1:5" x14ac:dyDescent="0.2">
      <c r="A971">
        <f t="shared" si="14"/>
        <v>18</v>
      </c>
      <c r="B971" s="6" t="s">
        <v>5</v>
      </c>
      <c r="C971" s="6" t="s">
        <v>6</v>
      </c>
      <c r="D971">
        <f>(61.1+58.4)/2</f>
        <v>59.75</v>
      </c>
      <c r="E971">
        <v>78</v>
      </c>
    </row>
    <row r="972" spans="1:5" x14ac:dyDescent="0.2">
      <c r="A972">
        <f t="shared" si="14"/>
        <v>18</v>
      </c>
      <c r="B972" s="6" t="s">
        <v>5</v>
      </c>
      <c r="C972" s="6" t="s">
        <v>7</v>
      </c>
      <c r="D972">
        <f>(16.1+13.7)/2</f>
        <v>14.9</v>
      </c>
      <c r="E972">
        <v>78</v>
      </c>
    </row>
    <row r="973" spans="1:5" x14ac:dyDescent="0.2">
      <c r="A973">
        <f t="shared" si="14"/>
        <v>18</v>
      </c>
      <c r="B973" s="6" t="s">
        <v>5</v>
      </c>
      <c r="C973" s="6" t="s">
        <v>8</v>
      </c>
    </row>
    <row r="974" spans="1:5" x14ac:dyDescent="0.2">
      <c r="A974">
        <f t="shared" si="14"/>
        <v>18</v>
      </c>
      <c r="B974" s="6" t="s">
        <v>5</v>
      </c>
      <c r="C974" s="6" t="s">
        <v>9</v>
      </c>
    </row>
    <row r="975" spans="1:5" x14ac:dyDescent="0.2">
      <c r="A975">
        <f t="shared" si="14"/>
        <v>18</v>
      </c>
      <c r="B975" s="6" t="s">
        <v>5</v>
      </c>
      <c r="C975" s="6" t="s">
        <v>10</v>
      </c>
    </row>
    <row r="976" spans="1:5" x14ac:dyDescent="0.2">
      <c r="A976">
        <f t="shared" si="14"/>
        <v>18</v>
      </c>
      <c r="B976" s="6" t="s">
        <v>5</v>
      </c>
      <c r="C976" s="6" t="s">
        <v>11</v>
      </c>
    </row>
    <row r="977" spans="1:5" x14ac:dyDescent="0.2">
      <c r="A977">
        <f t="shared" si="14"/>
        <v>18</v>
      </c>
      <c r="B977" s="6" t="s">
        <v>5</v>
      </c>
      <c r="C977" s="6" t="s">
        <v>12</v>
      </c>
    </row>
    <row r="978" spans="1:5" x14ac:dyDescent="0.2">
      <c r="A978">
        <f t="shared" si="14"/>
        <v>18</v>
      </c>
      <c r="B978" s="6" t="s">
        <v>13</v>
      </c>
      <c r="C978" s="6" t="s">
        <v>6</v>
      </c>
      <c r="D978">
        <f>(27.8+27.6)/2</f>
        <v>27.700000000000003</v>
      </c>
      <c r="E978">
        <v>78</v>
      </c>
    </row>
    <row r="979" spans="1:5" x14ac:dyDescent="0.2">
      <c r="A979">
        <f t="shared" si="14"/>
        <v>18</v>
      </c>
      <c r="B979" s="6" t="s">
        <v>13</v>
      </c>
      <c r="C979" s="6" t="s">
        <v>7</v>
      </c>
      <c r="D979">
        <f>(4.3+4.4)/2</f>
        <v>4.3499999999999996</v>
      </c>
      <c r="E979">
        <v>78</v>
      </c>
    </row>
    <row r="980" spans="1:5" x14ac:dyDescent="0.2">
      <c r="A980">
        <f t="shared" si="14"/>
        <v>18</v>
      </c>
      <c r="B980" s="6" t="s">
        <v>13</v>
      </c>
      <c r="C980" s="6" t="s">
        <v>8</v>
      </c>
    </row>
    <row r="981" spans="1:5" x14ac:dyDescent="0.2">
      <c r="A981">
        <f t="shared" si="14"/>
        <v>18</v>
      </c>
      <c r="B981" s="6" t="s">
        <v>13</v>
      </c>
      <c r="C981" s="6" t="s">
        <v>9</v>
      </c>
    </row>
    <row r="982" spans="1:5" x14ac:dyDescent="0.2">
      <c r="A982">
        <f t="shared" si="14"/>
        <v>18</v>
      </c>
      <c r="B982" s="6" t="s">
        <v>13</v>
      </c>
      <c r="C982" s="6" t="s">
        <v>10</v>
      </c>
    </row>
    <row r="983" spans="1:5" x14ac:dyDescent="0.2">
      <c r="A983">
        <f t="shared" si="14"/>
        <v>18</v>
      </c>
      <c r="B983" s="6" t="s">
        <v>13</v>
      </c>
      <c r="C983" s="6" t="s">
        <v>11</v>
      </c>
    </row>
    <row r="984" spans="1:5" x14ac:dyDescent="0.2">
      <c r="A984">
        <f t="shared" si="14"/>
        <v>18</v>
      </c>
      <c r="B984" s="6" t="s">
        <v>13</v>
      </c>
      <c r="C984" s="6" t="s">
        <v>12</v>
      </c>
    </row>
    <row r="985" spans="1:5" x14ac:dyDescent="0.2">
      <c r="A985">
        <f t="shared" si="14"/>
        <v>18</v>
      </c>
      <c r="B985" s="6" t="s">
        <v>14</v>
      </c>
      <c r="C985" s="6" t="s">
        <v>15</v>
      </c>
    </row>
    <row r="986" spans="1:5" x14ac:dyDescent="0.2">
      <c r="A986">
        <f t="shared" si="14"/>
        <v>18</v>
      </c>
      <c r="B986" s="6" t="s">
        <v>14</v>
      </c>
      <c r="C986" s="6" t="s">
        <v>16</v>
      </c>
    </row>
    <row r="987" spans="1:5" x14ac:dyDescent="0.2">
      <c r="A987">
        <f t="shared" si="14"/>
        <v>18</v>
      </c>
      <c r="B987" s="6" t="s">
        <v>14</v>
      </c>
      <c r="C987" s="6" t="s">
        <v>17</v>
      </c>
    </row>
    <row r="988" spans="1:5" x14ac:dyDescent="0.2">
      <c r="A988">
        <f t="shared" si="14"/>
        <v>18</v>
      </c>
      <c r="B988" s="6" t="s">
        <v>14</v>
      </c>
      <c r="C988" s="6" t="s">
        <v>18</v>
      </c>
    </row>
    <row r="989" spans="1:5" x14ac:dyDescent="0.2">
      <c r="A989">
        <f t="shared" si="14"/>
        <v>18</v>
      </c>
      <c r="B989" s="6" t="s">
        <v>14</v>
      </c>
      <c r="C989" s="6" t="s">
        <v>19</v>
      </c>
    </row>
    <row r="990" spans="1:5" x14ac:dyDescent="0.2">
      <c r="A990">
        <f t="shared" si="14"/>
        <v>18</v>
      </c>
      <c r="B990" s="6" t="s">
        <v>20</v>
      </c>
      <c r="C990" s="6" t="s">
        <v>21</v>
      </c>
      <c r="D990">
        <f>24+19</f>
        <v>43</v>
      </c>
      <c r="E990">
        <v>78</v>
      </c>
    </row>
    <row r="991" spans="1:5" x14ac:dyDescent="0.2">
      <c r="A991">
        <f t="shared" si="14"/>
        <v>18</v>
      </c>
      <c r="B991" s="6" t="s">
        <v>20</v>
      </c>
      <c r="C991" s="6" t="s">
        <v>22</v>
      </c>
      <c r="D991">
        <v>35</v>
      </c>
      <c r="E991">
        <v>78</v>
      </c>
    </row>
    <row r="992" spans="1:5" x14ac:dyDescent="0.2">
      <c r="A992">
        <f t="shared" si="14"/>
        <v>18</v>
      </c>
      <c r="B992" s="6" t="s">
        <v>23</v>
      </c>
      <c r="C992" s="6" t="s">
        <v>24</v>
      </c>
    </row>
    <row r="993" spans="1:5" x14ac:dyDescent="0.2">
      <c r="A993">
        <f t="shared" si="14"/>
        <v>18</v>
      </c>
      <c r="B993" s="6" t="s">
        <v>23</v>
      </c>
      <c r="C993" s="6" t="s">
        <v>25</v>
      </c>
    </row>
    <row r="994" spans="1:5" x14ac:dyDescent="0.2">
      <c r="A994">
        <f t="shared" si="14"/>
        <v>18</v>
      </c>
      <c r="B994" s="6" t="s">
        <v>23</v>
      </c>
      <c r="C994" s="6" t="s">
        <v>26</v>
      </c>
    </row>
    <row r="995" spans="1:5" x14ac:dyDescent="0.2">
      <c r="A995">
        <f t="shared" si="14"/>
        <v>18</v>
      </c>
      <c r="B995" s="6" t="s">
        <v>27</v>
      </c>
      <c r="C995" s="6" t="s">
        <v>28</v>
      </c>
    </row>
    <row r="996" spans="1:5" x14ac:dyDescent="0.2">
      <c r="A996">
        <f t="shared" si="14"/>
        <v>18</v>
      </c>
      <c r="B996" s="6" t="s">
        <v>27</v>
      </c>
      <c r="C996" s="6" t="s">
        <v>29</v>
      </c>
    </row>
    <row r="997" spans="1:5" x14ac:dyDescent="0.2">
      <c r="A997">
        <f t="shared" si="14"/>
        <v>18</v>
      </c>
      <c r="B997" s="6" t="s">
        <v>27</v>
      </c>
      <c r="C997" s="6" t="s">
        <v>30</v>
      </c>
    </row>
    <row r="998" spans="1:5" x14ac:dyDescent="0.2">
      <c r="A998">
        <f t="shared" si="14"/>
        <v>18</v>
      </c>
      <c r="B998" s="6" t="s">
        <v>27</v>
      </c>
      <c r="C998" s="6" t="s">
        <v>31</v>
      </c>
    </row>
    <row r="999" spans="1:5" x14ac:dyDescent="0.2">
      <c r="A999">
        <f t="shared" si="14"/>
        <v>18</v>
      </c>
      <c r="B999" s="6" t="s">
        <v>27</v>
      </c>
      <c r="C999" s="6" t="s">
        <v>32</v>
      </c>
    </row>
    <row r="1000" spans="1:5" x14ac:dyDescent="0.2">
      <c r="A1000">
        <f t="shared" si="14"/>
        <v>18</v>
      </c>
      <c r="B1000" s="6" t="s">
        <v>27</v>
      </c>
      <c r="C1000" s="6" t="s">
        <v>26</v>
      </c>
    </row>
    <row r="1001" spans="1:5" x14ac:dyDescent="0.2">
      <c r="A1001">
        <f t="shared" si="14"/>
        <v>18</v>
      </c>
      <c r="B1001" s="6" t="s">
        <v>33</v>
      </c>
      <c r="C1001" s="7" t="s">
        <v>34</v>
      </c>
      <c r="D1001">
        <v>39</v>
      </c>
      <c r="E1001">
        <v>78</v>
      </c>
    </row>
    <row r="1002" spans="1:5" x14ac:dyDescent="0.2">
      <c r="A1002">
        <f t="shared" si="14"/>
        <v>18</v>
      </c>
      <c r="B1002" s="6" t="s">
        <v>33</v>
      </c>
      <c r="C1002" s="7" t="s">
        <v>35</v>
      </c>
      <c r="D1002">
        <f>10+16</f>
        <v>26</v>
      </c>
      <c r="E1002">
        <v>78</v>
      </c>
    </row>
    <row r="1003" spans="1:5" x14ac:dyDescent="0.2">
      <c r="A1003">
        <f t="shared" si="14"/>
        <v>18</v>
      </c>
      <c r="B1003" s="6" t="s">
        <v>33</v>
      </c>
      <c r="C1003" s="7" t="s">
        <v>36</v>
      </c>
    </row>
    <row r="1004" spans="1:5" x14ac:dyDescent="0.2">
      <c r="A1004">
        <f t="shared" si="14"/>
        <v>18</v>
      </c>
      <c r="B1004" s="6" t="s">
        <v>33</v>
      </c>
      <c r="C1004" s="7" t="s">
        <v>37</v>
      </c>
    </row>
    <row r="1005" spans="1:5" x14ac:dyDescent="0.2">
      <c r="A1005">
        <f t="shared" si="14"/>
        <v>18</v>
      </c>
      <c r="B1005" s="6" t="s">
        <v>33</v>
      </c>
      <c r="C1005" s="7" t="s">
        <v>38</v>
      </c>
    </row>
    <row r="1006" spans="1:5" x14ac:dyDescent="0.2">
      <c r="A1006">
        <f t="shared" si="14"/>
        <v>18</v>
      </c>
      <c r="B1006" s="6" t="s">
        <v>33</v>
      </c>
      <c r="C1006" s="7" t="s">
        <v>39</v>
      </c>
    </row>
    <row r="1007" spans="1:5" x14ac:dyDescent="0.2">
      <c r="A1007">
        <f t="shared" si="14"/>
        <v>18</v>
      </c>
      <c r="B1007" s="6" t="s">
        <v>33</v>
      </c>
      <c r="C1007" s="7" t="s">
        <v>40</v>
      </c>
    </row>
    <row r="1008" spans="1:5" x14ac:dyDescent="0.2">
      <c r="A1008">
        <f t="shared" si="14"/>
        <v>18</v>
      </c>
      <c r="B1008" s="6" t="s">
        <v>33</v>
      </c>
      <c r="C1008" s="7" t="s">
        <v>41</v>
      </c>
    </row>
    <row r="1009" spans="1:3" x14ac:dyDescent="0.2">
      <c r="A1009">
        <f t="shared" si="14"/>
        <v>18</v>
      </c>
      <c r="B1009" s="6" t="s">
        <v>33</v>
      </c>
      <c r="C1009" s="7" t="s">
        <v>42</v>
      </c>
    </row>
    <row r="1010" spans="1:3" x14ac:dyDescent="0.2">
      <c r="A1010">
        <f t="shared" si="14"/>
        <v>18</v>
      </c>
      <c r="B1010" s="6" t="s">
        <v>33</v>
      </c>
      <c r="C1010" s="7" t="s">
        <v>43</v>
      </c>
    </row>
    <row r="1011" spans="1:3" x14ac:dyDescent="0.2">
      <c r="A1011">
        <f t="shared" si="14"/>
        <v>18</v>
      </c>
      <c r="B1011" s="6" t="s">
        <v>33</v>
      </c>
      <c r="C1011" s="7" t="s">
        <v>44</v>
      </c>
    </row>
    <row r="1012" spans="1:3" x14ac:dyDescent="0.2">
      <c r="A1012">
        <f t="shared" si="14"/>
        <v>18</v>
      </c>
      <c r="B1012" s="6" t="s">
        <v>33</v>
      </c>
      <c r="C1012" s="7" t="s">
        <v>45</v>
      </c>
    </row>
    <row r="1013" spans="1:3" x14ac:dyDescent="0.2">
      <c r="A1013">
        <f t="shared" si="14"/>
        <v>18</v>
      </c>
      <c r="B1013" s="6" t="s">
        <v>33</v>
      </c>
      <c r="C1013" s="7" t="s">
        <v>46</v>
      </c>
    </row>
    <row r="1014" spans="1:3" x14ac:dyDescent="0.2">
      <c r="A1014">
        <f t="shared" si="14"/>
        <v>18</v>
      </c>
      <c r="B1014" s="6" t="s">
        <v>33</v>
      </c>
      <c r="C1014" s="7" t="s">
        <v>47</v>
      </c>
    </row>
    <row r="1015" spans="1:3" x14ac:dyDescent="0.2">
      <c r="A1015">
        <f t="shared" si="14"/>
        <v>18</v>
      </c>
      <c r="B1015" s="6" t="s">
        <v>33</v>
      </c>
      <c r="C1015" s="7" t="s">
        <v>48</v>
      </c>
    </row>
    <row r="1016" spans="1:3" x14ac:dyDescent="0.2">
      <c r="A1016">
        <f t="shared" si="14"/>
        <v>18</v>
      </c>
      <c r="B1016" s="6" t="s">
        <v>33</v>
      </c>
      <c r="C1016" s="7" t="s">
        <v>49</v>
      </c>
    </row>
    <row r="1017" spans="1:3" x14ac:dyDescent="0.2">
      <c r="A1017">
        <f t="shared" si="14"/>
        <v>18</v>
      </c>
      <c r="B1017" s="6" t="s">
        <v>33</v>
      </c>
      <c r="C1017" s="7" t="s">
        <v>50</v>
      </c>
    </row>
    <row r="1018" spans="1:3" x14ac:dyDescent="0.2">
      <c r="A1018">
        <f t="shared" si="14"/>
        <v>18</v>
      </c>
      <c r="B1018" s="6" t="s">
        <v>33</v>
      </c>
      <c r="C1018" s="7" t="s">
        <v>51</v>
      </c>
    </row>
    <row r="1019" spans="1:3" x14ac:dyDescent="0.2">
      <c r="A1019">
        <f t="shared" si="14"/>
        <v>18</v>
      </c>
      <c r="B1019" s="6" t="s">
        <v>33</v>
      </c>
      <c r="C1019" s="7" t="s">
        <v>52</v>
      </c>
    </row>
    <row r="1020" spans="1:3" x14ac:dyDescent="0.2">
      <c r="A1020">
        <f t="shared" ref="A1020:A1083" si="15">A963+1</f>
        <v>18</v>
      </c>
      <c r="B1020" s="6" t="s">
        <v>33</v>
      </c>
      <c r="C1020" s="7" t="s">
        <v>53</v>
      </c>
    </row>
    <row r="1021" spans="1:3" x14ac:dyDescent="0.2">
      <c r="A1021">
        <f t="shared" si="15"/>
        <v>18</v>
      </c>
      <c r="B1021" s="6" t="s">
        <v>33</v>
      </c>
      <c r="C1021" s="7" t="s">
        <v>31</v>
      </c>
    </row>
    <row r="1022" spans="1:3" x14ac:dyDescent="0.2">
      <c r="A1022">
        <f t="shared" si="15"/>
        <v>18</v>
      </c>
      <c r="B1022" s="6" t="s">
        <v>33</v>
      </c>
      <c r="C1022" s="7" t="s">
        <v>54</v>
      </c>
    </row>
    <row r="1023" spans="1:3" x14ac:dyDescent="0.2">
      <c r="A1023">
        <f t="shared" si="15"/>
        <v>18</v>
      </c>
      <c r="B1023" s="6" t="s">
        <v>55</v>
      </c>
      <c r="C1023" s="6" t="s">
        <v>56</v>
      </c>
    </row>
    <row r="1024" spans="1:3" x14ac:dyDescent="0.2">
      <c r="A1024">
        <f t="shared" si="15"/>
        <v>18</v>
      </c>
      <c r="B1024" s="6" t="s">
        <v>57</v>
      </c>
      <c r="C1024" s="6" t="s">
        <v>58</v>
      </c>
    </row>
    <row r="1025" spans="1:5" x14ac:dyDescent="0.2">
      <c r="A1025">
        <f t="shared" si="15"/>
        <v>18</v>
      </c>
      <c r="B1025" s="6" t="s">
        <v>59</v>
      </c>
      <c r="C1025" s="6" t="s">
        <v>60</v>
      </c>
      <c r="D1025">
        <v>78</v>
      </c>
      <c r="E1025">
        <v>89</v>
      </c>
    </row>
    <row r="1026" spans="1:5" x14ac:dyDescent="0.2">
      <c r="A1026">
        <f t="shared" si="15"/>
        <v>18</v>
      </c>
      <c r="B1026" s="6" t="s">
        <v>61</v>
      </c>
      <c r="C1026" s="6" t="s">
        <v>62</v>
      </c>
      <c r="D1026">
        <v>18</v>
      </c>
    </row>
    <row r="1027" spans="1:5" x14ac:dyDescent="0.2">
      <c r="A1027">
        <f t="shared" si="15"/>
        <v>18</v>
      </c>
      <c r="B1027" s="6" t="s">
        <v>61</v>
      </c>
      <c r="C1027" s="6" t="s">
        <v>63</v>
      </c>
    </row>
    <row r="1028" spans="1:5" x14ac:dyDescent="0.2">
      <c r="A1028">
        <f t="shared" si="15"/>
        <v>19</v>
      </c>
      <c r="B1028" s="6" t="s">
        <v>5</v>
      </c>
      <c r="C1028" s="6" t="s">
        <v>6</v>
      </c>
    </row>
    <row r="1029" spans="1:5" x14ac:dyDescent="0.2">
      <c r="A1029">
        <f t="shared" si="15"/>
        <v>19</v>
      </c>
      <c r="B1029" s="6" t="s">
        <v>5</v>
      </c>
      <c r="C1029" s="6" t="s">
        <v>7</v>
      </c>
    </row>
    <row r="1030" spans="1:5" x14ac:dyDescent="0.2">
      <c r="A1030">
        <f t="shared" si="15"/>
        <v>19</v>
      </c>
      <c r="B1030" s="6" t="s">
        <v>5</v>
      </c>
      <c r="C1030" s="6" t="s">
        <v>8</v>
      </c>
      <c r="D1030">
        <v>45</v>
      </c>
      <c r="E1030">
        <v>200</v>
      </c>
    </row>
    <row r="1031" spans="1:5" x14ac:dyDescent="0.2">
      <c r="A1031">
        <f t="shared" si="15"/>
        <v>19</v>
      </c>
      <c r="B1031" s="6" t="s">
        <v>5</v>
      </c>
      <c r="C1031" s="6" t="s">
        <v>9</v>
      </c>
      <c r="D1031">
        <v>40</v>
      </c>
      <c r="E1031">
        <v>200</v>
      </c>
    </row>
    <row r="1032" spans="1:5" x14ac:dyDescent="0.2">
      <c r="A1032">
        <f t="shared" si="15"/>
        <v>19</v>
      </c>
      <c r="B1032" s="6" t="s">
        <v>5</v>
      </c>
      <c r="C1032" s="6" t="s">
        <v>10</v>
      </c>
      <c r="D1032">
        <v>55</v>
      </c>
      <c r="E1032">
        <v>200</v>
      </c>
    </row>
    <row r="1033" spans="1:5" x14ac:dyDescent="0.2">
      <c r="A1033">
        <f t="shared" si="15"/>
        <v>19</v>
      </c>
      <c r="B1033" s="6" t="s">
        <v>5</v>
      </c>
      <c r="C1033" s="6" t="s">
        <v>11</v>
      </c>
    </row>
    <row r="1034" spans="1:5" x14ac:dyDescent="0.2">
      <c r="A1034">
        <f t="shared" si="15"/>
        <v>19</v>
      </c>
      <c r="B1034" s="6" t="s">
        <v>5</v>
      </c>
      <c r="C1034" s="6" t="s">
        <v>12</v>
      </c>
    </row>
    <row r="1035" spans="1:5" x14ac:dyDescent="0.2">
      <c r="A1035">
        <f t="shared" si="15"/>
        <v>19</v>
      </c>
      <c r="B1035" s="6" t="s">
        <v>13</v>
      </c>
      <c r="C1035" s="6" t="s">
        <v>6</v>
      </c>
    </row>
    <row r="1036" spans="1:5" x14ac:dyDescent="0.2">
      <c r="A1036">
        <f t="shared" si="15"/>
        <v>19</v>
      </c>
      <c r="B1036" s="6" t="s">
        <v>13</v>
      </c>
      <c r="C1036" s="6" t="s">
        <v>7</v>
      </c>
    </row>
    <row r="1037" spans="1:5" x14ac:dyDescent="0.2">
      <c r="A1037">
        <f t="shared" si="15"/>
        <v>19</v>
      </c>
      <c r="B1037" s="6" t="s">
        <v>13</v>
      </c>
      <c r="C1037" s="6" t="s">
        <v>8</v>
      </c>
    </row>
    <row r="1038" spans="1:5" x14ac:dyDescent="0.2">
      <c r="A1038">
        <f t="shared" si="15"/>
        <v>19</v>
      </c>
      <c r="B1038" s="6" t="s">
        <v>13</v>
      </c>
      <c r="C1038" s="6" t="s">
        <v>9</v>
      </c>
    </row>
    <row r="1039" spans="1:5" x14ac:dyDescent="0.2">
      <c r="A1039">
        <f t="shared" si="15"/>
        <v>19</v>
      </c>
      <c r="B1039" s="6" t="s">
        <v>13</v>
      </c>
      <c r="C1039" s="6" t="s">
        <v>10</v>
      </c>
    </row>
    <row r="1040" spans="1:5" x14ac:dyDescent="0.2">
      <c r="A1040">
        <f t="shared" si="15"/>
        <v>19</v>
      </c>
      <c r="B1040" s="6" t="s">
        <v>13</v>
      </c>
      <c r="C1040" s="6" t="s">
        <v>11</v>
      </c>
    </row>
    <row r="1041" spans="1:5" x14ac:dyDescent="0.2">
      <c r="A1041">
        <f t="shared" si="15"/>
        <v>19</v>
      </c>
      <c r="B1041" s="6" t="s">
        <v>13</v>
      </c>
      <c r="C1041" s="6" t="s">
        <v>12</v>
      </c>
    </row>
    <row r="1042" spans="1:5" x14ac:dyDescent="0.2">
      <c r="A1042">
        <f t="shared" si="15"/>
        <v>19</v>
      </c>
      <c r="B1042" s="6" t="s">
        <v>14</v>
      </c>
      <c r="C1042" s="6" t="s">
        <v>15</v>
      </c>
    </row>
    <row r="1043" spans="1:5" x14ac:dyDescent="0.2">
      <c r="A1043">
        <f t="shared" si="15"/>
        <v>19</v>
      </c>
      <c r="B1043" s="6" t="s">
        <v>14</v>
      </c>
      <c r="C1043" s="6" t="s">
        <v>16</v>
      </c>
    </row>
    <row r="1044" spans="1:5" x14ac:dyDescent="0.2">
      <c r="A1044">
        <f t="shared" si="15"/>
        <v>19</v>
      </c>
      <c r="B1044" s="6" t="s">
        <v>14</v>
      </c>
      <c r="C1044" s="6" t="s">
        <v>17</v>
      </c>
    </row>
    <row r="1045" spans="1:5" x14ac:dyDescent="0.2">
      <c r="A1045">
        <f t="shared" si="15"/>
        <v>19</v>
      </c>
      <c r="B1045" s="6" t="s">
        <v>14</v>
      </c>
      <c r="C1045" s="6" t="s">
        <v>18</v>
      </c>
    </row>
    <row r="1046" spans="1:5" x14ac:dyDescent="0.2">
      <c r="A1046">
        <f t="shared" si="15"/>
        <v>19</v>
      </c>
      <c r="B1046" s="6" t="s">
        <v>14</v>
      </c>
      <c r="C1046" s="6" t="s">
        <v>19</v>
      </c>
    </row>
    <row r="1047" spans="1:5" x14ac:dyDescent="0.2">
      <c r="A1047">
        <f t="shared" si="15"/>
        <v>19</v>
      </c>
      <c r="B1047" s="6" t="s">
        <v>20</v>
      </c>
      <c r="C1047" s="6" t="s">
        <v>21</v>
      </c>
      <c r="D1047">
        <v>112</v>
      </c>
      <c r="E1047">
        <v>200</v>
      </c>
    </row>
    <row r="1048" spans="1:5" x14ac:dyDescent="0.2">
      <c r="A1048">
        <f t="shared" si="15"/>
        <v>19</v>
      </c>
      <c r="B1048" s="6" t="s">
        <v>20</v>
      </c>
      <c r="C1048" s="6" t="s">
        <v>22</v>
      </c>
      <c r="D1048">
        <v>88</v>
      </c>
      <c r="E1048">
        <v>200</v>
      </c>
    </row>
    <row r="1049" spans="1:5" x14ac:dyDescent="0.2">
      <c r="A1049">
        <f t="shared" si="15"/>
        <v>19</v>
      </c>
      <c r="B1049" s="6" t="s">
        <v>23</v>
      </c>
      <c r="C1049" s="6" t="s">
        <v>24</v>
      </c>
    </row>
    <row r="1050" spans="1:5" x14ac:dyDescent="0.2">
      <c r="A1050">
        <f t="shared" si="15"/>
        <v>19</v>
      </c>
      <c r="B1050" s="6" t="s">
        <v>23</v>
      </c>
      <c r="C1050" s="6" t="s">
        <v>25</v>
      </c>
    </row>
    <row r="1051" spans="1:5" x14ac:dyDescent="0.2">
      <c r="A1051">
        <f t="shared" si="15"/>
        <v>19</v>
      </c>
      <c r="B1051" s="6" t="s">
        <v>23</v>
      </c>
      <c r="C1051" s="6" t="s">
        <v>26</v>
      </c>
    </row>
    <row r="1052" spans="1:5" x14ac:dyDescent="0.2">
      <c r="A1052">
        <f t="shared" si="15"/>
        <v>19</v>
      </c>
      <c r="B1052" s="6" t="s">
        <v>27</v>
      </c>
      <c r="C1052" s="6" t="s">
        <v>28</v>
      </c>
    </row>
    <row r="1053" spans="1:5" x14ac:dyDescent="0.2">
      <c r="A1053">
        <f t="shared" si="15"/>
        <v>19</v>
      </c>
      <c r="B1053" s="6" t="s">
        <v>27</v>
      </c>
      <c r="C1053" s="6" t="s">
        <v>29</v>
      </c>
    </row>
    <row r="1054" spans="1:5" x14ac:dyDescent="0.2">
      <c r="A1054">
        <f t="shared" si="15"/>
        <v>19</v>
      </c>
      <c r="B1054" s="6" t="s">
        <v>27</v>
      </c>
      <c r="C1054" s="6" t="s">
        <v>30</v>
      </c>
    </row>
    <row r="1055" spans="1:5" x14ac:dyDescent="0.2">
      <c r="A1055">
        <f t="shared" si="15"/>
        <v>19</v>
      </c>
      <c r="B1055" s="6" t="s">
        <v>27</v>
      </c>
      <c r="C1055" s="6" t="s">
        <v>31</v>
      </c>
    </row>
    <row r="1056" spans="1:5" x14ac:dyDescent="0.2">
      <c r="A1056">
        <f t="shared" si="15"/>
        <v>19</v>
      </c>
      <c r="B1056" s="6" t="s">
        <v>27</v>
      </c>
      <c r="C1056" s="6" t="s">
        <v>32</v>
      </c>
    </row>
    <row r="1057" spans="1:3" x14ac:dyDescent="0.2">
      <c r="A1057">
        <f t="shared" si="15"/>
        <v>19</v>
      </c>
      <c r="B1057" s="6" t="s">
        <v>27</v>
      </c>
      <c r="C1057" s="6" t="s">
        <v>26</v>
      </c>
    </row>
    <row r="1058" spans="1:3" x14ac:dyDescent="0.2">
      <c r="A1058">
        <f t="shared" si="15"/>
        <v>19</v>
      </c>
      <c r="B1058" s="6" t="s">
        <v>33</v>
      </c>
      <c r="C1058" s="7" t="s">
        <v>34</v>
      </c>
    </row>
    <row r="1059" spans="1:3" x14ac:dyDescent="0.2">
      <c r="A1059">
        <f t="shared" si="15"/>
        <v>19</v>
      </c>
      <c r="B1059" s="6" t="s">
        <v>33</v>
      </c>
      <c r="C1059" s="7" t="s">
        <v>35</v>
      </c>
    </row>
    <row r="1060" spans="1:3" x14ac:dyDescent="0.2">
      <c r="A1060">
        <f t="shared" si="15"/>
        <v>19</v>
      </c>
      <c r="B1060" s="6" t="s">
        <v>33</v>
      </c>
      <c r="C1060" s="7" t="s">
        <v>36</v>
      </c>
    </row>
    <row r="1061" spans="1:3" x14ac:dyDescent="0.2">
      <c r="A1061">
        <f t="shared" si="15"/>
        <v>19</v>
      </c>
      <c r="B1061" s="6" t="s">
        <v>33</v>
      </c>
      <c r="C1061" s="7" t="s">
        <v>37</v>
      </c>
    </row>
    <row r="1062" spans="1:3" x14ac:dyDescent="0.2">
      <c r="A1062">
        <f t="shared" si="15"/>
        <v>19</v>
      </c>
      <c r="B1062" s="6" t="s">
        <v>33</v>
      </c>
      <c r="C1062" s="7" t="s">
        <v>38</v>
      </c>
    </row>
    <row r="1063" spans="1:3" x14ac:dyDescent="0.2">
      <c r="A1063">
        <f t="shared" si="15"/>
        <v>19</v>
      </c>
      <c r="B1063" s="6" t="s">
        <v>33</v>
      </c>
      <c r="C1063" s="7" t="s">
        <v>39</v>
      </c>
    </row>
    <row r="1064" spans="1:3" x14ac:dyDescent="0.2">
      <c r="A1064">
        <f t="shared" si="15"/>
        <v>19</v>
      </c>
      <c r="B1064" s="6" t="s">
        <v>33</v>
      </c>
      <c r="C1064" s="7" t="s">
        <v>40</v>
      </c>
    </row>
    <row r="1065" spans="1:3" x14ac:dyDescent="0.2">
      <c r="A1065">
        <f t="shared" si="15"/>
        <v>19</v>
      </c>
      <c r="B1065" s="6" t="s">
        <v>33</v>
      </c>
      <c r="C1065" s="7" t="s">
        <v>41</v>
      </c>
    </row>
    <row r="1066" spans="1:3" x14ac:dyDescent="0.2">
      <c r="A1066">
        <f t="shared" si="15"/>
        <v>19</v>
      </c>
      <c r="B1066" s="6" t="s">
        <v>33</v>
      </c>
      <c r="C1066" s="7" t="s">
        <v>42</v>
      </c>
    </row>
    <row r="1067" spans="1:3" x14ac:dyDescent="0.2">
      <c r="A1067">
        <f t="shared" si="15"/>
        <v>19</v>
      </c>
      <c r="B1067" s="6" t="s">
        <v>33</v>
      </c>
      <c r="C1067" s="7" t="s">
        <v>43</v>
      </c>
    </row>
    <row r="1068" spans="1:3" x14ac:dyDescent="0.2">
      <c r="A1068">
        <f t="shared" si="15"/>
        <v>19</v>
      </c>
      <c r="B1068" s="6" t="s">
        <v>33</v>
      </c>
      <c r="C1068" s="7" t="s">
        <v>44</v>
      </c>
    </row>
    <row r="1069" spans="1:3" x14ac:dyDescent="0.2">
      <c r="A1069">
        <f t="shared" si="15"/>
        <v>19</v>
      </c>
      <c r="B1069" s="6" t="s">
        <v>33</v>
      </c>
      <c r="C1069" s="7" t="s">
        <v>45</v>
      </c>
    </row>
    <row r="1070" spans="1:3" x14ac:dyDescent="0.2">
      <c r="A1070">
        <f t="shared" si="15"/>
        <v>19</v>
      </c>
      <c r="B1070" s="6" t="s">
        <v>33</v>
      </c>
      <c r="C1070" s="7" t="s">
        <v>46</v>
      </c>
    </row>
    <row r="1071" spans="1:3" x14ac:dyDescent="0.2">
      <c r="A1071">
        <f t="shared" si="15"/>
        <v>19</v>
      </c>
      <c r="B1071" s="6" t="s">
        <v>33</v>
      </c>
      <c r="C1071" s="7" t="s">
        <v>47</v>
      </c>
    </row>
    <row r="1072" spans="1:3" x14ac:dyDescent="0.2">
      <c r="A1072">
        <f t="shared" si="15"/>
        <v>19</v>
      </c>
      <c r="B1072" s="6" t="s">
        <v>33</v>
      </c>
      <c r="C1072" s="7" t="s">
        <v>48</v>
      </c>
    </row>
    <row r="1073" spans="1:5" x14ac:dyDescent="0.2">
      <c r="A1073">
        <f t="shared" si="15"/>
        <v>19</v>
      </c>
      <c r="B1073" s="6" t="s">
        <v>33</v>
      </c>
      <c r="C1073" s="7" t="s">
        <v>49</v>
      </c>
    </row>
    <row r="1074" spans="1:5" x14ac:dyDescent="0.2">
      <c r="A1074">
        <f t="shared" si="15"/>
        <v>19</v>
      </c>
      <c r="B1074" s="6" t="s">
        <v>33</v>
      </c>
      <c r="C1074" s="7" t="s">
        <v>50</v>
      </c>
    </row>
    <row r="1075" spans="1:5" x14ac:dyDescent="0.2">
      <c r="A1075">
        <f t="shared" si="15"/>
        <v>19</v>
      </c>
      <c r="B1075" s="6" t="s">
        <v>33</v>
      </c>
      <c r="C1075" s="7" t="s">
        <v>51</v>
      </c>
    </row>
    <row r="1076" spans="1:5" x14ac:dyDescent="0.2">
      <c r="A1076">
        <f t="shared" si="15"/>
        <v>19</v>
      </c>
      <c r="B1076" s="6" t="s">
        <v>33</v>
      </c>
      <c r="C1076" s="7" t="s">
        <v>52</v>
      </c>
    </row>
    <row r="1077" spans="1:5" x14ac:dyDescent="0.2">
      <c r="A1077">
        <f t="shared" si="15"/>
        <v>19</v>
      </c>
      <c r="B1077" s="6" t="s">
        <v>33</v>
      </c>
      <c r="C1077" s="7" t="s">
        <v>53</v>
      </c>
    </row>
    <row r="1078" spans="1:5" x14ac:dyDescent="0.2">
      <c r="A1078">
        <f t="shared" si="15"/>
        <v>19</v>
      </c>
      <c r="B1078" s="6" t="s">
        <v>33</v>
      </c>
      <c r="C1078" s="7" t="s">
        <v>31</v>
      </c>
    </row>
    <row r="1079" spans="1:5" x14ac:dyDescent="0.2">
      <c r="A1079">
        <f t="shared" si="15"/>
        <v>19</v>
      </c>
      <c r="B1079" s="6" t="s">
        <v>33</v>
      </c>
      <c r="C1079" s="7" t="s">
        <v>54</v>
      </c>
    </row>
    <row r="1080" spans="1:5" x14ac:dyDescent="0.2">
      <c r="A1080">
        <f t="shared" si="15"/>
        <v>19</v>
      </c>
      <c r="B1080" s="6" t="s">
        <v>55</v>
      </c>
      <c r="C1080" s="6" t="s">
        <v>56</v>
      </c>
    </row>
    <row r="1081" spans="1:5" x14ac:dyDescent="0.2">
      <c r="A1081">
        <f t="shared" si="15"/>
        <v>19</v>
      </c>
      <c r="B1081" s="6" t="s">
        <v>57</v>
      </c>
      <c r="C1081" s="6" t="s">
        <v>58</v>
      </c>
    </row>
    <row r="1082" spans="1:5" x14ac:dyDescent="0.2">
      <c r="A1082">
        <f t="shared" si="15"/>
        <v>19</v>
      </c>
      <c r="B1082" s="6" t="s">
        <v>59</v>
      </c>
      <c r="C1082" s="6" t="s">
        <v>60</v>
      </c>
      <c r="D1082">
        <v>200</v>
      </c>
      <c r="E1082">
        <v>329</v>
      </c>
    </row>
    <row r="1083" spans="1:5" x14ac:dyDescent="0.2">
      <c r="A1083">
        <f t="shared" si="15"/>
        <v>19</v>
      </c>
      <c r="B1083" s="6" t="s">
        <v>61</v>
      </c>
      <c r="C1083" s="6" t="s">
        <v>62</v>
      </c>
      <c r="D1083">
        <v>18</v>
      </c>
    </row>
    <row r="1084" spans="1:5" x14ac:dyDescent="0.2">
      <c r="A1084">
        <f t="shared" ref="A1084:A1147" si="16">A1027+1</f>
        <v>19</v>
      </c>
      <c r="B1084" s="6" t="s">
        <v>61</v>
      </c>
      <c r="C1084" s="6" t="s">
        <v>63</v>
      </c>
    </row>
    <row r="1085" spans="1:5" x14ac:dyDescent="0.2">
      <c r="A1085">
        <f t="shared" si="16"/>
        <v>20</v>
      </c>
      <c r="B1085" s="6" t="s">
        <v>5</v>
      </c>
      <c r="C1085" s="6" t="s">
        <v>6</v>
      </c>
    </row>
    <row r="1086" spans="1:5" x14ac:dyDescent="0.2">
      <c r="A1086">
        <f t="shared" si="16"/>
        <v>20</v>
      </c>
      <c r="B1086" s="6" t="s">
        <v>5</v>
      </c>
      <c r="C1086" s="6" t="s">
        <v>7</v>
      </c>
    </row>
    <row r="1087" spans="1:5" x14ac:dyDescent="0.2">
      <c r="A1087">
        <f t="shared" si="16"/>
        <v>20</v>
      </c>
      <c r="B1087" s="6" t="s">
        <v>5</v>
      </c>
      <c r="C1087" s="6" t="s">
        <v>8</v>
      </c>
      <c r="D1087">
        <v>33</v>
      </c>
      <c r="E1087">
        <v>132</v>
      </c>
    </row>
    <row r="1088" spans="1:5" x14ac:dyDescent="0.2">
      <c r="A1088">
        <f t="shared" si="16"/>
        <v>20</v>
      </c>
      <c r="B1088" s="6" t="s">
        <v>5</v>
      </c>
      <c r="C1088" s="6" t="s">
        <v>9</v>
      </c>
    </row>
    <row r="1089" spans="1:5" x14ac:dyDescent="0.2">
      <c r="A1089">
        <f t="shared" si="16"/>
        <v>20</v>
      </c>
      <c r="B1089" s="6" t="s">
        <v>5</v>
      </c>
      <c r="C1089" s="6" t="s">
        <v>10</v>
      </c>
    </row>
    <row r="1090" spans="1:5" x14ac:dyDescent="0.2">
      <c r="A1090">
        <f t="shared" si="16"/>
        <v>20</v>
      </c>
      <c r="B1090" s="6" t="s">
        <v>5</v>
      </c>
      <c r="C1090" s="6" t="s">
        <v>11</v>
      </c>
      <c r="D1090">
        <v>20</v>
      </c>
      <c r="E1090">
        <v>132</v>
      </c>
    </row>
    <row r="1091" spans="1:5" x14ac:dyDescent="0.2">
      <c r="A1091">
        <f t="shared" si="16"/>
        <v>20</v>
      </c>
      <c r="B1091" s="6" t="s">
        <v>5</v>
      </c>
      <c r="C1091" s="6" t="s">
        <v>12</v>
      </c>
      <c r="D1091">
        <v>66</v>
      </c>
      <c r="E1091">
        <v>132</v>
      </c>
    </row>
    <row r="1092" spans="1:5" x14ac:dyDescent="0.2">
      <c r="A1092">
        <f t="shared" si="16"/>
        <v>20</v>
      </c>
      <c r="B1092" s="6" t="s">
        <v>13</v>
      </c>
      <c r="C1092" s="6" t="s">
        <v>6</v>
      </c>
    </row>
    <row r="1093" spans="1:5" x14ac:dyDescent="0.2">
      <c r="A1093">
        <f t="shared" si="16"/>
        <v>20</v>
      </c>
      <c r="B1093" s="6" t="s">
        <v>13</v>
      </c>
      <c r="C1093" s="6" t="s">
        <v>7</v>
      </c>
    </row>
    <row r="1094" spans="1:5" x14ac:dyDescent="0.2">
      <c r="A1094">
        <f t="shared" si="16"/>
        <v>20</v>
      </c>
      <c r="B1094" s="6" t="s">
        <v>13</v>
      </c>
      <c r="C1094" s="6" t="s">
        <v>8</v>
      </c>
      <c r="D1094">
        <v>25</v>
      </c>
      <c r="E1094">
        <v>132</v>
      </c>
    </row>
    <row r="1095" spans="1:5" x14ac:dyDescent="0.2">
      <c r="A1095">
        <f t="shared" si="16"/>
        <v>20</v>
      </c>
      <c r="B1095" s="6" t="s">
        <v>13</v>
      </c>
      <c r="C1095" s="6" t="s">
        <v>9</v>
      </c>
    </row>
    <row r="1096" spans="1:5" x14ac:dyDescent="0.2">
      <c r="A1096">
        <f t="shared" si="16"/>
        <v>20</v>
      </c>
      <c r="B1096" s="6" t="s">
        <v>13</v>
      </c>
      <c r="C1096" s="6" t="s">
        <v>10</v>
      </c>
    </row>
    <row r="1097" spans="1:5" x14ac:dyDescent="0.2">
      <c r="A1097">
        <f t="shared" si="16"/>
        <v>20</v>
      </c>
      <c r="B1097" s="6" t="s">
        <v>13</v>
      </c>
      <c r="C1097" s="6" t="s">
        <v>11</v>
      </c>
      <c r="D1097">
        <v>19</v>
      </c>
      <c r="E1097">
        <v>132</v>
      </c>
    </row>
    <row r="1098" spans="1:5" x14ac:dyDescent="0.2">
      <c r="A1098">
        <f t="shared" si="16"/>
        <v>20</v>
      </c>
      <c r="B1098" s="6" t="s">
        <v>13</v>
      </c>
      <c r="C1098" s="6" t="s">
        <v>12</v>
      </c>
      <c r="D1098">
        <v>50</v>
      </c>
      <c r="E1098">
        <v>132</v>
      </c>
    </row>
    <row r="1099" spans="1:5" x14ac:dyDescent="0.2">
      <c r="A1099">
        <f t="shared" si="16"/>
        <v>20</v>
      </c>
      <c r="B1099" s="6" t="s">
        <v>14</v>
      </c>
      <c r="C1099" s="6" t="s">
        <v>15</v>
      </c>
      <c r="D1099">
        <v>0</v>
      </c>
      <c r="E1099">
        <v>132</v>
      </c>
    </row>
    <row r="1100" spans="1:5" x14ac:dyDescent="0.2">
      <c r="A1100">
        <f t="shared" si="16"/>
        <v>20</v>
      </c>
      <c r="B1100" s="6" t="s">
        <v>14</v>
      </c>
      <c r="C1100" s="6" t="s">
        <v>16</v>
      </c>
    </row>
    <row r="1101" spans="1:5" x14ac:dyDescent="0.2">
      <c r="A1101">
        <f t="shared" si="16"/>
        <v>20</v>
      </c>
      <c r="B1101" s="6" t="s">
        <v>14</v>
      </c>
      <c r="C1101" s="6" t="s">
        <v>17</v>
      </c>
      <c r="D1101">
        <v>132</v>
      </c>
      <c r="E1101">
        <v>132</v>
      </c>
    </row>
    <row r="1102" spans="1:5" x14ac:dyDescent="0.2">
      <c r="A1102">
        <f t="shared" si="16"/>
        <v>20</v>
      </c>
      <c r="B1102" s="6" t="s">
        <v>14</v>
      </c>
      <c r="C1102" s="6" t="s">
        <v>18</v>
      </c>
    </row>
    <row r="1103" spans="1:5" x14ac:dyDescent="0.2">
      <c r="A1103">
        <f t="shared" si="16"/>
        <v>20</v>
      </c>
      <c r="B1103" s="6" t="s">
        <v>14</v>
      </c>
      <c r="C1103" s="6" t="s">
        <v>19</v>
      </c>
    </row>
    <row r="1104" spans="1:5" x14ac:dyDescent="0.2">
      <c r="A1104">
        <f t="shared" si="16"/>
        <v>20</v>
      </c>
      <c r="B1104" s="6" t="s">
        <v>20</v>
      </c>
      <c r="C1104" s="6" t="s">
        <v>21</v>
      </c>
      <c r="D1104">
        <f>132-91</f>
        <v>41</v>
      </c>
      <c r="E1104">
        <v>132</v>
      </c>
    </row>
    <row r="1105" spans="1:5" x14ac:dyDescent="0.2">
      <c r="A1105">
        <f t="shared" si="16"/>
        <v>20</v>
      </c>
      <c r="B1105" s="6" t="s">
        <v>20</v>
      </c>
      <c r="C1105" s="6" t="s">
        <v>22</v>
      </c>
      <c r="D1105">
        <v>91</v>
      </c>
      <c r="E1105">
        <v>132</v>
      </c>
    </row>
    <row r="1106" spans="1:5" x14ac:dyDescent="0.2">
      <c r="A1106">
        <f t="shared" si="16"/>
        <v>20</v>
      </c>
      <c r="B1106" s="6" t="s">
        <v>23</v>
      </c>
      <c r="C1106" s="6" t="s">
        <v>24</v>
      </c>
    </row>
    <row r="1107" spans="1:5" x14ac:dyDescent="0.2">
      <c r="A1107">
        <f t="shared" si="16"/>
        <v>20</v>
      </c>
      <c r="B1107" s="6" t="s">
        <v>23</v>
      </c>
      <c r="C1107" s="6" t="s">
        <v>25</v>
      </c>
    </row>
    <row r="1108" spans="1:5" x14ac:dyDescent="0.2">
      <c r="A1108">
        <f t="shared" si="16"/>
        <v>20</v>
      </c>
      <c r="B1108" s="6" t="s">
        <v>23</v>
      </c>
      <c r="C1108" s="6" t="s">
        <v>26</v>
      </c>
    </row>
    <row r="1109" spans="1:5" x14ac:dyDescent="0.2">
      <c r="A1109">
        <f t="shared" si="16"/>
        <v>20</v>
      </c>
      <c r="B1109" s="6" t="s">
        <v>27</v>
      </c>
      <c r="C1109" s="6" t="s">
        <v>28</v>
      </c>
      <c r="D1109">
        <v>109</v>
      </c>
      <c r="E1109">
        <v>132</v>
      </c>
    </row>
    <row r="1110" spans="1:5" x14ac:dyDescent="0.2">
      <c r="A1110">
        <f t="shared" si="16"/>
        <v>20</v>
      </c>
      <c r="B1110" s="6" t="s">
        <v>27</v>
      </c>
      <c r="C1110" s="6" t="s">
        <v>29</v>
      </c>
      <c r="D1110">
        <v>4</v>
      </c>
      <c r="E1110">
        <v>132</v>
      </c>
    </row>
    <row r="1111" spans="1:5" x14ac:dyDescent="0.2">
      <c r="A1111">
        <f t="shared" si="16"/>
        <v>20</v>
      </c>
      <c r="B1111" s="6" t="s">
        <v>27</v>
      </c>
      <c r="C1111" s="6" t="s">
        <v>30</v>
      </c>
      <c r="D1111">
        <v>14</v>
      </c>
      <c r="E1111">
        <v>132</v>
      </c>
    </row>
    <row r="1112" spans="1:5" x14ac:dyDescent="0.2">
      <c r="A1112">
        <f t="shared" si="16"/>
        <v>20</v>
      </c>
      <c r="B1112" s="6" t="s">
        <v>27</v>
      </c>
      <c r="C1112" s="6" t="s">
        <v>31</v>
      </c>
      <c r="D1112">
        <v>2</v>
      </c>
      <c r="E1112">
        <v>132</v>
      </c>
    </row>
    <row r="1113" spans="1:5" x14ac:dyDescent="0.2">
      <c r="A1113">
        <f t="shared" si="16"/>
        <v>20</v>
      </c>
      <c r="B1113" s="6" t="s">
        <v>27</v>
      </c>
      <c r="C1113" s="6" t="s">
        <v>32</v>
      </c>
      <c r="D1113">
        <v>3</v>
      </c>
      <c r="E1113">
        <v>132</v>
      </c>
    </row>
    <row r="1114" spans="1:5" x14ac:dyDescent="0.2">
      <c r="A1114">
        <f t="shared" si="16"/>
        <v>20</v>
      </c>
      <c r="B1114" s="6" t="s">
        <v>27</v>
      </c>
      <c r="C1114" s="6" t="s">
        <v>26</v>
      </c>
    </row>
    <row r="1115" spans="1:5" x14ac:dyDescent="0.2">
      <c r="A1115">
        <f t="shared" si="16"/>
        <v>20</v>
      </c>
      <c r="B1115" s="6" t="s">
        <v>33</v>
      </c>
      <c r="C1115" s="7" t="s">
        <v>34</v>
      </c>
      <c r="D1115">
        <v>17</v>
      </c>
      <c r="E1115">
        <v>132</v>
      </c>
    </row>
    <row r="1116" spans="1:5" x14ac:dyDescent="0.2">
      <c r="A1116">
        <f t="shared" si="16"/>
        <v>20</v>
      </c>
      <c r="B1116" s="6" t="s">
        <v>33</v>
      </c>
      <c r="C1116" s="7" t="s">
        <v>35</v>
      </c>
      <c r="D1116">
        <v>4</v>
      </c>
      <c r="E1116">
        <v>132</v>
      </c>
    </row>
    <row r="1117" spans="1:5" x14ac:dyDescent="0.2">
      <c r="A1117">
        <f t="shared" si="16"/>
        <v>20</v>
      </c>
      <c r="B1117" s="6" t="s">
        <v>33</v>
      </c>
      <c r="C1117" s="7" t="s">
        <v>36</v>
      </c>
    </row>
    <row r="1118" spans="1:5" x14ac:dyDescent="0.2">
      <c r="A1118">
        <f t="shared" si="16"/>
        <v>20</v>
      </c>
      <c r="B1118" s="6" t="s">
        <v>33</v>
      </c>
      <c r="C1118" s="7" t="s">
        <v>37</v>
      </c>
    </row>
    <row r="1119" spans="1:5" x14ac:dyDescent="0.2">
      <c r="A1119">
        <f t="shared" si="16"/>
        <v>20</v>
      </c>
      <c r="B1119" s="6" t="s">
        <v>33</v>
      </c>
      <c r="C1119" s="7" t="s">
        <v>38</v>
      </c>
    </row>
    <row r="1120" spans="1:5" x14ac:dyDescent="0.2">
      <c r="A1120">
        <f t="shared" si="16"/>
        <v>20</v>
      </c>
      <c r="B1120" s="6" t="s">
        <v>33</v>
      </c>
      <c r="C1120" s="7" t="s">
        <v>39</v>
      </c>
      <c r="D1120">
        <v>23</v>
      </c>
      <c r="E1120">
        <v>132</v>
      </c>
    </row>
    <row r="1121" spans="1:3" x14ac:dyDescent="0.2">
      <c r="A1121">
        <f t="shared" si="16"/>
        <v>20</v>
      </c>
      <c r="B1121" s="6" t="s">
        <v>33</v>
      </c>
      <c r="C1121" s="7" t="s">
        <v>40</v>
      </c>
    </row>
    <row r="1122" spans="1:3" x14ac:dyDescent="0.2">
      <c r="A1122">
        <f t="shared" si="16"/>
        <v>20</v>
      </c>
      <c r="B1122" s="6" t="s">
        <v>33</v>
      </c>
      <c r="C1122" s="7" t="s">
        <v>41</v>
      </c>
    </row>
    <row r="1123" spans="1:3" x14ac:dyDescent="0.2">
      <c r="A1123">
        <f t="shared" si="16"/>
        <v>20</v>
      </c>
      <c r="B1123" s="6" t="s">
        <v>33</v>
      </c>
      <c r="C1123" s="7" t="s">
        <v>42</v>
      </c>
    </row>
    <row r="1124" spans="1:3" x14ac:dyDescent="0.2">
      <c r="A1124">
        <f t="shared" si="16"/>
        <v>20</v>
      </c>
      <c r="B1124" s="6" t="s">
        <v>33</v>
      </c>
      <c r="C1124" s="7" t="s">
        <v>43</v>
      </c>
    </row>
    <row r="1125" spans="1:3" x14ac:dyDescent="0.2">
      <c r="A1125">
        <f t="shared" si="16"/>
        <v>20</v>
      </c>
      <c r="B1125" s="6" t="s">
        <v>33</v>
      </c>
      <c r="C1125" s="7" t="s">
        <v>44</v>
      </c>
    </row>
    <row r="1126" spans="1:3" x14ac:dyDescent="0.2">
      <c r="A1126">
        <f t="shared" si="16"/>
        <v>20</v>
      </c>
      <c r="B1126" s="6" t="s">
        <v>33</v>
      </c>
      <c r="C1126" s="7" t="s">
        <v>45</v>
      </c>
    </row>
    <row r="1127" spans="1:3" x14ac:dyDescent="0.2">
      <c r="A1127">
        <f t="shared" si="16"/>
        <v>20</v>
      </c>
      <c r="B1127" s="6" t="s">
        <v>33</v>
      </c>
      <c r="C1127" s="7" t="s">
        <v>46</v>
      </c>
    </row>
    <row r="1128" spans="1:3" x14ac:dyDescent="0.2">
      <c r="A1128">
        <f t="shared" si="16"/>
        <v>20</v>
      </c>
      <c r="B1128" s="6" t="s">
        <v>33</v>
      </c>
      <c r="C1128" s="7" t="s">
        <v>47</v>
      </c>
    </row>
    <row r="1129" spans="1:3" x14ac:dyDescent="0.2">
      <c r="A1129">
        <f t="shared" si="16"/>
        <v>20</v>
      </c>
      <c r="B1129" s="6" t="s">
        <v>33</v>
      </c>
      <c r="C1129" s="7" t="s">
        <v>48</v>
      </c>
    </row>
    <row r="1130" spans="1:3" x14ac:dyDescent="0.2">
      <c r="A1130">
        <f t="shared" si="16"/>
        <v>20</v>
      </c>
      <c r="B1130" s="6" t="s">
        <v>33</v>
      </c>
      <c r="C1130" s="7" t="s">
        <v>49</v>
      </c>
    </row>
    <row r="1131" spans="1:3" x14ac:dyDescent="0.2">
      <c r="A1131">
        <f t="shared" si="16"/>
        <v>20</v>
      </c>
      <c r="B1131" s="6" t="s">
        <v>33</v>
      </c>
      <c r="C1131" s="7" t="s">
        <v>50</v>
      </c>
    </row>
    <row r="1132" spans="1:3" x14ac:dyDescent="0.2">
      <c r="A1132">
        <f t="shared" si="16"/>
        <v>20</v>
      </c>
      <c r="B1132" s="6" t="s">
        <v>33</v>
      </c>
      <c r="C1132" s="7" t="s">
        <v>51</v>
      </c>
    </row>
    <row r="1133" spans="1:3" x14ac:dyDescent="0.2">
      <c r="A1133">
        <f t="shared" si="16"/>
        <v>20</v>
      </c>
      <c r="B1133" s="6" t="s">
        <v>33</v>
      </c>
      <c r="C1133" s="7" t="s">
        <v>52</v>
      </c>
    </row>
    <row r="1134" spans="1:3" x14ac:dyDescent="0.2">
      <c r="A1134">
        <f t="shared" si="16"/>
        <v>20</v>
      </c>
      <c r="B1134" s="6" t="s">
        <v>33</v>
      </c>
      <c r="C1134" s="7" t="s">
        <v>53</v>
      </c>
    </row>
    <row r="1135" spans="1:3" x14ac:dyDescent="0.2">
      <c r="A1135">
        <f t="shared" si="16"/>
        <v>20</v>
      </c>
      <c r="B1135" s="6" t="s">
        <v>33</v>
      </c>
      <c r="C1135" s="7" t="s">
        <v>31</v>
      </c>
    </row>
    <row r="1136" spans="1:3" x14ac:dyDescent="0.2">
      <c r="A1136">
        <f t="shared" si="16"/>
        <v>20</v>
      </c>
      <c r="B1136" s="6" t="s">
        <v>33</v>
      </c>
      <c r="C1136" s="7" t="s">
        <v>54</v>
      </c>
    </row>
    <row r="1137" spans="1:5" x14ac:dyDescent="0.2">
      <c r="A1137">
        <f t="shared" si="16"/>
        <v>20</v>
      </c>
      <c r="B1137" s="6" t="s">
        <v>55</v>
      </c>
      <c r="C1137" s="6" t="s">
        <v>56</v>
      </c>
    </row>
    <row r="1138" spans="1:5" x14ac:dyDescent="0.2">
      <c r="A1138">
        <f t="shared" si="16"/>
        <v>20</v>
      </c>
      <c r="B1138" s="6" t="s">
        <v>57</v>
      </c>
      <c r="C1138" s="6" t="s">
        <v>58</v>
      </c>
    </row>
    <row r="1139" spans="1:5" x14ac:dyDescent="0.2">
      <c r="A1139">
        <f t="shared" si="16"/>
        <v>20</v>
      </c>
      <c r="B1139" s="6" t="s">
        <v>59</v>
      </c>
      <c r="C1139" s="6" t="s">
        <v>60</v>
      </c>
      <c r="D1139">
        <v>132</v>
      </c>
      <c r="E1139">
        <v>139</v>
      </c>
    </row>
    <row r="1140" spans="1:5" x14ac:dyDescent="0.2">
      <c r="A1140">
        <f t="shared" si="16"/>
        <v>20</v>
      </c>
      <c r="B1140" s="6" t="s">
        <v>61</v>
      </c>
      <c r="C1140" s="6" t="s">
        <v>62</v>
      </c>
      <c r="D1140">
        <v>18</v>
      </c>
    </row>
    <row r="1141" spans="1:5" x14ac:dyDescent="0.2">
      <c r="A1141">
        <f t="shared" si="16"/>
        <v>20</v>
      </c>
      <c r="B1141" s="6" t="s">
        <v>61</v>
      </c>
      <c r="C1141" s="6" t="s">
        <v>63</v>
      </c>
    </row>
    <row r="1142" spans="1:5" x14ac:dyDescent="0.2">
      <c r="A1142">
        <f t="shared" si="16"/>
        <v>21</v>
      </c>
      <c r="B1142" s="6" t="s">
        <v>5</v>
      </c>
      <c r="C1142" s="6" t="s">
        <v>6</v>
      </c>
      <c r="D1142">
        <f>((57.5*22)+(20*62.4))/42</f>
        <v>59.833333333333336</v>
      </c>
      <c r="E1142">
        <v>42</v>
      </c>
    </row>
    <row r="1143" spans="1:5" x14ac:dyDescent="0.2">
      <c r="A1143">
        <f t="shared" si="16"/>
        <v>21</v>
      </c>
      <c r="B1143" s="6" t="s">
        <v>5</v>
      </c>
      <c r="C1143" s="6" t="s">
        <v>7</v>
      </c>
      <c r="D1143">
        <f>((14*22)+(12.3*20))/42</f>
        <v>13.19047619047619</v>
      </c>
      <c r="E1143">
        <v>42</v>
      </c>
    </row>
    <row r="1144" spans="1:5" x14ac:dyDescent="0.2">
      <c r="A1144">
        <f t="shared" si="16"/>
        <v>21</v>
      </c>
      <c r="B1144" s="6" t="s">
        <v>5</v>
      </c>
      <c r="C1144" s="6" t="s">
        <v>8</v>
      </c>
    </row>
    <row r="1145" spans="1:5" x14ac:dyDescent="0.2">
      <c r="A1145">
        <f t="shared" si="16"/>
        <v>21</v>
      </c>
      <c r="B1145" s="6" t="s">
        <v>5</v>
      </c>
      <c r="C1145" s="6" t="s">
        <v>9</v>
      </c>
    </row>
    <row r="1146" spans="1:5" x14ac:dyDescent="0.2">
      <c r="A1146">
        <f t="shared" si="16"/>
        <v>21</v>
      </c>
      <c r="B1146" s="6" t="s">
        <v>5</v>
      </c>
      <c r="C1146" s="6" t="s">
        <v>10</v>
      </c>
    </row>
    <row r="1147" spans="1:5" x14ac:dyDescent="0.2">
      <c r="A1147">
        <f t="shared" si="16"/>
        <v>21</v>
      </c>
      <c r="B1147" s="6" t="s">
        <v>5</v>
      </c>
      <c r="C1147" s="6" t="s">
        <v>11</v>
      </c>
    </row>
    <row r="1148" spans="1:5" x14ac:dyDescent="0.2">
      <c r="A1148">
        <f t="shared" ref="A1148:A1211" si="17">A1091+1</f>
        <v>21</v>
      </c>
      <c r="B1148" s="6" t="s">
        <v>5</v>
      </c>
      <c r="C1148" s="6" t="s">
        <v>12</v>
      </c>
    </row>
    <row r="1149" spans="1:5" x14ac:dyDescent="0.2">
      <c r="A1149">
        <f t="shared" si="17"/>
        <v>21</v>
      </c>
      <c r="B1149" s="6" t="s">
        <v>13</v>
      </c>
      <c r="C1149" s="6" t="s">
        <v>6</v>
      </c>
    </row>
    <row r="1150" spans="1:5" x14ac:dyDescent="0.2">
      <c r="A1150">
        <f t="shared" si="17"/>
        <v>21</v>
      </c>
      <c r="B1150" s="6" t="s">
        <v>13</v>
      </c>
      <c r="C1150" s="6" t="s">
        <v>7</v>
      </c>
    </row>
    <row r="1151" spans="1:5" x14ac:dyDescent="0.2">
      <c r="A1151">
        <f t="shared" si="17"/>
        <v>21</v>
      </c>
      <c r="B1151" s="6" t="s">
        <v>13</v>
      </c>
      <c r="C1151" s="6" t="s">
        <v>8</v>
      </c>
    </row>
    <row r="1152" spans="1:5" x14ac:dyDescent="0.2">
      <c r="A1152">
        <f t="shared" si="17"/>
        <v>21</v>
      </c>
      <c r="B1152" s="6" t="s">
        <v>13</v>
      </c>
      <c r="C1152" s="6" t="s">
        <v>9</v>
      </c>
    </row>
    <row r="1153" spans="1:3" x14ac:dyDescent="0.2">
      <c r="A1153">
        <f t="shared" si="17"/>
        <v>21</v>
      </c>
      <c r="B1153" s="6" t="s">
        <v>13</v>
      </c>
      <c r="C1153" s="6" t="s">
        <v>10</v>
      </c>
    </row>
    <row r="1154" spans="1:3" x14ac:dyDescent="0.2">
      <c r="A1154">
        <f t="shared" si="17"/>
        <v>21</v>
      </c>
      <c r="B1154" s="6" t="s">
        <v>13</v>
      </c>
      <c r="C1154" s="6" t="s">
        <v>11</v>
      </c>
    </row>
    <row r="1155" spans="1:3" x14ac:dyDescent="0.2">
      <c r="A1155">
        <f t="shared" si="17"/>
        <v>21</v>
      </c>
      <c r="B1155" s="6" t="s">
        <v>13</v>
      </c>
      <c r="C1155" s="6" t="s">
        <v>12</v>
      </c>
    </row>
    <row r="1156" spans="1:3" x14ac:dyDescent="0.2">
      <c r="A1156">
        <f t="shared" si="17"/>
        <v>21</v>
      </c>
      <c r="B1156" s="6" t="s">
        <v>14</v>
      </c>
      <c r="C1156" s="6" t="s">
        <v>15</v>
      </c>
    </row>
    <row r="1157" spans="1:3" x14ac:dyDescent="0.2">
      <c r="A1157">
        <f t="shared" si="17"/>
        <v>21</v>
      </c>
      <c r="B1157" s="6" t="s">
        <v>14</v>
      </c>
      <c r="C1157" s="6" t="s">
        <v>16</v>
      </c>
    </row>
    <row r="1158" spans="1:3" x14ac:dyDescent="0.2">
      <c r="A1158">
        <f t="shared" si="17"/>
        <v>21</v>
      </c>
      <c r="B1158" s="6" t="s">
        <v>14</v>
      </c>
      <c r="C1158" s="6" t="s">
        <v>17</v>
      </c>
    </row>
    <row r="1159" spans="1:3" x14ac:dyDescent="0.2">
      <c r="A1159">
        <f t="shared" si="17"/>
        <v>21</v>
      </c>
      <c r="B1159" s="6" t="s">
        <v>14</v>
      </c>
      <c r="C1159" s="6" t="s">
        <v>18</v>
      </c>
    </row>
    <row r="1160" spans="1:3" x14ac:dyDescent="0.2">
      <c r="A1160">
        <f t="shared" si="17"/>
        <v>21</v>
      </c>
      <c r="B1160" s="6" t="s">
        <v>14</v>
      </c>
      <c r="C1160" s="6" t="s">
        <v>19</v>
      </c>
    </row>
    <row r="1161" spans="1:3" x14ac:dyDescent="0.2">
      <c r="A1161">
        <f t="shared" si="17"/>
        <v>21</v>
      </c>
      <c r="B1161" s="6" t="s">
        <v>20</v>
      </c>
      <c r="C1161" s="6" t="s">
        <v>21</v>
      </c>
    </row>
    <row r="1162" spans="1:3" x14ac:dyDescent="0.2">
      <c r="A1162">
        <f t="shared" si="17"/>
        <v>21</v>
      </c>
      <c r="B1162" s="6" t="s">
        <v>20</v>
      </c>
      <c r="C1162" s="6" t="s">
        <v>22</v>
      </c>
    </row>
    <row r="1163" spans="1:3" x14ac:dyDescent="0.2">
      <c r="A1163">
        <f t="shared" si="17"/>
        <v>21</v>
      </c>
      <c r="B1163" s="6" t="s">
        <v>23</v>
      </c>
      <c r="C1163" s="6" t="s">
        <v>24</v>
      </c>
    </row>
    <row r="1164" spans="1:3" x14ac:dyDescent="0.2">
      <c r="A1164">
        <f t="shared" si="17"/>
        <v>21</v>
      </c>
      <c r="B1164" s="6" t="s">
        <v>23</v>
      </c>
      <c r="C1164" s="6" t="s">
        <v>25</v>
      </c>
    </row>
    <row r="1165" spans="1:3" x14ac:dyDescent="0.2">
      <c r="A1165">
        <f t="shared" si="17"/>
        <v>21</v>
      </c>
      <c r="B1165" s="6" t="s">
        <v>23</v>
      </c>
      <c r="C1165" s="6" t="s">
        <v>26</v>
      </c>
    </row>
    <row r="1166" spans="1:3" x14ac:dyDescent="0.2">
      <c r="A1166">
        <f t="shared" si="17"/>
        <v>21</v>
      </c>
      <c r="B1166" s="6" t="s">
        <v>27</v>
      </c>
      <c r="C1166" s="6" t="s">
        <v>28</v>
      </c>
    </row>
    <row r="1167" spans="1:3" x14ac:dyDescent="0.2">
      <c r="A1167">
        <f t="shared" si="17"/>
        <v>21</v>
      </c>
      <c r="B1167" s="6" t="s">
        <v>27</v>
      </c>
      <c r="C1167" s="6" t="s">
        <v>29</v>
      </c>
    </row>
    <row r="1168" spans="1:3" x14ac:dyDescent="0.2">
      <c r="A1168">
        <f t="shared" si="17"/>
        <v>21</v>
      </c>
      <c r="B1168" s="6" t="s">
        <v>27</v>
      </c>
      <c r="C1168" s="6" t="s">
        <v>30</v>
      </c>
    </row>
    <row r="1169" spans="1:3" x14ac:dyDescent="0.2">
      <c r="A1169">
        <f t="shared" si="17"/>
        <v>21</v>
      </c>
      <c r="B1169" s="6" t="s">
        <v>27</v>
      </c>
      <c r="C1169" s="6" t="s">
        <v>31</v>
      </c>
    </row>
    <row r="1170" spans="1:3" x14ac:dyDescent="0.2">
      <c r="A1170">
        <f t="shared" si="17"/>
        <v>21</v>
      </c>
      <c r="B1170" s="6" t="s">
        <v>27</v>
      </c>
      <c r="C1170" s="6" t="s">
        <v>32</v>
      </c>
    </row>
    <row r="1171" spans="1:3" x14ac:dyDescent="0.2">
      <c r="A1171">
        <f t="shared" si="17"/>
        <v>21</v>
      </c>
      <c r="B1171" s="6" t="s">
        <v>27</v>
      </c>
      <c r="C1171" s="6" t="s">
        <v>26</v>
      </c>
    </row>
    <row r="1172" spans="1:3" x14ac:dyDescent="0.2">
      <c r="A1172">
        <f t="shared" si="17"/>
        <v>21</v>
      </c>
      <c r="B1172" s="6" t="s">
        <v>33</v>
      </c>
      <c r="C1172" s="7" t="s">
        <v>34</v>
      </c>
    </row>
    <row r="1173" spans="1:3" x14ac:dyDescent="0.2">
      <c r="A1173">
        <f t="shared" si="17"/>
        <v>21</v>
      </c>
      <c r="B1173" s="6" t="s">
        <v>33</v>
      </c>
      <c r="C1173" s="7" t="s">
        <v>35</v>
      </c>
    </row>
    <row r="1174" spans="1:3" x14ac:dyDescent="0.2">
      <c r="A1174">
        <f t="shared" si="17"/>
        <v>21</v>
      </c>
      <c r="B1174" s="6" t="s">
        <v>33</v>
      </c>
      <c r="C1174" s="7" t="s">
        <v>36</v>
      </c>
    </row>
    <row r="1175" spans="1:3" x14ac:dyDescent="0.2">
      <c r="A1175">
        <f t="shared" si="17"/>
        <v>21</v>
      </c>
      <c r="B1175" s="6" t="s">
        <v>33</v>
      </c>
      <c r="C1175" s="7" t="s">
        <v>37</v>
      </c>
    </row>
    <row r="1176" spans="1:3" x14ac:dyDescent="0.2">
      <c r="A1176">
        <f t="shared" si="17"/>
        <v>21</v>
      </c>
      <c r="B1176" s="6" t="s">
        <v>33</v>
      </c>
      <c r="C1176" s="7" t="s">
        <v>38</v>
      </c>
    </row>
    <row r="1177" spans="1:3" x14ac:dyDescent="0.2">
      <c r="A1177">
        <f t="shared" si="17"/>
        <v>21</v>
      </c>
      <c r="B1177" s="6" t="s">
        <v>33</v>
      </c>
      <c r="C1177" s="7" t="s">
        <v>39</v>
      </c>
    </row>
    <row r="1178" spans="1:3" x14ac:dyDescent="0.2">
      <c r="A1178">
        <f t="shared" si="17"/>
        <v>21</v>
      </c>
      <c r="B1178" s="6" t="s">
        <v>33</v>
      </c>
      <c r="C1178" s="7" t="s">
        <v>40</v>
      </c>
    </row>
    <row r="1179" spans="1:3" x14ac:dyDescent="0.2">
      <c r="A1179">
        <f t="shared" si="17"/>
        <v>21</v>
      </c>
      <c r="B1179" s="6" t="s">
        <v>33</v>
      </c>
      <c r="C1179" s="7" t="s">
        <v>41</v>
      </c>
    </row>
    <row r="1180" spans="1:3" x14ac:dyDescent="0.2">
      <c r="A1180">
        <f t="shared" si="17"/>
        <v>21</v>
      </c>
      <c r="B1180" s="6" t="s">
        <v>33</v>
      </c>
      <c r="C1180" s="7" t="s">
        <v>42</v>
      </c>
    </row>
    <row r="1181" spans="1:3" x14ac:dyDescent="0.2">
      <c r="A1181">
        <f t="shared" si="17"/>
        <v>21</v>
      </c>
      <c r="B1181" s="6" t="s">
        <v>33</v>
      </c>
      <c r="C1181" s="7" t="s">
        <v>43</v>
      </c>
    </row>
    <row r="1182" spans="1:3" x14ac:dyDescent="0.2">
      <c r="A1182">
        <f t="shared" si="17"/>
        <v>21</v>
      </c>
      <c r="B1182" s="6" t="s">
        <v>33</v>
      </c>
      <c r="C1182" s="7" t="s">
        <v>44</v>
      </c>
    </row>
    <row r="1183" spans="1:3" x14ac:dyDescent="0.2">
      <c r="A1183">
        <f t="shared" si="17"/>
        <v>21</v>
      </c>
      <c r="B1183" s="6" t="s">
        <v>33</v>
      </c>
      <c r="C1183" s="7" t="s">
        <v>45</v>
      </c>
    </row>
    <row r="1184" spans="1:3" x14ac:dyDescent="0.2">
      <c r="A1184">
        <f t="shared" si="17"/>
        <v>21</v>
      </c>
      <c r="B1184" s="6" t="s">
        <v>33</v>
      </c>
      <c r="C1184" s="7" t="s">
        <v>46</v>
      </c>
    </row>
    <row r="1185" spans="1:5" x14ac:dyDescent="0.2">
      <c r="A1185">
        <f t="shared" si="17"/>
        <v>21</v>
      </c>
      <c r="B1185" s="6" t="s">
        <v>33</v>
      </c>
      <c r="C1185" s="7" t="s">
        <v>47</v>
      </c>
    </row>
    <row r="1186" spans="1:5" x14ac:dyDescent="0.2">
      <c r="A1186">
        <f t="shared" si="17"/>
        <v>21</v>
      </c>
      <c r="B1186" s="6" t="s">
        <v>33</v>
      </c>
      <c r="C1186" s="7" t="s">
        <v>48</v>
      </c>
    </row>
    <row r="1187" spans="1:5" x14ac:dyDescent="0.2">
      <c r="A1187">
        <f t="shared" si="17"/>
        <v>21</v>
      </c>
      <c r="B1187" s="6" t="s">
        <v>33</v>
      </c>
      <c r="C1187" s="7" t="s">
        <v>49</v>
      </c>
    </row>
    <row r="1188" spans="1:5" x14ac:dyDescent="0.2">
      <c r="A1188">
        <f t="shared" si="17"/>
        <v>21</v>
      </c>
      <c r="B1188" s="6" t="s">
        <v>33</v>
      </c>
      <c r="C1188" s="7" t="s">
        <v>50</v>
      </c>
    </row>
    <row r="1189" spans="1:5" x14ac:dyDescent="0.2">
      <c r="A1189">
        <f t="shared" si="17"/>
        <v>21</v>
      </c>
      <c r="B1189" s="6" t="s">
        <v>33</v>
      </c>
      <c r="C1189" s="7" t="s">
        <v>51</v>
      </c>
    </row>
    <row r="1190" spans="1:5" x14ac:dyDescent="0.2">
      <c r="A1190">
        <f t="shared" si="17"/>
        <v>21</v>
      </c>
      <c r="B1190" s="6" t="s">
        <v>33</v>
      </c>
      <c r="C1190" s="7" t="s">
        <v>52</v>
      </c>
    </row>
    <row r="1191" spans="1:5" x14ac:dyDescent="0.2">
      <c r="A1191">
        <f t="shared" si="17"/>
        <v>21</v>
      </c>
      <c r="B1191" s="6" t="s">
        <v>33</v>
      </c>
      <c r="C1191" s="7" t="s">
        <v>53</v>
      </c>
    </row>
    <row r="1192" spans="1:5" x14ac:dyDescent="0.2">
      <c r="A1192">
        <f t="shared" si="17"/>
        <v>21</v>
      </c>
      <c r="B1192" s="6" t="s">
        <v>33</v>
      </c>
      <c r="C1192" s="7" t="s">
        <v>31</v>
      </c>
    </row>
    <row r="1193" spans="1:5" x14ac:dyDescent="0.2">
      <c r="A1193">
        <f t="shared" si="17"/>
        <v>21</v>
      </c>
      <c r="B1193" s="6" t="s">
        <v>33</v>
      </c>
      <c r="C1193" s="7" t="s">
        <v>54</v>
      </c>
    </row>
    <row r="1194" spans="1:5" x14ac:dyDescent="0.2">
      <c r="A1194">
        <f t="shared" si="17"/>
        <v>21</v>
      </c>
      <c r="B1194" s="6" t="s">
        <v>55</v>
      </c>
      <c r="C1194" s="6" t="s">
        <v>56</v>
      </c>
    </row>
    <row r="1195" spans="1:5" x14ac:dyDescent="0.2">
      <c r="A1195">
        <f t="shared" si="17"/>
        <v>21</v>
      </c>
      <c r="B1195" s="6" t="s">
        <v>57</v>
      </c>
      <c r="C1195" s="6" t="s">
        <v>58</v>
      </c>
    </row>
    <row r="1196" spans="1:5" x14ac:dyDescent="0.2">
      <c r="A1196">
        <f t="shared" si="17"/>
        <v>21</v>
      </c>
      <c r="B1196" s="6" t="s">
        <v>59</v>
      </c>
      <c r="C1196" s="6" t="s">
        <v>60</v>
      </c>
      <c r="D1196">
        <v>42</v>
      </c>
      <c r="E1196">
        <v>120</v>
      </c>
    </row>
    <row r="1197" spans="1:5" x14ac:dyDescent="0.2">
      <c r="A1197">
        <f t="shared" si="17"/>
        <v>21</v>
      </c>
      <c r="B1197" s="6" t="s">
        <v>61</v>
      </c>
      <c r="C1197" s="6" t="s">
        <v>62</v>
      </c>
      <c r="D1197">
        <v>18</v>
      </c>
    </row>
    <row r="1198" spans="1:5" x14ac:dyDescent="0.2">
      <c r="A1198">
        <f t="shared" si="17"/>
        <v>21</v>
      </c>
      <c r="B1198" s="6" t="s">
        <v>61</v>
      </c>
      <c r="C1198" s="6" t="s">
        <v>63</v>
      </c>
      <c r="D1198">
        <v>75</v>
      </c>
    </row>
    <row r="1199" spans="1:5" x14ac:dyDescent="0.2">
      <c r="A1199">
        <f t="shared" si="17"/>
        <v>22</v>
      </c>
      <c r="B1199" s="6" t="s">
        <v>5</v>
      </c>
      <c r="C1199" s="6" t="s">
        <v>6</v>
      </c>
    </row>
    <row r="1200" spans="1:5" x14ac:dyDescent="0.2">
      <c r="A1200">
        <f t="shared" si="17"/>
        <v>22</v>
      </c>
      <c r="B1200" s="6" t="s">
        <v>5</v>
      </c>
      <c r="C1200" s="6" t="s">
        <v>7</v>
      </c>
    </row>
    <row r="1201" spans="1:5" x14ac:dyDescent="0.2">
      <c r="A1201">
        <f t="shared" si="17"/>
        <v>22</v>
      </c>
      <c r="B1201" s="6" t="s">
        <v>5</v>
      </c>
      <c r="C1201" s="6" t="s">
        <v>8</v>
      </c>
      <c r="D1201">
        <f>((46.8*24)+(51.4*23))/47</f>
        <v>49.051063829787225</v>
      </c>
      <c r="E1201">
        <v>47</v>
      </c>
    </row>
    <row r="1202" spans="1:5" x14ac:dyDescent="0.2">
      <c r="A1202">
        <f t="shared" si="17"/>
        <v>22</v>
      </c>
      <c r="B1202" s="6" t="s">
        <v>5</v>
      </c>
      <c r="C1202" s="6" t="s">
        <v>9</v>
      </c>
    </row>
    <row r="1203" spans="1:5" x14ac:dyDescent="0.2">
      <c r="A1203">
        <f t="shared" si="17"/>
        <v>22</v>
      </c>
      <c r="B1203" s="6" t="s">
        <v>5</v>
      </c>
      <c r="C1203" s="6" t="s">
        <v>10</v>
      </c>
    </row>
    <row r="1204" spans="1:5" x14ac:dyDescent="0.2">
      <c r="A1204">
        <f t="shared" si="17"/>
        <v>22</v>
      </c>
      <c r="B1204" s="6" t="s">
        <v>5</v>
      </c>
      <c r="C1204" s="6" t="s">
        <v>11</v>
      </c>
      <c r="D1204">
        <f>((32.4*24)+(33.8*23))/47</f>
        <v>33.085106382978722</v>
      </c>
      <c r="E1204">
        <v>47</v>
      </c>
    </row>
    <row r="1205" spans="1:5" x14ac:dyDescent="0.2">
      <c r="A1205">
        <f t="shared" si="17"/>
        <v>22</v>
      </c>
      <c r="B1205" s="6" t="s">
        <v>5</v>
      </c>
      <c r="C1205" s="6" t="s">
        <v>12</v>
      </c>
      <c r="D1205">
        <f>((61.2*24)+(69*23))/47</f>
        <v>65.017021276595742</v>
      </c>
      <c r="E1205">
        <v>47</v>
      </c>
    </row>
    <row r="1206" spans="1:5" x14ac:dyDescent="0.2">
      <c r="A1206">
        <f t="shared" si="17"/>
        <v>22</v>
      </c>
      <c r="B1206" s="6" t="s">
        <v>13</v>
      </c>
      <c r="C1206" s="6" t="s">
        <v>6</v>
      </c>
    </row>
    <row r="1207" spans="1:5" x14ac:dyDescent="0.2">
      <c r="A1207">
        <f t="shared" si="17"/>
        <v>22</v>
      </c>
      <c r="B1207" s="6" t="s">
        <v>13</v>
      </c>
      <c r="C1207" s="6" t="s">
        <v>7</v>
      </c>
    </row>
    <row r="1208" spans="1:5" x14ac:dyDescent="0.2">
      <c r="A1208">
        <f t="shared" si="17"/>
        <v>22</v>
      </c>
      <c r="B1208" s="6" t="s">
        <v>13</v>
      </c>
      <c r="C1208" s="6" t="s">
        <v>8</v>
      </c>
      <c r="D1208">
        <f>((24.8*24)+(25.4*23))/47</f>
        <v>25.093617021276597</v>
      </c>
      <c r="E1208">
        <v>47</v>
      </c>
    </row>
    <row r="1209" spans="1:5" x14ac:dyDescent="0.2">
      <c r="A1209">
        <f t="shared" si="17"/>
        <v>22</v>
      </c>
      <c r="B1209" s="6" t="s">
        <v>13</v>
      </c>
      <c r="C1209" s="6" t="s">
        <v>9</v>
      </c>
    </row>
    <row r="1210" spans="1:5" x14ac:dyDescent="0.2">
      <c r="A1210">
        <f t="shared" si="17"/>
        <v>22</v>
      </c>
      <c r="B1210" s="6" t="s">
        <v>13</v>
      </c>
      <c r="C1210" s="6" t="s">
        <v>10</v>
      </c>
    </row>
    <row r="1211" spans="1:5" x14ac:dyDescent="0.2">
      <c r="A1211">
        <f t="shared" si="17"/>
        <v>22</v>
      </c>
      <c r="B1211" s="6" t="s">
        <v>13</v>
      </c>
      <c r="C1211" s="6" t="s">
        <v>11</v>
      </c>
      <c r="D1211">
        <f>((21.6*24)+(22.4*23))/47</f>
        <v>21.991489361702126</v>
      </c>
      <c r="E1211">
        <v>47</v>
      </c>
    </row>
    <row r="1212" spans="1:5" x14ac:dyDescent="0.2">
      <c r="A1212">
        <f t="shared" ref="A1212:A1275" si="18">A1155+1</f>
        <v>22</v>
      </c>
      <c r="B1212" s="6" t="s">
        <v>13</v>
      </c>
      <c r="C1212" s="6" t="s">
        <v>12</v>
      </c>
      <c r="D1212">
        <f>((28*24)+(28.4*23))/47</f>
        <v>28.19574468085106</v>
      </c>
      <c r="E1212">
        <v>47</v>
      </c>
    </row>
    <row r="1213" spans="1:5" x14ac:dyDescent="0.2">
      <c r="A1213">
        <f t="shared" si="18"/>
        <v>22</v>
      </c>
      <c r="B1213" s="6" t="s">
        <v>14</v>
      </c>
      <c r="C1213" s="6" t="s">
        <v>15</v>
      </c>
    </row>
    <row r="1214" spans="1:5" x14ac:dyDescent="0.2">
      <c r="A1214">
        <f t="shared" si="18"/>
        <v>22</v>
      </c>
      <c r="B1214" s="6" t="s">
        <v>14</v>
      </c>
      <c r="C1214" s="6" t="s">
        <v>16</v>
      </c>
    </row>
    <row r="1215" spans="1:5" x14ac:dyDescent="0.2">
      <c r="A1215">
        <f t="shared" si="18"/>
        <v>22</v>
      </c>
      <c r="B1215" s="6" t="s">
        <v>14</v>
      </c>
      <c r="C1215" s="6" t="s">
        <v>17</v>
      </c>
    </row>
    <row r="1216" spans="1:5" x14ac:dyDescent="0.2">
      <c r="A1216">
        <f t="shared" si="18"/>
        <v>22</v>
      </c>
      <c r="B1216" s="6" t="s">
        <v>14</v>
      </c>
      <c r="C1216" s="6" t="s">
        <v>18</v>
      </c>
    </row>
    <row r="1217" spans="1:5" x14ac:dyDescent="0.2">
      <c r="A1217">
        <f t="shared" si="18"/>
        <v>22</v>
      </c>
      <c r="B1217" s="6" t="s">
        <v>14</v>
      </c>
      <c r="C1217" s="6" t="s">
        <v>19</v>
      </c>
    </row>
    <row r="1218" spans="1:5" x14ac:dyDescent="0.2">
      <c r="A1218">
        <f t="shared" si="18"/>
        <v>22</v>
      </c>
      <c r="B1218" s="6" t="s">
        <v>20</v>
      </c>
      <c r="C1218" s="6" t="s">
        <v>21</v>
      </c>
      <c r="D1218">
        <v>26</v>
      </c>
      <c r="E1218">
        <v>47</v>
      </c>
    </row>
    <row r="1219" spans="1:5" x14ac:dyDescent="0.2">
      <c r="A1219">
        <f t="shared" si="18"/>
        <v>22</v>
      </c>
      <c r="B1219" s="6" t="s">
        <v>20</v>
      </c>
      <c r="C1219" s="6" t="s">
        <v>22</v>
      </c>
      <c r="D1219">
        <f>47-26</f>
        <v>21</v>
      </c>
      <c r="E1219">
        <v>47</v>
      </c>
    </row>
    <row r="1220" spans="1:5" x14ac:dyDescent="0.2">
      <c r="A1220">
        <f t="shared" si="18"/>
        <v>22</v>
      </c>
      <c r="B1220" s="6" t="s">
        <v>23</v>
      </c>
      <c r="C1220" s="6" t="s">
        <v>24</v>
      </c>
    </row>
    <row r="1221" spans="1:5" x14ac:dyDescent="0.2">
      <c r="A1221">
        <f t="shared" si="18"/>
        <v>22</v>
      </c>
      <c r="B1221" s="6" t="s">
        <v>23</v>
      </c>
      <c r="C1221" s="6" t="s">
        <v>25</v>
      </c>
    </row>
    <row r="1222" spans="1:5" x14ac:dyDescent="0.2">
      <c r="A1222">
        <f t="shared" si="18"/>
        <v>22</v>
      </c>
      <c r="B1222" s="6" t="s">
        <v>23</v>
      </c>
      <c r="C1222" s="6" t="s">
        <v>26</v>
      </c>
    </row>
    <row r="1223" spans="1:5" x14ac:dyDescent="0.2">
      <c r="A1223">
        <f t="shared" si="18"/>
        <v>22</v>
      </c>
      <c r="B1223" s="6" t="s">
        <v>27</v>
      </c>
      <c r="C1223" s="6" t="s">
        <v>28</v>
      </c>
    </row>
    <row r="1224" spans="1:5" x14ac:dyDescent="0.2">
      <c r="A1224">
        <f t="shared" si="18"/>
        <v>22</v>
      </c>
      <c r="B1224" s="6" t="s">
        <v>27</v>
      </c>
      <c r="C1224" s="6" t="s">
        <v>29</v>
      </c>
    </row>
    <row r="1225" spans="1:5" x14ac:dyDescent="0.2">
      <c r="A1225">
        <f t="shared" si="18"/>
        <v>22</v>
      </c>
      <c r="B1225" s="6" t="s">
        <v>27</v>
      </c>
      <c r="C1225" s="6" t="s">
        <v>30</v>
      </c>
    </row>
    <row r="1226" spans="1:5" x14ac:dyDescent="0.2">
      <c r="A1226">
        <f t="shared" si="18"/>
        <v>22</v>
      </c>
      <c r="B1226" s="6" t="s">
        <v>27</v>
      </c>
      <c r="C1226" s="6" t="s">
        <v>31</v>
      </c>
    </row>
    <row r="1227" spans="1:5" x14ac:dyDescent="0.2">
      <c r="A1227">
        <f t="shared" si="18"/>
        <v>22</v>
      </c>
      <c r="B1227" s="6" t="s">
        <v>27</v>
      </c>
      <c r="C1227" s="6" t="s">
        <v>32</v>
      </c>
    </row>
    <row r="1228" spans="1:5" x14ac:dyDescent="0.2">
      <c r="A1228">
        <f t="shared" si="18"/>
        <v>22</v>
      </c>
      <c r="B1228" s="6" t="s">
        <v>27</v>
      </c>
      <c r="C1228" s="6" t="s">
        <v>26</v>
      </c>
    </row>
    <row r="1229" spans="1:5" x14ac:dyDescent="0.2">
      <c r="A1229">
        <f t="shared" si="18"/>
        <v>22</v>
      </c>
      <c r="B1229" s="6" t="s">
        <v>33</v>
      </c>
      <c r="C1229" s="7" t="s">
        <v>34</v>
      </c>
    </row>
    <row r="1230" spans="1:5" x14ac:dyDescent="0.2">
      <c r="A1230">
        <f t="shared" si="18"/>
        <v>22</v>
      </c>
      <c r="B1230" s="6" t="s">
        <v>33</v>
      </c>
      <c r="C1230" s="7" t="s">
        <v>35</v>
      </c>
    </row>
    <row r="1231" spans="1:5" x14ac:dyDescent="0.2">
      <c r="A1231">
        <f t="shared" si="18"/>
        <v>22</v>
      </c>
      <c r="B1231" s="6" t="s">
        <v>33</v>
      </c>
      <c r="C1231" s="7" t="s">
        <v>36</v>
      </c>
    </row>
    <row r="1232" spans="1:5" x14ac:dyDescent="0.2">
      <c r="A1232">
        <f t="shared" si="18"/>
        <v>22</v>
      </c>
      <c r="B1232" s="6" t="s">
        <v>33</v>
      </c>
      <c r="C1232" s="7" t="s">
        <v>37</v>
      </c>
    </row>
    <row r="1233" spans="1:3" x14ac:dyDescent="0.2">
      <c r="A1233">
        <f t="shared" si="18"/>
        <v>22</v>
      </c>
      <c r="B1233" s="6" t="s">
        <v>33</v>
      </c>
      <c r="C1233" s="7" t="s">
        <v>38</v>
      </c>
    </row>
    <row r="1234" spans="1:3" x14ac:dyDescent="0.2">
      <c r="A1234">
        <f t="shared" si="18"/>
        <v>22</v>
      </c>
      <c r="B1234" s="6" t="s">
        <v>33</v>
      </c>
      <c r="C1234" s="7" t="s">
        <v>39</v>
      </c>
    </row>
    <row r="1235" spans="1:3" x14ac:dyDescent="0.2">
      <c r="A1235">
        <f t="shared" si="18"/>
        <v>22</v>
      </c>
      <c r="B1235" s="6" t="s">
        <v>33</v>
      </c>
      <c r="C1235" s="7" t="s">
        <v>40</v>
      </c>
    </row>
    <row r="1236" spans="1:3" x14ac:dyDescent="0.2">
      <c r="A1236">
        <f t="shared" si="18"/>
        <v>22</v>
      </c>
      <c r="B1236" s="6" t="s">
        <v>33</v>
      </c>
      <c r="C1236" s="7" t="s">
        <v>41</v>
      </c>
    </row>
    <row r="1237" spans="1:3" x14ac:dyDescent="0.2">
      <c r="A1237">
        <f t="shared" si="18"/>
        <v>22</v>
      </c>
      <c r="B1237" s="6" t="s">
        <v>33</v>
      </c>
      <c r="C1237" s="7" t="s">
        <v>42</v>
      </c>
    </row>
    <row r="1238" spans="1:3" x14ac:dyDescent="0.2">
      <c r="A1238">
        <f t="shared" si="18"/>
        <v>22</v>
      </c>
      <c r="B1238" s="6" t="s">
        <v>33</v>
      </c>
      <c r="C1238" s="7" t="s">
        <v>43</v>
      </c>
    </row>
    <row r="1239" spans="1:3" x14ac:dyDescent="0.2">
      <c r="A1239">
        <f t="shared" si="18"/>
        <v>22</v>
      </c>
      <c r="B1239" s="6" t="s">
        <v>33</v>
      </c>
      <c r="C1239" s="7" t="s">
        <v>44</v>
      </c>
    </row>
    <row r="1240" spans="1:3" x14ac:dyDescent="0.2">
      <c r="A1240">
        <f t="shared" si="18"/>
        <v>22</v>
      </c>
      <c r="B1240" s="6" t="s">
        <v>33</v>
      </c>
      <c r="C1240" s="7" t="s">
        <v>45</v>
      </c>
    </row>
    <row r="1241" spans="1:3" x14ac:dyDescent="0.2">
      <c r="A1241">
        <f t="shared" si="18"/>
        <v>22</v>
      </c>
      <c r="B1241" s="6" t="s">
        <v>33</v>
      </c>
      <c r="C1241" s="7" t="s">
        <v>46</v>
      </c>
    </row>
    <row r="1242" spans="1:3" x14ac:dyDescent="0.2">
      <c r="A1242">
        <f t="shared" si="18"/>
        <v>22</v>
      </c>
      <c r="B1242" s="6" t="s">
        <v>33</v>
      </c>
      <c r="C1242" s="7" t="s">
        <v>47</v>
      </c>
    </row>
    <row r="1243" spans="1:3" x14ac:dyDescent="0.2">
      <c r="A1243">
        <f t="shared" si="18"/>
        <v>22</v>
      </c>
      <c r="B1243" s="6" t="s">
        <v>33</v>
      </c>
      <c r="C1243" s="7" t="s">
        <v>48</v>
      </c>
    </row>
    <row r="1244" spans="1:3" x14ac:dyDescent="0.2">
      <c r="A1244">
        <f t="shared" si="18"/>
        <v>22</v>
      </c>
      <c r="B1244" s="6" t="s">
        <v>33</v>
      </c>
      <c r="C1244" s="7" t="s">
        <v>49</v>
      </c>
    </row>
    <row r="1245" spans="1:3" x14ac:dyDescent="0.2">
      <c r="A1245">
        <f t="shared" si="18"/>
        <v>22</v>
      </c>
      <c r="B1245" s="6" t="s">
        <v>33</v>
      </c>
      <c r="C1245" s="7" t="s">
        <v>50</v>
      </c>
    </row>
    <row r="1246" spans="1:3" x14ac:dyDescent="0.2">
      <c r="A1246">
        <f t="shared" si="18"/>
        <v>22</v>
      </c>
      <c r="B1246" s="6" t="s">
        <v>33</v>
      </c>
      <c r="C1246" s="7" t="s">
        <v>51</v>
      </c>
    </row>
    <row r="1247" spans="1:3" x14ac:dyDescent="0.2">
      <c r="A1247">
        <f t="shared" si="18"/>
        <v>22</v>
      </c>
      <c r="B1247" s="6" t="s">
        <v>33</v>
      </c>
      <c r="C1247" s="7" t="s">
        <v>52</v>
      </c>
    </row>
    <row r="1248" spans="1:3" x14ac:dyDescent="0.2">
      <c r="A1248">
        <f t="shared" si="18"/>
        <v>22</v>
      </c>
      <c r="B1248" s="6" t="s">
        <v>33</v>
      </c>
      <c r="C1248" s="7" t="s">
        <v>53</v>
      </c>
    </row>
    <row r="1249" spans="1:5" x14ac:dyDescent="0.2">
      <c r="A1249">
        <f t="shared" si="18"/>
        <v>22</v>
      </c>
      <c r="B1249" s="6" t="s">
        <v>33</v>
      </c>
      <c r="C1249" s="7" t="s">
        <v>31</v>
      </c>
    </row>
    <row r="1250" spans="1:5" x14ac:dyDescent="0.2">
      <c r="A1250">
        <f t="shared" si="18"/>
        <v>22</v>
      </c>
      <c r="B1250" s="6" t="s">
        <v>33</v>
      </c>
      <c r="C1250" s="7" t="s">
        <v>54</v>
      </c>
      <c r="D1250">
        <v>18</v>
      </c>
      <c r="E1250">
        <v>47</v>
      </c>
    </row>
    <row r="1251" spans="1:5" x14ac:dyDescent="0.2">
      <c r="A1251">
        <f t="shared" si="18"/>
        <v>22</v>
      </c>
      <c r="B1251" s="6" t="s">
        <v>55</v>
      </c>
      <c r="C1251" s="6" t="s">
        <v>56</v>
      </c>
    </row>
    <row r="1252" spans="1:5" x14ac:dyDescent="0.2">
      <c r="A1252">
        <f t="shared" si="18"/>
        <v>22</v>
      </c>
      <c r="B1252" s="6" t="s">
        <v>57</v>
      </c>
      <c r="C1252" s="6" t="s">
        <v>58</v>
      </c>
    </row>
    <row r="1253" spans="1:5" x14ac:dyDescent="0.2">
      <c r="A1253">
        <f t="shared" si="18"/>
        <v>22</v>
      </c>
      <c r="B1253" s="6" t="s">
        <v>59</v>
      </c>
      <c r="C1253" s="6" t="s">
        <v>60</v>
      </c>
      <c r="D1253">
        <v>47</v>
      </c>
      <c r="E1253">
        <v>56</v>
      </c>
    </row>
    <row r="1254" spans="1:5" x14ac:dyDescent="0.2">
      <c r="A1254">
        <f t="shared" si="18"/>
        <v>22</v>
      </c>
      <c r="B1254" s="6" t="s">
        <v>61</v>
      </c>
      <c r="C1254" s="6" t="s">
        <v>62</v>
      </c>
    </row>
    <row r="1255" spans="1:5" x14ac:dyDescent="0.2">
      <c r="A1255">
        <f t="shared" si="18"/>
        <v>22</v>
      </c>
      <c r="B1255" s="6" t="s">
        <v>61</v>
      </c>
      <c r="C1255" s="6" t="s">
        <v>63</v>
      </c>
    </row>
    <row r="1256" spans="1:5" x14ac:dyDescent="0.2">
      <c r="A1256">
        <f t="shared" si="18"/>
        <v>23</v>
      </c>
      <c r="B1256" s="6" t="s">
        <v>5</v>
      </c>
      <c r="C1256" s="6" t="s">
        <v>6</v>
      </c>
      <c r="D1256">
        <v>57.7</v>
      </c>
      <c r="E1256">
        <v>54</v>
      </c>
    </row>
    <row r="1257" spans="1:5" x14ac:dyDescent="0.2">
      <c r="A1257">
        <f t="shared" si="18"/>
        <v>23</v>
      </c>
      <c r="B1257" s="6" t="s">
        <v>5</v>
      </c>
      <c r="C1257" s="6" t="s">
        <v>7</v>
      </c>
      <c r="D1257">
        <v>1.26</v>
      </c>
      <c r="E1257">
        <v>54</v>
      </c>
    </row>
    <row r="1258" spans="1:5" x14ac:dyDescent="0.2">
      <c r="A1258">
        <f t="shared" si="18"/>
        <v>23</v>
      </c>
      <c r="B1258" s="6" t="s">
        <v>5</v>
      </c>
      <c r="C1258" s="6" t="s">
        <v>8</v>
      </c>
    </row>
    <row r="1259" spans="1:5" x14ac:dyDescent="0.2">
      <c r="A1259">
        <f t="shared" si="18"/>
        <v>23</v>
      </c>
      <c r="B1259" s="6" t="s">
        <v>5</v>
      </c>
      <c r="C1259" s="6" t="s">
        <v>9</v>
      </c>
    </row>
    <row r="1260" spans="1:5" x14ac:dyDescent="0.2">
      <c r="A1260">
        <f t="shared" si="18"/>
        <v>23</v>
      </c>
      <c r="B1260" s="6" t="s">
        <v>5</v>
      </c>
      <c r="C1260" s="6" t="s">
        <v>10</v>
      </c>
    </row>
    <row r="1261" spans="1:5" x14ac:dyDescent="0.2">
      <c r="A1261">
        <f t="shared" si="18"/>
        <v>23</v>
      </c>
      <c r="B1261" s="6" t="s">
        <v>5</v>
      </c>
      <c r="C1261" s="6" t="s">
        <v>11</v>
      </c>
    </row>
    <row r="1262" spans="1:5" x14ac:dyDescent="0.2">
      <c r="A1262">
        <f t="shared" si="18"/>
        <v>23</v>
      </c>
      <c r="B1262" s="6" t="s">
        <v>5</v>
      </c>
      <c r="C1262" s="6" t="s">
        <v>12</v>
      </c>
    </row>
    <row r="1263" spans="1:5" x14ac:dyDescent="0.2">
      <c r="A1263">
        <f t="shared" si="18"/>
        <v>23</v>
      </c>
      <c r="B1263" s="6" t="s">
        <v>13</v>
      </c>
      <c r="C1263" s="6" t="s">
        <v>6</v>
      </c>
    </row>
    <row r="1264" spans="1:5" x14ac:dyDescent="0.2">
      <c r="A1264">
        <f t="shared" si="18"/>
        <v>23</v>
      </c>
      <c r="B1264" s="6" t="s">
        <v>13</v>
      </c>
      <c r="C1264" s="6" t="s">
        <v>7</v>
      </c>
    </row>
    <row r="1265" spans="1:5" x14ac:dyDescent="0.2">
      <c r="A1265">
        <f t="shared" si="18"/>
        <v>23</v>
      </c>
      <c r="B1265" s="6" t="s">
        <v>13</v>
      </c>
      <c r="C1265" s="6" t="s">
        <v>8</v>
      </c>
    </row>
    <row r="1266" spans="1:5" x14ac:dyDescent="0.2">
      <c r="A1266">
        <f t="shared" si="18"/>
        <v>23</v>
      </c>
      <c r="B1266" s="6" t="s">
        <v>13</v>
      </c>
      <c r="C1266" s="6" t="s">
        <v>9</v>
      </c>
    </row>
    <row r="1267" spans="1:5" x14ac:dyDescent="0.2">
      <c r="A1267">
        <f t="shared" si="18"/>
        <v>23</v>
      </c>
      <c r="B1267" s="6" t="s">
        <v>13</v>
      </c>
      <c r="C1267" s="6" t="s">
        <v>10</v>
      </c>
    </row>
    <row r="1268" spans="1:5" x14ac:dyDescent="0.2">
      <c r="A1268">
        <f t="shared" si="18"/>
        <v>23</v>
      </c>
      <c r="B1268" s="6" t="s">
        <v>13</v>
      </c>
      <c r="C1268" s="6" t="s">
        <v>11</v>
      </c>
    </row>
    <row r="1269" spans="1:5" x14ac:dyDescent="0.2">
      <c r="A1269">
        <f t="shared" si="18"/>
        <v>23</v>
      </c>
      <c r="B1269" s="6" t="s">
        <v>13</v>
      </c>
      <c r="C1269" s="6" t="s">
        <v>12</v>
      </c>
    </row>
    <row r="1270" spans="1:5" x14ac:dyDescent="0.2">
      <c r="A1270">
        <f t="shared" si="18"/>
        <v>23</v>
      </c>
      <c r="B1270" s="6" t="s">
        <v>14</v>
      </c>
      <c r="C1270" s="6" t="s">
        <v>15</v>
      </c>
      <c r="D1270">
        <v>1</v>
      </c>
      <c r="E1270">
        <v>54</v>
      </c>
    </row>
    <row r="1271" spans="1:5" x14ac:dyDescent="0.2">
      <c r="A1271">
        <f t="shared" si="18"/>
        <v>23</v>
      </c>
      <c r="B1271" s="6" t="s">
        <v>14</v>
      </c>
      <c r="C1271" s="6" t="s">
        <v>16</v>
      </c>
    </row>
    <row r="1272" spans="1:5" x14ac:dyDescent="0.2">
      <c r="A1272">
        <f t="shared" si="18"/>
        <v>23</v>
      </c>
      <c r="B1272" s="6" t="s">
        <v>14</v>
      </c>
      <c r="C1272" s="6" t="s">
        <v>17</v>
      </c>
      <c r="D1272">
        <v>53</v>
      </c>
      <c r="E1272">
        <v>54</v>
      </c>
    </row>
    <row r="1273" spans="1:5" x14ac:dyDescent="0.2">
      <c r="A1273">
        <f t="shared" si="18"/>
        <v>23</v>
      </c>
      <c r="B1273" s="6" t="s">
        <v>14</v>
      </c>
      <c r="C1273" s="6" t="s">
        <v>18</v>
      </c>
    </row>
    <row r="1274" spans="1:5" x14ac:dyDescent="0.2">
      <c r="A1274">
        <f t="shared" si="18"/>
        <v>23</v>
      </c>
      <c r="B1274" s="6" t="s">
        <v>14</v>
      </c>
      <c r="C1274" s="6" t="s">
        <v>19</v>
      </c>
    </row>
    <row r="1275" spans="1:5" x14ac:dyDescent="0.2">
      <c r="A1275">
        <f t="shared" si="18"/>
        <v>23</v>
      </c>
      <c r="B1275" s="6" t="s">
        <v>20</v>
      </c>
      <c r="C1275" s="6" t="s">
        <v>21</v>
      </c>
      <c r="D1275">
        <v>32</v>
      </c>
      <c r="E1275">
        <v>54</v>
      </c>
    </row>
    <row r="1276" spans="1:5" x14ac:dyDescent="0.2">
      <c r="A1276">
        <f t="shared" ref="A1276:A1339" si="19">A1219+1</f>
        <v>23</v>
      </c>
      <c r="B1276" s="6" t="s">
        <v>20</v>
      </c>
      <c r="C1276" s="6" t="s">
        <v>22</v>
      </c>
      <c r="D1276">
        <f>54-32</f>
        <v>22</v>
      </c>
      <c r="E1276">
        <v>54</v>
      </c>
    </row>
    <row r="1277" spans="1:5" x14ac:dyDescent="0.2">
      <c r="A1277">
        <f t="shared" si="19"/>
        <v>23</v>
      </c>
      <c r="B1277" s="6" t="s">
        <v>23</v>
      </c>
      <c r="C1277" s="6" t="s">
        <v>24</v>
      </c>
    </row>
    <row r="1278" spans="1:5" x14ac:dyDescent="0.2">
      <c r="A1278">
        <f t="shared" si="19"/>
        <v>23</v>
      </c>
      <c r="B1278" s="6" t="s">
        <v>23</v>
      </c>
      <c r="C1278" s="6" t="s">
        <v>25</v>
      </c>
    </row>
    <row r="1279" spans="1:5" x14ac:dyDescent="0.2">
      <c r="A1279">
        <f t="shared" si="19"/>
        <v>23</v>
      </c>
      <c r="B1279" s="6" t="s">
        <v>23</v>
      </c>
      <c r="C1279" s="6" t="s">
        <v>26</v>
      </c>
    </row>
    <row r="1280" spans="1:5" x14ac:dyDescent="0.2">
      <c r="A1280">
        <f t="shared" si="19"/>
        <v>23</v>
      </c>
      <c r="B1280" s="6" t="s">
        <v>27</v>
      </c>
      <c r="C1280" s="6" t="s">
        <v>28</v>
      </c>
    </row>
    <row r="1281" spans="1:5" x14ac:dyDescent="0.2">
      <c r="A1281">
        <f t="shared" si="19"/>
        <v>23</v>
      </c>
      <c r="B1281" s="6" t="s">
        <v>27</v>
      </c>
      <c r="C1281" s="6" t="s">
        <v>29</v>
      </c>
    </row>
    <row r="1282" spans="1:5" x14ac:dyDescent="0.2">
      <c r="A1282">
        <f t="shared" si="19"/>
        <v>23</v>
      </c>
      <c r="B1282" s="6" t="s">
        <v>27</v>
      </c>
      <c r="C1282" s="6" t="s">
        <v>30</v>
      </c>
    </row>
    <row r="1283" spans="1:5" x14ac:dyDescent="0.2">
      <c r="A1283">
        <f t="shared" si="19"/>
        <v>23</v>
      </c>
      <c r="B1283" s="6" t="s">
        <v>27</v>
      </c>
      <c r="C1283" s="6" t="s">
        <v>31</v>
      </c>
    </row>
    <row r="1284" spans="1:5" x14ac:dyDescent="0.2">
      <c r="A1284">
        <f t="shared" si="19"/>
        <v>23</v>
      </c>
      <c r="B1284" s="6" t="s">
        <v>27</v>
      </c>
      <c r="C1284" s="6" t="s">
        <v>32</v>
      </c>
    </row>
    <row r="1285" spans="1:5" x14ac:dyDescent="0.2">
      <c r="A1285">
        <f t="shared" si="19"/>
        <v>23</v>
      </c>
      <c r="B1285" s="6" t="s">
        <v>27</v>
      </c>
      <c r="C1285" s="6" t="s">
        <v>26</v>
      </c>
    </row>
    <row r="1286" spans="1:5" x14ac:dyDescent="0.2">
      <c r="A1286">
        <f t="shared" si="19"/>
        <v>23</v>
      </c>
      <c r="B1286" s="6" t="s">
        <v>33</v>
      </c>
      <c r="C1286" s="7" t="s">
        <v>34</v>
      </c>
    </row>
    <row r="1287" spans="1:5" x14ac:dyDescent="0.2">
      <c r="A1287">
        <f t="shared" si="19"/>
        <v>23</v>
      </c>
      <c r="B1287" s="6" t="s">
        <v>33</v>
      </c>
      <c r="C1287" s="7" t="s">
        <v>35</v>
      </c>
      <c r="D1287">
        <v>15</v>
      </c>
      <c r="E1287">
        <v>54</v>
      </c>
    </row>
    <row r="1288" spans="1:5" x14ac:dyDescent="0.2">
      <c r="A1288">
        <f t="shared" si="19"/>
        <v>23</v>
      </c>
      <c r="B1288" s="6" t="s">
        <v>33</v>
      </c>
      <c r="C1288" s="7" t="s">
        <v>36</v>
      </c>
    </row>
    <row r="1289" spans="1:5" x14ac:dyDescent="0.2">
      <c r="A1289">
        <f t="shared" si="19"/>
        <v>23</v>
      </c>
      <c r="B1289" s="6" t="s">
        <v>33</v>
      </c>
      <c r="C1289" s="7" t="s">
        <v>37</v>
      </c>
    </row>
    <row r="1290" spans="1:5" x14ac:dyDescent="0.2">
      <c r="A1290">
        <f t="shared" si="19"/>
        <v>23</v>
      </c>
      <c r="B1290" s="6" t="s">
        <v>33</v>
      </c>
      <c r="C1290" s="7" t="s">
        <v>38</v>
      </c>
    </row>
    <row r="1291" spans="1:5" x14ac:dyDescent="0.2">
      <c r="A1291">
        <f t="shared" si="19"/>
        <v>23</v>
      </c>
      <c r="B1291" s="6" t="s">
        <v>33</v>
      </c>
      <c r="C1291" s="7" t="s">
        <v>39</v>
      </c>
    </row>
    <row r="1292" spans="1:5" x14ac:dyDescent="0.2">
      <c r="A1292">
        <f t="shared" si="19"/>
        <v>23</v>
      </c>
      <c r="B1292" s="6" t="s">
        <v>33</v>
      </c>
      <c r="C1292" s="7" t="s">
        <v>40</v>
      </c>
    </row>
    <row r="1293" spans="1:5" x14ac:dyDescent="0.2">
      <c r="A1293">
        <f t="shared" si="19"/>
        <v>23</v>
      </c>
      <c r="B1293" s="6" t="s">
        <v>33</v>
      </c>
      <c r="C1293" s="7" t="s">
        <v>41</v>
      </c>
    </row>
    <row r="1294" spans="1:5" x14ac:dyDescent="0.2">
      <c r="A1294">
        <f t="shared" si="19"/>
        <v>23</v>
      </c>
      <c r="B1294" s="6" t="s">
        <v>33</v>
      </c>
      <c r="C1294" s="7" t="s">
        <v>42</v>
      </c>
    </row>
    <row r="1295" spans="1:5" x14ac:dyDescent="0.2">
      <c r="A1295">
        <f t="shared" si="19"/>
        <v>23</v>
      </c>
      <c r="B1295" s="6" t="s">
        <v>33</v>
      </c>
      <c r="C1295" s="7" t="s">
        <v>43</v>
      </c>
      <c r="D1295">
        <v>1</v>
      </c>
      <c r="E1295">
        <v>54</v>
      </c>
    </row>
    <row r="1296" spans="1:5" x14ac:dyDescent="0.2">
      <c r="A1296">
        <f t="shared" si="19"/>
        <v>23</v>
      </c>
      <c r="B1296" s="6" t="s">
        <v>33</v>
      </c>
      <c r="C1296" s="7" t="s">
        <v>44</v>
      </c>
    </row>
    <row r="1297" spans="1:5" x14ac:dyDescent="0.2">
      <c r="A1297">
        <f t="shared" si="19"/>
        <v>23</v>
      </c>
      <c r="B1297" s="6" t="s">
        <v>33</v>
      </c>
      <c r="C1297" s="7" t="s">
        <v>45</v>
      </c>
    </row>
    <row r="1298" spans="1:5" x14ac:dyDescent="0.2">
      <c r="A1298">
        <f t="shared" si="19"/>
        <v>23</v>
      </c>
      <c r="B1298" s="6" t="s">
        <v>33</v>
      </c>
      <c r="C1298" s="7" t="s">
        <v>46</v>
      </c>
    </row>
    <row r="1299" spans="1:5" x14ac:dyDescent="0.2">
      <c r="A1299">
        <f t="shared" si="19"/>
        <v>23</v>
      </c>
      <c r="B1299" s="6" t="s">
        <v>33</v>
      </c>
      <c r="C1299" s="7" t="s">
        <v>47</v>
      </c>
    </row>
    <row r="1300" spans="1:5" x14ac:dyDescent="0.2">
      <c r="A1300">
        <f t="shared" si="19"/>
        <v>23</v>
      </c>
      <c r="B1300" s="6" t="s">
        <v>33</v>
      </c>
      <c r="C1300" s="7" t="s">
        <v>48</v>
      </c>
    </row>
    <row r="1301" spans="1:5" x14ac:dyDescent="0.2">
      <c r="A1301">
        <f t="shared" si="19"/>
        <v>23</v>
      </c>
      <c r="B1301" s="6" t="s">
        <v>33</v>
      </c>
      <c r="C1301" s="7" t="s">
        <v>49</v>
      </c>
    </row>
    <row r="1302" spans="1:5" x14ac:dyDescent="0.2">
      <c r="A1302">
        <f t="shared" si="19"/>
        <v>23</v>
      </c>
      <c r="B1302" s="6" t="s">
        <v>33</v>
      </c>
      <c r="C1302" s="7" t="s">
        <v>50</v>
      </c>
    </row>
    <row r="1303" spans="1:5" x14ac:dyDescent="0.2">
      <c r="A1303">
        <f t="shared" si="19"/>
        <v>23</v>
      </c>
      <c r="B1303" s="6" t="s">
        <v>33</v>
      </c>
      <c r="C1303" s="7" t="s">
        <v>51</v>
      </c>
    </row>
    <row r="1304" spans="1:5" x14ac:dyDescent="0.2">
      <c r="A1304">
        <f t="shared" si="19"/>
        <v>23</v>
      </c>
      <c r="B1304" s="6" t="s">
        <v>33</v>
      </c>
      <c r="C1304" s="7" t="s">
        <v>52</v>
      </c>
    </row>
    <row r="1305" spans="1:5" x14ac:dyDescent="0.2">
      <c r="A1305">
        <f t="shared" si="19"/>
        <v>23</v>
      </c>
      <c r="B1305" s="6" t="s">
        <v>33</v>
      </c>
      <c r="C1305" s="7" t="s">
        <v>53</v>
      </c>
    </row>
    <row r="1306" spans="1:5" x14ac:dyDescent="0.2">
      <c r="A1306">
        <f t="shared" si="19"/>
        <v>23</v>
      </c>
      <c r="B1306" s="6" t="s">
        <v>33</v>
      </c>
      <c r="C1306" s="7" t="s">
        <v>31</v>
      </c>
    </row>
    <row r="1307" spans="1:5" x14ac:dyDescent="0.2">
      <c r="A1307">
        <f t="shared" si="19"/>
        <v>23</v>
      </c>
      <c r="B1307" s="6" t="s">
        <v>33</v>
      </c>
      <c r="C1307" s="7" t="s">
        <v>54</v>
      </c>
    </row>
    <row r="1308" spans="1:5" x14ac:dyDescent="0.2">
      <c r="A1308">
        <f t="shared" si="19"/>
        <v>23</v>
      </c>
      <c r="B1308" s="6" t="s">
        <v>55</v>
      </c>
      <c r="C1308" s="6" t="s">
        <v>56</v>
      </c>
    </row>
    <row r="1309" spans="1:5" x14ac:dyDescent="0.2">
      <c r="A1309">
        <f t="shared" si="19"/>
        <v>23</v>
      </c>
      <c r="B1309" s="6" t="s">
        <v>57</v>
      </c>
      <c r="C1309" s="6" t="s">
        <v>58</v>
      </c>
    </row>
    <row r="1310" spans="1:5" x14ac:dyDescent="0.2">
      <c r="A1310">
        <f t="shared" si="19"/>
        <v>23</v>
      </c>
      <c r="B1310" s="6" t="s">
        <v>59</v>
      </c>
      <c r="C1310" s="6" t="s">
        <v>60</v>
      </c>
      <c r="D1310">
        <v>54</v>
      </c>
      <c r="E1310">
        <v>60</v>
      </c>
    </row>
    <row r="1311" spans="1:5" x14ac:dyDescent="0.2">
      <c r="A1311">
        <f t="shared" si="19"/>
        <v>23</v>
      </c>
      <c r="B1311" s="6" t="s">
        <v>61</v>
      </c>
      <c r="C1311" s="6" t="s">
        <v>62</v>
      </c>
    </row>
    <row r="1312" spans="1:5" x14ac:dyDescent="0.2">
      <c r="A1312">
        <f t="shared" si="19"/>
        <v>23</v>
      </c>
      <c r="B1312" s="6" t="s">
        <v>61</v>
      </c>
      <c r="C1312" s="6" t="s">
        <v>63</v>
      </c>
    </row>
    <row r="1313" spans="1:5" x14ac:dyDescent="0.2">
      <c r="A1313">
        <f t="shared" si="19"/>
        <v>24</v>
      </c>
      <c r="B1313" s="6" t="s">
        <v>5</v>
      </c>
      <c r="C1313" s="6" t="s">
        <v>6</v>
      </c>
      <c r="D1313">
        <v>46.1</v>
      </c>
      <c r="E1313">
        <v>150</v>
      </c>
    </row>
    <row r="1314" spans="1:5" x14ac:dyDescent="0.2">
      <c r="A1314">
        <f t="shared" si="19"/>
        <v>24</v>
      </c>
      <c r="B1314" s="6" t="s">
        <v>5</v>
      </c>
      <c r="C1314" s="6" t="s">
        <v>7</v>
      </c>
      <c r="D1314">
        <v>14.7</v>
      </c>
      <c r="E1314">
        <v>150</v>
      </c>
    </row>
    <row r="1315" spans="1:5" x14ac:dyDescent="0.2">
      <c r="A1315">
        <f t="shared" si="19"/>
        <v>24</v>
      </c>
      <c r="B1315" s="6" t="s">
        <v>5</v>
      </c>
      <c r="C1315" s="6" t="s">
        <v>8</v>
      </c>
    </row>
    <row r="1316" spans="1:5" x14ac:dyDescent="0.2">
      <c r="A1316">
        <f t="shared" si="19"/>
        <v>24</v>
      </c>
      <c r="B1316" s="6" t="s">
        <v>5</v>
      </c>
      <c r="C1316" s="6" t="s">
        <v>9</v>
      </c>
    </row>
    <row r="1317" spans="1:5" x14ac:dyDescent="0.2">
      <c r="A1317">
        <f t="shared" si="19"/>
        <v>24</v>
      </c>
      <c r="B1317" s="6" t="s">
        <v>5</v>
      </c>
      <c r="C1317" s="6" t="s">
        <v>10</v>
      </c>
    </row>
    <row r="1318" spans="1:5" x14ac:dyDescent="0.2">
      <c r="A1318">
        <f t="shared" si="19"/>
        <v>24</v>
      </c>
      <c r="B1318" s="6" t="s">
        <v>5</v>
      </c>
      <c r="C1318" s="6" t="s">
        <v>11</v>
      </c>
    </row>
    <row r="1319" spans="1:5" x14ac:dyDescent="0.2">
      <c r="A1319">
        <f t="shared" si="19"/>
        <v>24</v>
      </c>
      <c r="B1319" s="6" t="s">
        <v>5</v>
      </c>
      <c r="C1319" s="6" t="s">
        <v>12</v>
      </c>
    </row>
    <row r="1320" spans="1:5" x14ac:dyDescent="0.2">
      <c r="A1320">
        <f t="shared" si="19"/>
        <v>24</v>
      </c>
      <c r="B1320" s="6" t="s">
        <v>13</v>
      </c>
      <c r="C1320" s="6" t="s">
        <v>6</v>
      </c>
      <c r="D1320">
        <v>23.5</v>
      </c>
      <c r="E1320">
        <v>145</v>
      </c>
    </row>
    <row r="1321" spans="1:5" x14ac:dyDescent="0.2">
      <c r="A1321">
        <f t="shared" si="19"/>
        <v>24</v>
      </c>
      <c r="B1321" s="6" t="s">
        <v>13</v>
      </c>
      <c r="C1321" s="6" t="s">
        <v>7</v>
      </c>
      <c r="D1321">
        <v>3.2</v>
      </c>
      <c r="E1321">
        <v>145</v>
      </c>
    </row>
    <row r="1322" spans="1:5" x14ac:dyDescent="0.2">
      <c r="A1322">
        <f t="shared" si="19"/>
        <v>24</v>
      </c>
      <c r="B1322" s="6" t="s">
        <v>13</v>
      </c>
      <c r="C1322" s="6" t="s">
        <v>8</v>
      </c>
    </row>
    <row r="1323" spans="1:5" x14ac:dyDescent="0.2">
      <c r="A1323">
        <f t="shared" si="19"/>
        <v>24</v>
      </c>
      <c r="B1323" s="6" t="s">
        <v>13</v>
      </c>
      <c r="C1323" s="6" t="s">
        <v>9</v>
      </c>
    </row>
    <row r="1324" spans="1:5" x14ac:dyDescent="0.2">
      <c r="A1324">
        <f t="shared" si="19"/>
        <v>24</v>
      </c>
      <c r="B1324" s="6" t="s">
        <v>13</v>
      </c>
      <c r="C1324" s="6" t="s">
        <v>10</v>
      </c>
    </row>
    <row r="1325" spans="1:5" x14ac:dyDescent="0.2">
      <c r="A1325">
        <f t="shared" si="19"/>
        <v>24</v>
      </c>
      <c r="B1325" s="6" t="s">
        <v>13</v>
      </c>
      <c r="C1325" s="6" t="s">
        <v>11</v>
      </c>
    </row>
    <row r="1326" spans="1:5" x14ac:dyDescent="0.2">
      <c r="A1326">
        <f t="shared" si="19"/>
        <v>24</v>
      </c>
      <c r="B1326" s="6" t="s">
        <v>13</v>
      </c>
      <c r="C1326" s="6" t="s">
        <v>12</v>
      </c>
    </row>
    <row r="1327" spans="1:5" x14ac:dyDescent="0.2">
      <c r="A1327">
        <f t="shared" si="19"/>
        <v>24</v>
      </c>
      <c r="B1327" s="6" t="s">
        <v>14</v>
      </c>
      <c r="C1327" s="6" t="s">
        <v>15</v>
      </c>
    </row>
    <row r="1328" spans="1:5" x14ac:dyDescent="0.2">
      <c r="A1328">
        <f t="shared" si="19"/>
        <v>24</v>
      </c>
      <c r="B1328" s="6" t="s">
        <v>14</v>
      </c>
      <c r="C1328" s="6" t="s">
        <v>16</v>
      </c>
    </row>
    <row r="1329" spans="1:5" x14ac:dyDescent="0.2">
      <c r="A1329">
        <f t="shared" si="19"/>
        <v>24</v>
      </c>
      <c r="B1329" s="6" t="s">
        <v>14</v>
      </c>
      <c r="C1329" s="6" t="s">
        <v>17</v>
      </c>
    </row>
    <row r="1330" spans="1:5" x14ac:dyDescent="0.2">
      <c r="A1330">
        <f t="shared" si="19"/>
        <v>24</v>
      </c>
      <c r="B1330" s="6" t="s">
        <v>14</v>
      </c>
      <c r="C1330" s="6" t="s">
        <v>18</v>
      </c>
    </row>
    <row r="1331" spans="1:5" x14ac:dyDescent="0.2">
      <c r="A1331">
        <f t="shared" si="19"/>
        <v>24</v>
      </c>
      <c r="B1331" s="6" t="s">
        <v>14</v>
      </c>
      <c r="C1331" s="6" t="s">
        <v>19</v>
      </c>
    </row>
    <row r="1332" spans="1:5" x14ac:dyDescent="0.2">
      <c r="A1332">
        <f t="shared" si="19"/>
        <v>24</v>
      </c>
      <c r="B1332" s="6" t="s">
        <v>20</v>
      </c>
      <c r="C1332" s="6" t="s">
        <v>21</v>
      </c>
      <c r="D1332">
        <v>82</v>
      </c>
      <c r="E1332">
        <v>150</v>
      </c>
    </row>
    <row r="1333" spans="1:5" x14ac:dyDescent="0.2">
      <c r="A1333">
        <f t="shared" si="19"/>
        <v>24</v>
      </c>
      <c r="B1333" s="6" t="s">
        <v>20</v>
      </c>
      <c r="C1333" s="6" t="s">
        <v>22</v>
      </c>
      <c r="D1333">
        <f>150-82</f>
        <v>68</v>
      </c>
      <c r="E1333" s="6">
        <v>150</v>
      </c>
    </row>
    <row r="1334" spans="1:5" x14ac:dyDescent="0.2">
      <c r="A1334">
        <f t="shared" si="19"/>
        <v>24</v>
      </c>
      <c r="B1334" s="6" t="s">
        <v>23</v>
      </c>
      <c r="C1334" s="6" t="s">
        <v>24</v>
      </c>
    </row>
    <row r="1335" spans="1:5" x14ac:dyDescent="0.2">
      <c r="A1335">
        <f t="shared" si="19"/>
        <v>24</v>
      </c>
      <c r="B1335" s="6" t="s">
        <v>23</v>
      </c>
      <c r="C1335" s="6" t="s">
        <v>25</v>
      </c>
    </row>
    <row r="1336" spans="1:5" x14ac:dyDescent="0.2">
      <c r="A1336">
        <f t="shared" si="19"/>
        <v>24</v>
      </c>
      <c r="B1336" s="6" t="s">
        <v>23</v>
      </c>
      <c r="C1336" s="6" t="s">
        <v>26</v>
      </c>
    </row>
    <row r="1337" spans="1:5" x14ac:dyDescent="0.2">
      <c r="A1337">
        <f t="shared" si="19"/>
        <v>24</v>
      </c>
      <c r="B1337" s="6" t="s">
        <v>27</v>
      </c>
      <c r="C1337" s="6" t="s">
        <v>28</v>
      </c>
    </row>
    <row r="1338" spans="1:5" x14ac:dyDescent="0.2">
      <c r="A1338">
        <f t="shared" si="19"/>
        <v>24</v>
      </c>
      <c r="B1338" s="6" t="s">
        <v>27</v>
      </c>
      <c r="C1338" s="6" t="s">
        <v>29</v>
      </c>
    </row>
    <row r="1339" spans="1:5" x14ac:dyDescent="0.2">
      <c r="A1339">
        <f t="shared" si="19"/>
        <v>24</v>
      </c>
      <c r="B1339" s="6" t="s">
        <v>27</v>
      </c>
      <c r="C1339" s="6" t="s">
        <v>30</v>
      </c>
    </row>
    <row r="1340" spans="1:5" x14ac:dyDescent="0.2">
      <c r="A1340">
        <f t="shared" ref="A1340:A1403" si="20">A1283+1</f>
        <v>24</v>
      </c>
      <c r="B1340" s="6" t="s">
        <v>27</v>
      </c>
      <c r="C1340" s="6" t="s">
        <v>31</v>
      </c>
    </row>
    <row r="1341" spans="1:5" x14ac:dyDescent="0.2">
      <c r="A1341">
        <f t="shared" si="20"/>
        <v>24</v>
      </c>
      <c r="B1341" s="6" t="s">
        <v>27</v>
      </c>
      <c r="C1341" s="6" t="s">
        <v>32</v>
      </c>
    </row>
    <row r="1342" spans="1:5" x14ac:dyDescent="0.2">
      <c r="A1342">
        <f t="shared" si="20"/>
        <v>24</v>
      </c>
      <c r="B1342" s="6" t="s">
        <v>27</v>
      </c>
      <c r="C1342" s="6" t="s">
        <v>26</v>
      </c>
    </row>
    <row r="1343" spans="1:5" x14ac:dyDescent="0.2">
      <c r="A1343">
        <f t="shared" si="20"/>
        <v>24</v>
      </c>
      <c r="B1343" s="6" t="s">
        <v>33</v>
      </c>
      <c r="C1343" s="7" t="s">
        <v>34</v>
      </c>
      <c r="D1343">
        <v>9</v>
      </c>
      <c r="E1343">
        <v>150</v>
      </c>
    </row>
    <row r="1344" spans="1:5" x14ac:dyDescent="0.2">
      <c r="A1344">
        <f t="shared" si="20"/>
        <v>24</v>
      </c>
      <c r="B1344" s="6" t="s">
        <v>33</v>
      </c>
      <c r="C1344" s="7" t="s">
        <v>35</v>
      </c>
      <c r="D1344">
        <v>21</v>
      </c>
      <c r="E1344">
        <v>150</v>
      </c>
    </row>
    <row r="1345" spans="1:3" x14ac:dyDescent="0.2">
      <c r="A1345">
        <f t="shared" si="20"/>
        <v>24</v>
      </c>
      <c r="B1345" s="6" t="s">
        <v>33</v>
      </c>
      <c r="C1345" s="7" t="s">
        <v>36</v>
      </c>
    </row>
    <row r="1346" spans="1:3" x14ac:dyDescent="0.2">
      <c r="A1346">
        <f t="shared" si="20"/>
        <v>24</v>
      </c>
      <c r="B1346" s="6" t="s">
        <v>33</v>
      </c>
      <c r="C1346" s="7" t="s">
        <v>37</v>
      </c>
    </row>
    <row r="1347" spans="1:3" x14ac:dyDescent="0.2">
      <c r="A1347">
        <f t="shared" si="20"/>
        <v>24</v>
      </c>
      <c r="B1347" s="6" t="s">
        <v>33</v>
      </c>
      <c r="C1347" s="7" t="s">
        <v>38</v>
      </c>
    </row>
    <row r="1348" spans="1:3" x14ac:dyDescent="0.2">
      <c r="A1348">
        <f t="shared" si="20"/>
        <v>24</v>
      </c>
      <c r="B1348" s="6" t="s">
        <v>33</v>
      </c>
      <c r="C1348" s="7" t="s">
        <v>39</v>
      </c>
    </row>
    <row r="1349" spans="1:3" x14ac:dyDescent="0.2">
      <c r="A1349">
        <f t="shared" si="20"/>
        <v>24</v>
      </c>
      <c r="B1349" s="6" t="s">
        <v>33</v>
      </c>
      <c r="C1349" s="7" t="s">
        <v>40</v>
      </c>
    </row>
    <row r="1350" spans="1:3" x14ac:dyDescent="0.2">
      <c r="A1350">
        <f t="shared" si="20"/>
        <v>24</v>
      </c>
      <c r="B1350" s="6" t="s">
        <v>33</v>
      </c>
      <c r="C1350" s="7" t="s">
        <v>41</v>
      </c>
    </row>
    <row r="1351" spans="1:3" x14ac:dyDescent="0.2">
      <c r="A1351">
        <f t="shared" si="20"/>
        <v>24</v>
      </c>
      <c r="B1351" s="6" t="s">
        <v>33</v>
      </c>
      <c r="C1351" s="7" t="s">
        <v>42</v>
      </c>
    </row>
    <row r="1352" spans="1:3" x14ac:dyDescent="0.2">
      <c r="A1352">
        <f t="shared" si="20"/>
        <v>24</v>
      </c>
      <c r="B1352" s="6" t="s">
        <v>33</v>
      </c>
      <c r="C1352" s="7" t="s">
        <v>43</v>
      </c>
    </row>
    <row r="1353" spans="1:3" x14ac:dyDescent="0.2">
      <c r="A1353">
        <f t="shared" si="20"/>
        <v>24</v>
      </c>
      <c r="B1353" s="6" t="s">
        <v>33</v>
      </c>
      <c r="C1353" s="7" t="s">
        <v>44</v>
      </c>
    </row>
    <row r="1354" spans="1:3" x14ac:dyDescent="0.2">
      <c r="A1354">
        <f t="shared" si="20"/>
        <v>24</v>
      </c>
      <c r="B1354" s="6" t="s">
        <v>33</v>
      </c>
      <c r="C1354" s="7" t="s">
        <v>45</v>
      </c>
    </row>
    <row r="1355" spans="1:3" x14ac:dyDescent="0.2">
      <c r="A1355">
        <f t="shared" si="20"/>
        <v>24</v>
      </c>
      <c r="B1355" s="6" t="s">
        <v>33</v>
      </c>
      <c r="C1355" s="7" t="s">
        <v>46</v>
      </c>
    </row>
    <row r="1356" spans="1:3" x14ac:dyDescent="0.2">
      <c r="A1356">
        <f t="shared" si="20"/>
        <v>24</v>
      </c>
      <c r="B1356" s="6" t="s">
        <v>33</v>
      </c>
      <c r="C1356" s="7" t="s">
        <v>47</v>
      </c>
    </row>
    <row r="1357" spans="1:3" x14ac:dyDescent="0.2">
      <c r="A1357">
        <f t="shared" si="20"/>
        <v>24</v>
      </c>
      <c r="B1357" s="6" t="s">
        <v>33</v>
      </c>
      <c r="C1357" s="7" t="s">
        <v>48</v>
      </c>
    </row>
    <row r="1358" spans="1:3" x14ac:dyDescent="0.2">
      <c r="A1358">
        <f t="shared" si="20"/>
        <v>24</v>
      </c>
      <c r="B1358" s="6" t="s">
        <v>33</v>
      </c>
      <c r="C1358" s="7" t="s">
        <v>49</v>
      </c>
    </row>
    <row r="1359" spans="1:3" x14ac:dyDescent="0.2">
      <c r="A1359">
        <f t="shared" si="20"/>
        <v>24</v>
      </c>
      <c r="B1359" s="6" t="s">
        <v>33</v>
      </c>
      <c r="C1359" s="7" t="s">
        <v>50</v>
      </c>
    </row>
    <row r="1360" spans="1:3" x14ac:dyDescent="0.2">
      <c r="A1360">
        <f t="shared" si="20"/>
        <v>24</v>
      </c>
      <c r="B1360" s="6" t="s">
        <v>33</v>
      </c>
      <c r="C1360" s="7" t="s">
        <v>51</v>
      </c>
    </row>
    <row r="1361" spans="1:5" x14ac:dyDescent="0.2">
      <c r="A1361">
        <f t="shared" si="20"/>
        <v>24</v>
      </c>
      <c r="B1361" s="6" t="s">
        <v>33</v>
      </c>
      <c r="C1361" s="7" t="s">
        <v>52</v>
      </c>
    </row>
    <row r="1362" spans="1:5" x14ac:dyDescent="0.2">
      <c r="A1362">
        <f t="shared" si="20"/>
        <v>24</v>
      </c>
      <c r="B1362" s="6" t="s">
        <v>33</v>
      </c>
      <c r="C1362" s="7" t="s">
        <v>53</v>
      </c>
    </row>
    <row r="1363" spans="1:5" x14ac:dyDescent="0.2">
      <c r="A1363">
        <f t="shared" si="20"/>
        <v>24</v>
      </c>
      <c r="B1363" s="6" t="s">
        <v>33</v>
      </c>
      <c r="C1363" s="7" t="s">
        <v>31</v>
      </c>
      <c r="D1363">
        <v>31</v>
      </c>
      <c r="E1363">
        <v>150</v>
      </c>
    </row>
    <row r="1364" spans="1:5" x14ac:dyDescent="0.2">
      <c r="A1364">
        <f t="shared" si="20"/>
        <v>24</v>
      </c>
      <c r="B1364" s="6" t="s">
        <v>33</v>
      </c>
      <c r="C1364" s="7" t="s">
        <v>54</v>
      </c>
    </row>
    <row r="1365" spans="1:5" x14ac:dyDescent="0.2">
      <c r="A1365">
        <f t="shared" si="20"/>
        <v>24</v>
      </c>
      <c r="B1365" s="6" t="s">
        <v>55</v>
      </c>
      <c r="C1365" s="6" t="s">
        <v>56</v>
      </c>
    </row>
    <row r="1366" spans="1:5" x14ac:dyDescent="0.2">
      <c r="A1366">
        <f t="shared" si="20"/>
        <v>24</v>
      </c>
      <c r="B1366" s="6" t="s">
        <v>57</v>
      </c>
      <c r="C1366" s="6" t="s">
        <v>58</v>
      </c>
    </row>
    <row r="1367" spans="1:5" x14ac:dyDescent="0.2">
      <c r="A1367">
        <f t="shared" si="20"/>
        <v>24</v>
      </c>
      <c r="B1367" s="6" t="s">
        <v>59</v>
      </c>
      <c r="C1367" s="6" t="s">
        <v>60</v>
      </c>
      <c r="D1367">
        <v>150</v>
      </c>
      <c r="E1367">
        <v>191</v>
      </c>
    </row>
    <row r="1368" spans="1:5" x14ac:dyDescent="0.2">
      <c r="A1368">
        <f t="shared" si="20"/>
        <v>24</v>
      </c>
      <c r="B1368" s="6" t="s">
        <v>61</v>
      </c>
      <c r="C1368" s="6" t="s">
        <v>62</v>
      </c>
      <c r="D1368">
        <v>18</v>
      </c>
    </row>
    <row r="1369" spans="1:5" x14ac:dyDescent="0.2">
      <c r="A1369">
        <f t="shared" si="20"/>
        <v>24</v>
      </c>
      <c r="B1369" s="6" t="s">
        <v>61</v>
      </c>
      <c r="C1369" s="6" t="s">
        <v>63</v>
      </c>
    </row>
    <row r="1370" spans="1:5" x14ac:dyDescent="0.2">
      <c r="A1370">
        <f t="shared" si="20"/>
        <v>25</v>
      </c>
      <c r="B1370" s="6" t="s">
        <v>5</v>
      </c>
      <c r="C1370" s="6" t="s">
        <v>6</v>
      </c>
    </row>
    <row r="1371" spans="1:5" x14ac:dyDescent="0.2">
      <c r="A1371">
        <f t="shared" si="20"/>
        <v>25</v>
      </c>
      <c r="B1371" s="6" t="s">
        <v>5</v>
      </c>
      <c r="C1371" s="6" t="s">
        <v>7</v>
      </c>
    </row>
    <row r="1372" spans="1:5" x14ac:dyDescent="0.2">
      <c r="A1372">
        <f t="shared" si="20"/>
        <v>25</v>
      </c>
      <c r="B1372" s="6" t="s">
        <v>5</v>
      </c>
      <c r="C1372" s="6" t="s">
        <v>8</v>
      </c>
      <c r="D1372">
        <f>((158*66)+(64*78))/236</f>
        <v>65.33898305084746</v>
      </c>
      <c r="E1372">
        <v>236</v>
      </c>
    </row>
    <row r="1373" spans="1:5" x14ac:dyDescent="0.2">
      <c r="A1373">
        <f t="shared" si="20"/>
        <v>25</v>
      </c>
      <c r="B1373" s="6" t="s">
        <v>5</v>
      </c>
      <c r="C1373" s="6" t="s">
        <v>9</v>
      </c>
      <c r="D1373">
        <f>((158*57)+(53*78))/236</f>
        <v>55.677966101694913</v>
      </c>
      <c r="E1373">
        <v>236</v>
      </c>
    </row>
    <row r="1374" spans="1:5" x14ac:dyDescent="0.2">
      <c r="A1374">
        <f t="shared" si="20"/>
        <v>25</v>
      </c>
      <c r="B1374" s="6" t="s">
        <v>5</v>
      </c>
      <c r="C1374" s="6" t="s">
        <v>10</v>
      </c>
      <c r="D1374">
        <f>((158*73)+(70*78))/236</f>
        <v>72.008474576271183</v>
      </c>
      <c r="E1374">
        <v>236</v>
      </c>
    </row>
    <row r="1375" spans="1:5" x14ac:dyDescent="0.2">
      <c r="A1375">
        <f t="shared" si="20"/>
        <v>25</v>
      </c>
      <c r="B1375" s="6" t="s">
        <v>5</v>
      </c>
      <c r="C1375" s="6" t="s">
        <v>11</v>
      </c>
    </row>
    <row r="1376" spans="1:5" x14ac:dyDescent="0.2">
      <c r="A1376">
        <f t="shared" si="20"/>
        <v>25</v>
      </c>
      <c r="B1376" s="6" t="s">
        <v>5</v>
      </c>
      <c r="C1376" s="6" t="s">
        <v>12</v>
      </c>
    </row>
    <row r="1377" spans="1:5" x14ac:dyDescent="0.2">
      <c r="A1377">
        <f t="shared" si="20"/>
        <v>25</v>
      </c>
      <c r="B1377" s="6" t="s">
        <v>13</v>
      </c>
      <c r="C1377" s="6" t="s">
        <v>6</v>
      </c>
    </row>
    <row r="1378" spans="1:5" x14ac:dyDescent="0.2">
      <c r="A1378">
        <f t="shared" si="20"/>
        <v>25</v>
      </c>
      <c r="B1378" s="6" t="s">
        <v>13</v>
      </c>
      <c r="C1378" s="6" t="s">
        <v>7</v>
      </c>
    </row>
    <row r="1379" spans="1:5" x14ac:dyDescent="0.2">
      <c r="A1379">
        <f t="shared" si="20"/>
        <v>25</v>
      </c>
      <c r="B1379" s="6" t="s">
        <v>13</v>
      </c>
      <c r="C1379" s="6" t="s">
        <v>8</v>
      </c>
    </row>
    <row r="1380" spans="1:5" x14ac:dyDescent="0.2">
      <c r="A1380">
        <f t="shared" si="20"/>
        <v>25</v>
      </c>
      <c r="B1380" s="6" t="s">
        <v>13</v>
      </c>
      <c r="C1380" s="6" t="s">
        <v>9</v>
      </c>
    </row>
    <row r="1381" spans="1:5" x14ac:dyDescent="0.2">
      <c r="A1381">
        <f t="shared" si="20"/>
        <v>25</v>
      </c>
      <c r="B1381" s="6" t="s">
        <v>13</v>
      </c>
      <c r="C1381" s="6" t="s">
        <v>10</v>
      </c>
    </row>
    <row r="1382" spans="1:5" x14ac:dyDescent="0.2">
      <c r="A1382">
        <f t="shared" si="20"/>
        <v>25</v>
      </c>
      <c r="B1382" s="6" t="s">
        <v>13</v>
      </c>
      <c r="C1382" s="6" t="s">
        <v>11</v>
      </c>
    </row>
    <row r="1383" spans="1:5" x14ac:dyDescent="0.2">
      <c r="A1383">
        <f t="shared" si="20"/>
        <v>25</v>
      </c>
      <c r="B1383" s="6" t="s">
        <v>13</v>
      </c>
      <c r="C1383" s="6" t="s">
        <v>12</v>
      </c>
    </row>
    <row r="1384" spans="1:5" x14ac:dyDescent="0.2">
      <c r="A1384">
        <f t="shared" si="20"/>
        <v>25</v>
      </c>
      <c r="B1384" s="6" t="s">
        <v>14</v>
      </c>
      <c r="C1384" s="6" t="s">
        <v>15</v>
      </c>
    </row>
    <row r="1385" spans="1:5" x14ac:dyDescent="0.2">
      <c r="A1385">
        <f t="shared" si="20"/>
        <v>25</v>
      </c>
      <c r="B1385" s="6" t="s">
        <v>14</v>
      </c>
      <c r="C1385" s="6" t="s">
        <v>16</v>
      </c>
    </row>
    <row r="1386" spans="1:5" x14ac:dyDescent="0.2">
      <c r="A1386">
        <f t="shared" si="20"/>
        <v>25</v>
      </c>
      <c r="B1386" s="6" t="s">
        <v>14</v>
      </c>
      <c r="C1386" s="6" t="s">
        <v>17</v>
      </c>
    </row>
    <row r="1387" spans="1:5" x14ac:dyDescent="0.2">
      <c r="A1387">
        <f t="shared" si="20"/>
        <v>25</v>
      </c>
      <c r="B1387" s="6" t="s">
        <v>14</v>
      </c>
      <c r="C1387" s="6" t="s">
        <v>18</v>
      </c>
    </row>
    <row r="1388" spans="1:5" x14ac:dyDescent="0.2">
      <c r="A1388">
        <f t="shared" si="20"/>
        <v>25</v>
      </c>
      <c r="B1388" s="6" t="s">
        <v>14</v>
      </c>
      <c r="C1388" s="6" t="s">
        <v>19</v>
      </c>
    </row>
    <row r="1389" spans="1:5" x14ac:dyDescent="0.2">
      <c r="A1389">
        <f t="shared" si="20"/>
        <v>25</v>
      </c>
      <c r="B1389" s="6" t="s">
        <v>20</v>
      </c>
      <c r="C1389" s="6" t="s">
        <v>21</v>
      </c>
      <c r="D1389">
        <f>89+51</f>
        <v>140</v>
      </c>
      <c r="E1389">
        <v>236</v>
      </c>
    </row>
    <row r="1390" spans="1:5" x14ac:dyDescent="0.2">
      <c r="A1390">
        <f t="shared" si="20"/>
        <v>25</v>
      </c>
      <c r="B1390" s="6" t="s">
        <v>20</v>
      </c>
      <c r="C1390" s="6" t="s">
        <v>22</v>
      </c>
      <c r="D1390">
        <f>69+27</f>
        <v>96</v>
      </c>
      <c r="E1390">
        <v>236</v>
      </c>
    </row>
    <row r="1391" spans="1:5" x14ac:dyDescent="0.2">
      <c r="A1391">
        <f t="shared" si="20"/>
        <v>25</v>
      </c>
      <c r="B1391" s="6" t="s">
        <v>23</v>
      </c>
      <c r="C1391" s="6" t="s">
        <v>24</v>
      </c>
    </row>
    <row r="1392" spans="1:5" x14ac:dyDescent="0.2">
      <c r="A1392">
        <f t="shared" si="20"/>
        <v>25</v>
      </c>
      <c r="B1392" s="6" t="s">
        <v>23</v>
      </c>
      <c r="C1392" s="6" t="s">
        <v>25</v>
      </c>
    </row>
    <row r="1393" spans="1:5" x14ac:dyDescent="0.2">
      <c r="A1393">
        <f t="shared" si="20"/>
        <v>25</v>
      </c>
      <c r="B1393" s="6" t="s">
        <v>23</v>
      </c>
      <c r="C1393" s="6" t="s">
        <v>26</v>
      </c>
    </row>
    <row r="1394" spans="1:5" x14ac:dyDescent="0.2">
      <c r="A1394">
        <f t="shared" si="20"/>
        <v>25</v>
      </c>
      <c r="B1394" s="6" t="s">
        <v>27</v>
      </c>
      <c r="C1394" s="6" t="s">
        <v>28</v>
      </c>
    </row>
    <row r="1395" spans="1:5" x14ac:dyDescent="0.2">
      <c r="A1395">
        <f t="shared" si="20"/>
        <v>25</v>
      </c>
      <c r="B1395" s="6" t="s">
        <v>27</v>
      </c>
      <c r="C1395" s="6" t="s">
        <v>29</v>
      </c>
    </row>
    <row r="1396" spans="1:5" x14ac:dyDescent="0.2">
      <c r="A1396">
        <f t="shared" si="20"/>
        <v>25</v>
      </c>
      <c r="B1396" s="6" t="s">
        <v>27</v>
      </c>
      <c r="C1396" s="6" t="s">
        <v>30</v>
      </c>
    </row>
    <row r="1397" spans="1:5" x14ac:dyDescent="0.2">
      <c r="A1397">
        <f t="shared" si="20"/>
        <v>25</v>
      </c>
      <c r="B1397" s="6" t="s">
        <v>27</v>
      </c>
      <c r="C1397" s="6" t="s">
        <v>31</v>
      </c>
    </row>
    <row r="1398" spans="1:5" x14ac:dyDescent="0.2">
      <c r="A1398">
        <f t="shared" si="20"/>
        <v>25</v>
      </c>
      <c r="B1398" s="6" t="s">
        <v>27</v>
      </c>
      <c r="C1398" s="6" t="s">
        <v>32</v>
      </c>
    </row>
    <row r="1399" spans="1:5" x14ac:dyDescent="0.2">
      <c r="A1399">
        <f t="shared" si="20"/>
        <v>25</v>
      </c>
      <c r="B1399" s="6" t="s">
        <v>27</v>
      </c>
      <c r="C1399" s="6" t="s">
        <v>26</v>
      </c>
    </row>
    <row r="1400" spans="1:5" x14ac:dyDescent="0.2">
      <c r="A1400">
        <f t="shared" si="20"/>
        <v>25</v>
      </c>
      <c r="B1400" s="6" t="s">
        <v>33</v>
      </c>
      <c r="C1400" s="7" t="s">
        <v>34</v>
      </c>
      <c r="D1400">
        <f>72+30</f>
        <v>102</v>
      </c>
      <c r="E1400">
        <v>236</v>
      </c>
    </row>
    <row r="1401" spans="1:5" x14ac:dyDescent="0.2">
      <c r="A1401">
        <f t="shared" si="20"/>
        <v>25</v>
      </c>
      <c r="B1401" s="6" t="s">
        <v>33</v>
      </c>
      <c r="C1401" s="7" t="s">
        <v>35</v>
      </c>
      <c r="D1401">
        <f>56</f>
        <v>56</v>
      </c>
      <c r="E1401">
        <v>236</v>
      </c>
    </row>
    <row r="1402" spans="1:5" x14ac:dyDescent="0.2">
      <c r="A1402">
        <f t="shared" si="20"/>
        <v>25</v>
      </c>
      <c r="B1402" s="6" t="s">
        <v>33</v>
      </c>
      <c r="C1402" s="7" t="s">
        <v>36</v>
      </c>
    </row>
    <row r="1403" spans="1:5" x14ac:dyDescent="0.2">
      <c r="A1403">
        <f t="shared" si="20"/>
        <v>25</v>
      </c>
      <c r="B1403" s="6" t="s">
        <v>33</v>
      </c>
      <c r="C1403" s="7" t="s">
        <v>37</v>
      </c>
      <c r="D1403">
        <v>17</v>
      </c>
      <c r="E1403">
        <v>236</v>
      </c>
    </row>
    <row r="1404" spans="1:5" x14ac:dyDescent="0.2">
      <c r="A1404">
        <f t="shared" ref="A1404:A1467" si="21">A1347+1</f>
        <v>25</v>
      </c>
      <c r="B1404" s="6" t="s">
        <v>33</v>
      </c>
      <c r="C1404" s="7" t="s">
        <v>38</v>
      </c>
    </row>
    <row r="1405" spans="1:5" x14ac:dyDescent="0.2">
      <c r="A1405">
        <f t="shared" si="21"/>
        <v>25</v>
      </c>
      <c r="B1405" s="6" t="s">
        <v>33</v>
      </c>
      <c r="C1405" s="7" t="s">
        <v>39</v>
      </c>
    </row>
    <row r="1406" spans="1:5" x14ac:dyDescent="0.2">
      <c r="A1406">
        <f t="shared" si="21"/>
        <v>25</v>
      </c>
      <c r="B1406" s="6" t="s">
        <v>33</v>
      </c>
      <c r="C1406" s="7" t="s">
        <v>40</v>
      </c>
    </row>
    <row r="1407" spans="1:5" x14ac:dyDescent="0.2">
      <c r="A1407">
        <f t="shared" si="21"/>
        <v>25</v>
      </c>
      <c r="B1407" s="6" t="s">
        <v>33</v>
      </c>
      <c r="C1407" s="7" t="s">
        <v>41</v>
      </c>
    </row>
    <row r="1408" spans="1:5" x14ac:dyDescent="0.2">
      <c r="A1408">
        <f t="shared" si="21"/>
        <v>25</v>
      </c>
      <c r="B1408" s="6" t="s">
        <v>33</v>
      </c>
      <c r="C1408" s="7" t="s">
        <v>42</v>
      </c>
    </row>
    <row r="1409" spans="1:5" x14ac:dyDescent="0.2">
      <c r="A1409">
        <f t="shared" si="21"/>
        <v>25</v>
      </c>
      <c r="B1409" s="6" t="s">
        <v>33</v>
      </c>
      <c r="C1409" s="7" t="s">
        <v>43</v>
      </c>
    </row>
    <row r="1410" spans="1:5" x14ac:dyDescent="0.2">
      <c r="A1410">
        <f t="shared" si="21"/>
        <v>25</v>
      </c>
      <c r="B1410" s="6" t="s">
        <v>33</v>
      </c>
      <c r="C1410" s="7" t="s">
        <v>44</v>
      </c>
    </row>
    <row r="1411" spans="1:5" x14ac:dyDescent="0.2">
      <c r="A1411">
        <f t="shared" si="21"/>
        <v>25</v>
      </c>
      <c r="B1411" s="6" t="s">
        <v>33</v>
      </c>
      <c r="C1411" s="7" t="s">
        <v>45</v>
      </c>
    </row>
    <row r="1412" spans="1:5" x14ac:dyDescent="0.2">
      <c r="A1412">
        <f t="shared" si="21"/>
        <v>25</v>
      </c>
      <c r="B1412" s="6" t="s">
        <v>33</v>
      </c>
      <c r="C1412" s="7" t="s">
        <v>46</v>
      </c>
    </row>
    <row r="1413" spans="1:5" x14ac:dyDescent="0.2">
      <c r="A1413">
        <f t="shared" si="21"/>
        <v>25</v>
      </c>
      <c r="B1413" s="6" t="s">
        <v>33</v>
      </c>
      <c r="C1413" s="7" t="s">
        <v>47</v>
      </c>
    </row>
    <row r="1414" spans="1:5" x14ac:dyDescent="0.2">
      <c r="A1414">
        <f t="shared" si="21"/>
        <v>25</v>
      </c>
      <c r="B1414" s="6" t="s">
        <v>33</v>
      </c>
      <c r="C1414" s="7" t="s">
        <v>48</v>
      </c>
    </row>
    <row r="1415" spans="1:5" x14ac:dyDescent="0.2">
      <c r="A1415">
        <f t="shared" si="21"/>
        <v>25</v>
      </c>
      <c r="B1415" s="6" t="s">
        <v>33</v>
      </c>
      <c r="C1415" s="7" t="s">
        <v>49</v>
      </c>
    </row>
    <row r="1416" spans="1:5" x14ac:dyDescent="0.2">
      <c r="A1416">
        <f t="shared" si="21"/>
        <v>25</v>
      </c>
      <c r="B1416" s="6" t="s">
        <v>33</v>
      </c>
      <c r="C1416" s="7" t="s">
        <v>50</v>
      </c>
    </row>
    <row r="1417" spans="1:5" x14ac:dyDescent="0.2">
      <c r="A1417">
        <f t="shared" si="21"/>
        <v>25</v>
      </c>
      <c r="B1417" s="6" t="s">
        <v>33</v>
      </c>
      <c r="C1417" s="7" t="s">
        <v>51</v>
      </c>
    </row>
    <row r="1418" spans="1:5" x14ac:dyDescent="0.2">
      <c r="A1418">
        <f t="shared" si="21"/>
        <v>25</v>
      </c>
      <c r="B1418" s="6" t="s">
        <v>33</v>
      </c>
      <c r="C1418" s="7" t="s">
        <v>52</v>
      </c>
    </row>
    <row r="1419" spans="1:5" x14ac:dyDescent="0.2">
      <c r="A1419">
        <f t="shared" si="21"/>
        <v>25</v>
      </c>
      <c r="B1419" s="6" t="s">
        <v>33</v>
      </c>
      <c r="C1419" s="7" t="s">
        <v>53</v>
      </c>
    </row>
    <row r="1420" spans="1:5" x14ac:dyDescent="0.2">
      <c r="A1420">
        <f t="shared" si="21"/>
        <v>25</v>
      </c>
      <c r="B1420" s="6" t="s">
        <v>33</v>
      </c>
      <c r="C1420" s="7" t="s">
        <v>31</v>
      </c>
    </row>
    <row r="1421" spans="1:5" x14ac:dyDescent="0.2">
      <c r="A1421">
        <f t="shared" si="21"/>
        <v>25</v>
      </c>
      <c r="B1421" s="6" t="s">
        <v>33</v>
      </c>
      <c r="C1421" s="7" t="s">
        <v>54</v>
      </c>
    </row>
    <row r="1422" spans="1:5" x14ac:dyDescent="0.2">
      <c r="A1422">
        <f t="shared" si="21"/>
        <v>25</v>
      </c>
      <c r="B1422" s="6" t="s">
        <v>55</v>
      </c>
      <c r="C1422" s="6" t="s">
        <v>56</v>
      </c>
    </row>
    <row r="1423" spans="1:5" x14ac:dyDescent="0.2">
      <c r="A1423">
        <f t="shared" si="21"/>
        <v>25</v>
      </c>
      <c r="B1423" s="6" t="s">
        <v>57</v>
      </c>
      <c r="C1423" s="6" t="s">
        <v>58</v>
      </c>
      <c r="D1423">
        <f>129+65+28+9+1</f>
        <v>232</v>
      </c>
      <c r="E1423">
        <v>236</v>
      </c>
    </row>
    <row r="1424" spans="1:5" x14ac:dyDescent="0.2">
      <c r="A1424">
        <f t="shared" si="21"/>
        <v>25</v>
      </c>
      <c r="B1424" s="6" t="s">
        <v>59</v>
      </c>
      <c r="C1424" s="6" t="s">
        <v>60</v>
      </c>
      <c r="D1424">
        <v>236</v>
      </c>
      <c r="E1424">
        <v>255</v>
      </c>
    </row>
    <row r="1425" spans="1:5" x14ac:dyDescent="0.2">
      <c r="A1425">
        <f t="shared" si="21"/>
        <v>25</v>
      </c>
      <c r="B1425" s="6" t="s">
        <v>61</v>
      </c>
      <c r="C1425" s="6" t="s">
        <v>62</v>
      </c>
      <c r="D1425">
        <v>18</v>
      </c>
    </row>
    <row r="1426" spans="1:5" x14ac:dyDescent="0.2">
      <c r="A1426">
        <f t="shared" si="21"/>
        <v>25</v>
      </c>
      <c r="B1426" s="6" t="s">
        <v>61</v>
      </c>
      <c r="C1426" s="6" t="s">
        <v>63</v>
      </c>
    </row>
    <row r="1427" spans="1:5" x14ac:dyDescent="0.2">
      <c r="A1427">
        <f t="shared" si="21"/>
        <v>26</v>
      </c>
      <c r="B1427" s="6" t="s">
        <v>5</v>
      </c>
      <c r="C1427" s="6" t="s">
        <v>6</v>
      </c>
      <c r="D1427">
        <f>((54.38*56)+(59.89*55))/111</f>
        <v>57.110180180180173</v>
      </c>
      <c r="E1427">
        <v>111</v>
      </c>
    </row>
    <row r="1428" spans="1:5" x14ac:dyDescent="0.2">
      <c r="A1428">
        <f t="shared" si="21"/>
        <v>26</v>
      </c>
      <c r="B1428" s="6" t="s">
        <v>5</v>
      </c>
      <c r="C1428" s="6" t="s">
        <v>7</v>
      </c>
      <c r="D1428">
        <f>((15.92*56)+(15.55*55))/111</f>
        <v>15.736666666666666</v>
      </c>
      <c r="E1428">
        <v>111</v>
      </c>
    </row>
    <row r="1429" spans="1:5" x14ac:dyDescent="0.2">
      <c r="A1429">
        <f t="shared" si="21"/>
        <v>26</v>
      </c>
      <c r="B1429" s="6" t="s">
        <v>5</v>
      </c>
      <c r="C1429" s="6" t="s">
        <v>8</v>
      </c>
    </row>
    <row r="1430" spans="1:5" x14ac:dyDescent="0.2">
      <c r="A1430">
        <f t="shared" si="21"/>
        <v>26</v>
      </c>
      <c r="B1430" s="6" t="s">
        <v>5</v>
      </c>
      <c r="C1430" s="6" t="s">
        <v>9</v>
      </c>
    </row>
    <row r="1431" spans="1:5" x14ac:dyDescent="0.2">
      <c r="A1431">
        <f t="shared" si="21"/>
        <v>26</v>
      </c>
      <c r="B1431" s="6" t="s">
        <v>5</v>
      </c>
      <c r="C1431" s="6" t="s">
        <v>10</v>
      </c>
    </row>
    <row r="1432" spans="1:5" x14ac:dyDescent="0.2">
      <c r="A1432">
        <f t="shared" si="21"/>
        <v>26</v>
      </c>
      <c r="B1432" s="6" t="s">
        <v>5</v>
      </c>
      <c r="C1432" s="6" t="s">
        <v>11</v>
      </c>
    </row>
    <row r="1433" spans="1:5" x14ac:dyDescent="0.2">
      <c r="A1433">
        <f t="shared" si="21"/>
        <v>26</v>
      </c>
      <c r="B1433" s="6" t="s">
        <v>5</v>
      </c>
      <c r="C1433" s="6" t="s">
        <v>12</v>
      </c>
    </row>
    <row r="1434" spans="1:5" x14ac:dyDescent="0.2">
      <c r="A1434">
        <f t="shared" si="21"/>
        <v>26</v>
      </c>
      <c r="B1434" s="6" t="s">
        <v>13</v>
      </c>
      <c r="C1434" s="6" t="s">
        <v>6</v>
      </c>
    </row>
    <row r="1435" spans="1:5" x14ac:dyDescent="0.2">
      <c r="A1435">
        <f t="shared" si="21"/>
        <v>26</v>
      </c>
      <c r="B1435" s="6" t="s">
        <v>13</v>
      </c>
      <c r="C1435" s="6" t="s">
        <v>7</v>
      </c>
    </row>
    <row r="1436" spans="1:5" x14ac:dyDescent="0.2">
      <c r="A1436">
        <f t="shared" si="21"/>
        <v>26</v>
      </c>
      <c r="B1436" s="6" t="s">
        <v>13</v>
      </c>
      <c r="C1436" s="6" t="s">
        <v>8</v>
      </c>
    </row>
    <row r="1437" spans="1:5" x14ac:dyDescent="0.2">
      <c r="A1437">
        <f t="shared" si="21"/>
        <v>26</v>
      </c>
      <c r="B1437" s="6" t="s">
        <v>13</v>
      </c>
      <c r="C1437" s="6" t="s">
        <v>9</v>
      </c>
    </row>
    <row r="1438" spans="1:5" x14ac:dyDescent="0.2">
      <c r="A1438">
        <f t="shared" si="21"/>
        <v>26</v>
      </c>
      <c r="B1438" s="6" t="s">
        <v>13</v>
      </c>
      <c r="C1438" s="6" t="s">
        <v>10</v>
      </c>
    </row>
    <row r="1439" spans="1:5" x14ac:dyDescent="0.2">
      <c r="A1439">
        <f t="shared" si="21"/>
        <v>26</v>
      </c>
      <c r="B1439" s="6" t="s">
        <v>13</v>
      </c>
      <c r="C1439" s="6" t="s">
        <v>11</v>
      </c>
    </row>
    <row r="1440" spans="1:5" x14ac:dyDescent="0.2">
      <c r="A1440">
        <f t="shared" si="21"/>
        <v>26</v>
      </c>
      <c r="B1440" s="6" t="s">
        <v>13</v>
      </c>
      <c r="C1440" s="6" t="s">
        <v>12</v>
      </c>
    </row>
    <row r="1441" spans="1:5" x14ac:dyDescent="0.2">
      <c r="A1441">
        <f t="shared" si="21"/>
        <v>26</v>
      </c>
      <c r="B1441" s="6" t="s">
        <v>14</v>
      </c>
      <c r="C1441" s="6" t="s">
        <v>15</v>
      </c>
    </row>
    <row r="1442" spans="1:5" x14ac:dyDescent="0.2">
      <c r="A1442">
        <f t="shared" si="21"/>
        <v>26</v>
      </c>
      <c r="B1442" s="6" t="s">
        <v>14</v>
      </c>
      <c r="C1442" s="6" t="s">
        <v>16</v>
      </c>
    </row>
    <row r="1443" spans="1:5" x14ac:dyDescent="0.2">
      <c r="A1443">
        <f t="shared" si="21"/>
        <v>26</v>
      </c>
      <c r="B1443" s="6" t="s">
        <v>14</v>
      </c>
      <c r="C1443" s="6" t="s">
        <v>17</v>
      </c>
    </row>
    <row r="1444" spans="1:5" x14ac:dyDescent="0.2">
      <c r="A1444">
        <f t="shared" si="21"/>
        <v>26</v>
      </c>
      <c r="B1444" s="6" t="s">
        <v>14</v>
      </c>
      <c r="C1444" s="6" t="s">
        <v>18</v>
      </c>
    </row>
    <row r="1445" spans="1:5" x14ac:dyDescent="0.2">
      <c r="A1445">
        <f t="shared" si="21"/>
        <v>26</v>
      </c>
      <c r="B1445" s="6" t="s">
        <v>14</v>
      </c>
      <c r="C1445" s="6" t="s">
        <v>19</v>
      </c>
    </row>
    <row r="1446" spans="1:5" x14ac:dyDescent="0.2">
      <c r="A1446">
        <f t="shared" si="21"/>
        <v>26</v>
      </c>
      <c r="B1446" s="6" t="s">
        <v>20</v>
      </c>
      <c r="C1446" s="6" t="s">
        <v>21</v>
      </c>
      <c r="D1446">
        <f>28+23</f>
        <v>51</v>
      </c>
      <c r="E1446">
        <v>111</v>
      </c>
    </row>
    <row r="1447" spans="1:5" x14ac:dyDescent="0.2">
      <c r="A1447">
        <f t="shared" si="21"/>
        <v>26</v>
      </c>
      <c r="B1447" s="6" t="s">
        <v>20</v>
      </c>
      <c r="C1447" s="6" t="s">
        <v>22</v>
      </c>
      <c r="D1447">
        <f>28+32</f>
        <v>60</v>
      </c>
      <c r="E1447">
        <v>111</v>
      </c>
    </row>
    <row r="1448" spans="1:5" x14ac:dyDescent="0.2">
      <c r="A1448">
        <f t="shared" si="21"/>
        <v>26</v>
      </c>
      <c r="B1448" s="6" t="s">
        <v>23</v>
      </c>
      <c r="C1448" s="6" t="s">
        <v>24</v>
      </c>
    </row>
    <row r="1449" spans="1:5" x14ac:dyDescent="0.2">
      <c r="A1449">
        <f t="shared" si="21"/>
        <v>26</v>
      </c>
      <c r="B1449" s="6" t="s">
        <v>23</v>
      </c>
      <c r="C1449" s="6" t="s">
        <v>25</v>
      </c>
    </row>
    <row r="1450" spans="1:5" x14ac:dyDescent="0.2">
      <c r="A1450">
        <f t="shared" si="21"/>
        <v>26</v>
      </c>
      <c r="B1450" s="6" t="s">
        <v>23</v>
      </c>
      <c r="C1450" s="6" t="s">
        <v>26</v>
      </c>
    </row>
    <row r="1451" spans="1:5" x14ac:dyDescent="0.2">
      <c r="A1451">
        <f t="shared" si="21"/>
        <v>26</v>
      </c>
      <c r="B1451" s="6" t="s">
        <v>27</v>
      </c>
      <c r="C1451" s="6" t="s">
        <v>28</v>
      </c>
    </row>
    <row r="1452" spans="1:5" x14ac:dyDescent="0.2">
      <c r="A1452">
        <f t="shared" si="21"/>
        <v>26</v>
      </c>
      <c r="B1452" s="6" t="s">
        <v>27</v>
      </c>
      <c r="C1452" s="6" t="s">
        <v>29</v>
      </c>
    </row>
    <row r="1453" spans="1:5" x14ac:dyDescent="0.2">
      <c r="A1453">
        <f t="shared" si="21"/>
        <v>26</v>
      </c>
      <c r="B1453" s="6" t="s">
        <v>27</v>
      </c>
      <c r="C1453" s="6" t="s">
        <v>30</v>
      </c>
    </row>
    <row r="1454" spans="1:5" x14ac:dyDescent="0.2">
      <c r="A1454">
        <f t="shared" si="21"/>
        <v>26</v>
      </c>
      <c r="B1454" s="6" t="s">
        <v>27</v>
      </c>
      <c r="C1454" s="6" t="s">
        <v>31</v>
      </c>
    </row>
    <row r="1455" spans="1:5" x14ac:dyDescent="0.2">
      <c r="A1455">
        <f t="shared" si="21"/>
        <v>26</v>
      </c>
      <c r="B1455" s="6" t="s">
        <v>27</v>
      </c>
      <c r="C1455" s="6" t="s">
        <v>32</v>
      </c>
    </row>
    <row r="1456" spans="1:5" x14ac:dyDescent="0.2">
      <c r="A1456">
        <f t="shared" si="21"/>
        <v>26</v>
      </c>
      <c r="B1456" s="6" t="s">
        <v>27</v>
      </c>
      <c r="C1456" s="6" t="s">
        <v>26</v>
      </c>
    </row>
    <row r="1457" spans="1:3" x14ac:dyDescent="0.2">
      <c r="A1457">
        <f t="shared" si="21"/>
        <v>26</v>
      </c>
      <c r="B1457" s="6" t="s">
        <v>33</v>
      </c>
      <c r="C1457" s="7" t="s">
        <v>34</v>
      </c>
    </row>
    <row r="1458" spans="1:3" x14ac:dyDescent="0.2">
      <c r="A1458">
        <f t="shared" si="21"/>
        <v>26</v>
      </c>
      <c r="B1458" s="6" t="s">
        <v>33</v>
      </c>
      <c r="C1458" s="7" t="s">
        <v>35</v>
      </c>
    </row>
    <row r="1459" spans="1:3" x14ac:dyDescent="0.2">
      <c r="A1459">
        <f t="shared" si="21"/>
        <v>26</v>
      </c>
      <c r="B1459" s="6" t="s">
        <v>33</v>
      </c>
      <c r="C1459" s="7" t="s">
        <v>36</v>
      </c>
    </row>
    <row r="1460" spans="1:3" x14ac:dyDescent="0.2">
      <c r="A1460">
        <f t="shared" si="21"/>
        <v>26</v>
      </c>
      <c r="B1460" s="6" t="s">
        <v>33</v>
      </c>
      <c r="C1460" s="7" t="s">
        <v>37</v>
      </c>
    </row>
    <row r="1461" spans="1:3" x14ac:dyDescent="0.2">
      <c r="A1461">
        <f t="shared" si="21"/>
        <v>26</v>
      </c>
      <c r="B1461" s="6" t="s">
        <v>33</v>
      </c>
      <c r="C1461" s="7" t="s">
        <v>38</v>
      </c>
    </row>
    <row r="1462" spans="1:3" x14ac:dyDescent="0.2">
      <c r="A1462">
        <f t="shared" si="21"/>
        <v>26</v>
      </c>
      <c r="B1462" s="6" t="s">
        <v>33</v>
      </c>
      <c r="C1462" s="7" t="s">
        <v>39</v>
      </c>
    </row>
    <row r="1463" spans="1:3" x14ac:dyDescent="0.2">
      <c r="A1463">
        <f t="shared" si="21"/>
        <v>26</v>
      </c>
      <c r="B1463" s="6" t="s">
        <v>33</v>
      </c>
      <c r="C1463" s="7" t="s">
        <v>40</v>
      </c>
    </row>
    <row r="1464" spans="1:3" x14ac:dyDescent="0.2">
      <c r="A1464">
        <f t="shared" si="21"/>
        <v>26</v>
      </c>
      <c r="B1464" s="6" t="s">
        <v>33</v>
      </c>
      <c r="C1464" s="7" t="s">
        <v>41</v>
      </c>
    </row>
    <row r="1465" spans="1:3" x14ac:dyDescent="0.2">
      <c r="A1465">
        <f t="shared" si="21"/>
        <v>26</v>
      </c>
      <c r="B1465" s="6" t="s">
        <v>33</v>
      </c>
      <c r="C1465" s="7" t="s">
        <v>42</v>
      </c>
    </row>
    <row r="1466" spans="1:3" x14ac:dyDescent="0.2">
      <c r="A1466">
        <f t="shared" si="21"/>
        <v>26</v>
      </c>
      <c r="B1466" s="6" t="s">
        <v>33</v>
      </c>
      <c r="C1466" s="7" t="s">
        <v>43</v>
      </c>
    </row>
    <row r="1467" spans="1:3" x14ac:dyDescent="0.2">
      <c r="A1467">
        <f t="shared" si="21"/>
        <v>26</v>
      </c>
      <c r="B1467" s="6" t="s">
        <v>33</v>
      </c>
      <c r="C1467" s="7" t="s">
        <v>44</v>
      </c>
    </row>
    <row r="1468" spans="1:3" x14ac:dyDescent="0.2">
      <c r="A1468">
        <f t="shared" ref="A1468:A1531" si="22">A1411+1</f>
        <v>26</v>
      </c>
      <c r="B1468" s="6" t="s">
        <v>33</v>
      </c>
      <c r="C1468" s="7" t="s">
        <v>45</v>
      </c>
    </row>
    <row r="1469" spans="1:3" x14ac:dyDescent="0.2">
      <c r="A1469">
        <f t="shared" si="22"/>
        <v>26</v>
      </c>
      <c r="B1469" s="6" t="s">
        <v>33</v>
      </c>
      <c r="C1469" s="7" t="s">
        <v>46</v>
      </c>
    </row>
    <row r="1470" spans="1:3" x14ac:dyDescent="0.2">
      <c r="A1470">
        <f t="shared" si="22"/>
        <v>26</v>
      </c>
      <c r="B1470" s="6" t="s">
        <v>33</v>
      </c>
      <c r="C1470" s="7" t="s">
        <v>47</v>
      </c>
    </row>
    <row r="1471" spans="1:3" x14ac:dyDescent="0.2">
      <c r="A1471">
        <f t="shared" si="22"/>
        <v>26</v>
      </c>
      <c r="B1471" s="6" t="s">
        <v>33</v>
      </c>
      <c r="C1471" s="7" t="s">
        <v>48</v>
      </c>
    </row>
    <row r="1472" spans="1:3" x14ac:dyDescent="0.2">
      <c r="A1472">
        <f t="shared" si="22"/>
        <v>26</v>
      </c>
      <c r="B1472" s="6" t="s">
        <v>33</v>
      </c>
      <c r="C1472" s="7" t="s">
        <v>49</v>
      </c>
    </row>
    <row r="1473" spans="1:5" x14ac:dyDescent="0.2">
      <c r="A1473">
        <f t="shared" si="22"/>
        <v>26</v>
      </c>
      <c r="B1473" s="6" t="s">
        <v>33</v>
      </c>
      <c r="C1473" s="7" t="s">
        <v>50</v>
      </c>
    </row>
    <row r="1474" spans="1:5" x14ac:dyDescent="0.2">
      <c r="A1474">
        <f t="shared" si="22"/>
        <v>26</v>
      </c>
      <c r="B1474" s="6" t="s">
        <v>33</v>
      </c>
      <c r="C1474" s="7" t="s">
        <v>51</v>
      </c>
    </row>
    <row r="1475" spans="1:5" x14ac:dyDescent="0.2">
      <c r="A1475">
        <f t="shared" si="22"/>
        <v>26</v>
      </c>
      <c r="B1475" s="6" t="s">
        <v>33</v>
      </c>
      <c r="C1475" s="7" t="s">
        <v>52</v>
      </c>
    </row>
    <row r="1476" spans="1:5" x14ac:dyDescent="0.2">
      <c r="A1476">
        <f t="shared" si="22"/>
        <v>26</v>
      </c>
      <c r="B1476" s="6" t="s">
        <v>33</v>
      </c>
      <c r="C1476" s="7" t="s">
        <v>53</v>
      </c>
    </row>
    <row r="1477" spans="1:5" x14ac:dyDescent="0.2">
      <c r="A1477">
        <f t="shared" si="22"/>
        <v>26</v>
      </c>
      <c r="B1477" s="6" t="s">
        <v>33</v>
      </c>
      <c r="C1477" s="7" t="s">
        <v>31</v>
      </c>
    </row>
    <row r="1478" spans="1:5" x14ac:dyDescent="0.2">
      <c r="A1478">
        <f t="shared" si="22"/>
        <v>26</v>
      </c>
      <c r="B1478" s="6" t="s">
        <v>33</v>
      </c>
      <c r="C1478" s="7" t="s">
        <v>54</v>
      </c>
    </row>
    <row r="1479" spans="1:5" x14ac:dyDescent="0.2">
      <c r="A1479">
        <f t="shared" si="22"/>
        <v>26</v>
      </c>
      <c r="B1479" s="6" t="s">
        <v>55</v>
      </c>
      <c r="C1479" s="6" t="s">
        <v>56</v>
      </c>
    </row>
    <row r="1480" spans="1:5" x14ac:dyDescent="0.2">
      <c r="A1480">
        <f t="shared" si="22"/>
        <v>26</v>
      </c>
      <c r="B1480" s="6" t="s">
        <v>57</v>
      </c>
      <c r="C1480" s="6" t="s">
        <v>58</v>
      </c>
    </row>
    <row r="1481" spans="1:5" x14ac:dyDescent="0.2">
      <c r="A1481">
        <f t="shared" si="22"/>
        <v>26</v>
      </c>
      <c r="B1481" s="6" t="s">
        <v>59</v>
      </c>
      <c r="C1481" s="6" t="s">
        <v>60</v>
      </c>
      <c r="D1481">
        <v>111</v>
      </c>
      <c r="E1481">
        <v>202</v>
      </c>
    </row>
    <row r="1482" spans="1:5" x14ac:dyDescent="0.2">
      <c r="A1482">
        <f t="shared" si="22"/>
        <v>26</v>
      </c>
      <c r="B1482" s="6" t="s">
        <v>61</v>
      </c>
      <c r="C1482" s="6" t="s">
        <v>62</v>
      </c>
      <c r="D1482">
        <v>18</v>
      </c>
    </row>
    <row r="1483" spans="1:5" x14ac:dyDescent="0.2">
      <c r="A1483">
        <f t="shared" si="22"/>
        <v>26</v>
      </c>
      <c r="B1483" s="6" t="s">
        <v>61</v>
      </c>
      <c r="C1483" s="6" t="s">
        <v>63</v>
      </c>
    </row>
    <row r="1484" spans="1:5" x14ac:dyDescent="0.2">
      <c r="A1484">
        <f t="shared" si="22"/>
        <v>27</v>
      </c>
      <c r="B1484" s="6" t="s">
        <v>5</v>
      </c>
      <c r="C1484" s="6" t="s">
        <v>6</v>
      </c>
    </row>
    <row r="1485" spans="1:5" x14ac:dyDescent="0.2">
      <c r="A1485">
        <f t="shared" si="22"/>
        <v>27</v>
      </c>
      <c r="B1485" s="6" t="s">
        <v>5</v>
      </c>
      <c r="C1485" s="6" t="s">
        <v>7</v>
      </c>
    </row>
    <row r="1486" spans="1:5" x14ac:dyDescent="0.2">
      <c r="A1486">
        <f t="shared" si="22"/>
        <v>27</v>
      </c>
      <c r="B1486" s="6" t="s">
        <v>5</v>
      </c>
      <c r="C1486" s="6" t="s">
        <v>8</v>
      </c>
      <c r="D1486">
        <f>((56*193)+(191*58)+(200*57))/584</f>
        <v>56.996575342465754</v>
      </c>
      <c r="E1486">
        <f>357+227</f>
        <v>584</v>
      </c>
    </row>
    <row r="1487" spans="1:5" x14ac:dyDescent="0.2">
      <c r="A1487">
        <f t="shared" si="22"/>
        <v>27</v>
      </c>
      <c r="B1487" s="6" t="s">
        <v>5</v>
      </c>
      <c r="C1487" s="6" t="s">
        <v>9</v>
      </c>
      <c r="D1487">
        <f>((45*193)+(191*48)+(200*45))/584</f>
        <v>45.981164383561641</v>
      </c>
      <c r="E1487">
        <f>357+227</f>
        <v>584</v>
      </c>
    </row>
    <row r="1488" spans="1:5" x14ac:dyDescent="0.2">
      <c r="A1488">
        <f t="shared" si="22"/>
        <v>27</v>
      </c>
      <c r="B1488" s="6" t="s">
        <v>5</v>
      </c>
      <c r="C1488" s="6" t="s">
        <v>10</v>
      </c>
      <c r="D1488">
        <v>66</v>
      </c>
      <c r="E1488">
        <f>357+227</f>
        <v>584</v>
      </c>
    </row>
    <row r="1489" spans="1:5" x14ac:dyDescent="0.2">
      <c r="A1489">
        <f t="shared" si="22"/>
        <v>27</v>
      </c>
      <c r="B1489" s="6" t="s">
        <v>5</v>
      </c>
      <c r="C1489" s="6" t="s">
        <v>11</v>
      </c>
    </row>
    <row r="1490" spans="1:5" x14ac:dyDescent="0.2">
      <c r="A1490">
        <f t="shared" si="22"/>
        <v>27</v>
      </c>
      <c r="B1490" s="6" t="s">
        <v>5</v>
      </c>
      <c r="C1490" s="6" t="s">
        <v>12</v>
      </c>
    </row>
    <row r="1491" spans="1:5" x14ac:dyDescent="0.2">
      <c r="A1491">
        <f t="shared" si="22"/>
        <v>27</v>
      </c>
      <c r="B1491" s="6" t="s">
        <v>13</v>
      </c>
      <c r="C1491" s="6" t="s">
        <v>6</v>
      </c>
    </row>
    <row r="1492" spans="1:5" x14ac:dyDescent="0.2">
      <c r="A1492">
        <f t="shared" si="22"/>
        <v>27</v>
      </c>
      <c r="B1492" s="6" t="s">
        <v>13</v>
      </c>
      <c r="C1492" s="6" t="s">
        <v>7</v>
      </c>
    </row>
    <row r="1493" spans="1:5" x14ac:dyDescent="0.2">
      <c r="A1493">
        <f t="shared" si="22"/>
        <v>27</v>
      </c>
      <c r="B1493" s="6" t="s">
        <v>13</v>
      </c>
      <c r="C1493" s="6" t="s">
        <v>8</v>
      </c>
      <c r="D1493">
        <f>((28*193)+(191*27)+(200*27))/584</f>
        <v>27.330479452054796</v>
      </c>
      <c r="E1493">
        <f>357+227</f>
        <v>584</v>
      </c>
    </row>
    <row r="1494" spans="1:5" x14ac:dyDescent="0.2">
      <c r="A1494">
        <f t="shared" si="22"/>
        <v>27</v>
      </c>
      <c r="B1494" s="6" t="s">
        <v>13</v>
      </c>
      <c r="C1494" s="6" t="s">
        <v>9</v>
      </c>
      <c r="D1494">
        <f>((25*193)+(191*24)+(200*24))/584</f>
        <v>24.330479452054796</v>
      </c>
      <c r="E1494">
        <f>357+227</f>
        <v>584</v>
      </c>
    </row>
    <row r="1495" spans="1:5" x14ac:dyDescent="0.2">
      <c r="A1495">
        <f t="shared" si="22"/>
        <v>27</v>
      </c>
      <c r="B1495" s="6" t="s">
        <v>13</v>
      </c>
      <c r="C1495" s="6" t="s">
        <v>10</v>
      </c>
      <c r="D1495">
        <f>((32*193)+(191*30)+(200*31))/584</f>
        <v>31.003424657534246</v>
      </c>
      <c r="E1495">
        <f>357+227</f>
        <v>584</v>
      </c>
    </row>
    <row r="1496" spans="1:5" x14ac:dyDescent="0.2">
      <c r="A1496">
        <f t="shared" si="22"/>
        <v>27</v>
      </c>
      <c r="B1496" s="6" t="s">
        <v>13</v>
      </c>
      <c r="C1496" s="6" t="s">
        <v>11</v>
      </c>
    </row>
    <row r="1497" spans="1:5" x14ac:dyDescent="0.2">
      <c r="A1497">
        <f t="shared" si="22"/>
        <v>27</v>
      </c>
      <c r="B1497" s="6" t="s">
        <v>13</v>
      </c>
      <c r="C1497" s="6" t="s">
        <v>12</v>
      </c>
    </row>
    <row r="1498" spans="1:5" x14ac:dyDescent="0.2">
      <c r="A1498">
        <f t="shared" si="22"/>
        <v>27</v>
      </c>
      <c r="B1498" s="6" t="s">
        <v>14</v>
      </c>
      <c r="C1498" s="6" t="s">
        <v>15</v>
      </c>
    </row>
    <row r="1499" spans="1:5" x14ac:dyDescent="0.2">
      <c r="A1499">
        <f t="shared" si="22"/>
        <v>27</v>
      </c>
      <c r="B1499" s="6" t="s">
        <v>14</v>
      </c>
      <c r="C1499" s="6" t="s">
        <v>16</v>
      </c>
    </row>
    <row r="1500" spans="1:5" x14ac:dyDescent="0.2">
      <c r="A1500">
        <f t="shared" si="22"/>
        <v>27</v>
      </c>
      <c r="B1500" s="6" t="s">
        <v>14</v>
      </c>
      <c r="C1500" s="6" t="s">
        <v>17</v>
      </c>
    </row>
    <row r="1501" spans="1:5" x14ac:dyDescent="0.2">
      <c r="A1501">
        <f t="shared" si="22"/>
        <v>27</v>
      </c>
      <c r="B1501" s="6" t="s">
        <v>14</v>
      </c>
      <c r="C1501" s="6" t="s">
        <v>18</v>
      </c>
    </row>
    <row r="1502" spans="1:5" x14ac:dyDescent="0.2">
      <c r="A1502">
        <f t="shared" si="22"/>
        <v>27</v>
      </c>
      <c r="B1502" s="6" t="s">
        <v>14</v>
      </c>
      <c r="C1502" s="6" t="s">
        <v>19</v>
      </c>
    </row>
    <row r="1503" spans="1:5" x14ac:dyDescent="0.2">
      <c r="A1503">
        <f t="shared" si="22"/>
        <v>27</v>
      </c>
      <c r="B1503" s="6" t="s">
        <v>20</v>
      </c>
      <c r="C1503" s="6" t="s">
        <v>21</v>
      </c>
      <c r="D1503">
        <f>118+114+125</f>
        <v>357</v>
      </c>
      <c r="E1503">
        <f>357+227</f>
        <v>584</v>
      </c>
    </row>
    <row r="1504" spans="1:5" x14ac:dyDescent="0.2">
      <c r="A1504">
        <f t="shared" si="22"/>
        <v>27</v>
      </c>
      <c r="B1504" s="6" t="s">
        <v>20</v>
      </c>
      <c r="C1504" s="6" t="s">
        <v>22</v>
      </c>
      <c r="D1504">
        <f>75+77+75</f>
        <v>227</v>
      </c>
      <c r="E1504">
        <f>357+227</f>
        <v>584</v>
      </c>
    </row>
    <row r="1505" spans="1:5" x14ac:dyDescent="0.2">
      <c r="A1505">
        <f t="shared" si="22"/>
        <v>27</v>
      </c>
      <c r="B1505" s="6" t="s">
        <v>23</v>
      </c>
      <c r="C1505" s="6" t="s">
        <v>24</v>
      </c>
    </row>
    <row r="1506" spans="1:5" x14ac:dyDescent="0.2">
      <c r="A1506">
        <f t="shared" si="22"/>
        <v>27</v>
      </c>
      <c r="B1506" s="6" t="s">
        <v>23</v>
      </c>
      <c r="C1506" s="6" t="s">
        <v>25</v>
      </c>
    </row>
    <row r="1507" spans="1:5" x14ac:dyDescent="0.2">
      <c r="A1507">
        <f t="shared" si="22"/>
        <v>27</v>
      </c>
      <c r="B1507" s="6" t="s">
        <v>23</v>
      </c>
      <c r="C1507" s="6" t="s">
        <v>26</v>
      </c>
    </row>
    <row r="1508" spans="1:5" x14ac:dyDescent="0.2">
      <c r="A1508">
        <f t="shared" si="22"/>
        <v>27</v>
      </c>
      <c r="B1508" s="6" t="s">
        <v>27</v>
      </c>
      <c r="C1508" s="6" t="s">
        <v>28</v>
      </c>
      <c r="D1508">
        <f>107+109+112</f>
        <v>328</v>
      </c>
      <c r="E1508">
        <f>188+186+193</f>
        <v>567</v>
      </c>
    </row>
    <row r="1509" spans="1:5" x14ac:dyDescent="0.2">
      <c r="A1509">
        <f t="shared" si="22"/>
        <v>27</v>
      </c>
      <c r="B1509" s="6" t="s">
        <v>27</v>
      </c>
      <c r="C1509" s="6" t="s">
        <v>29</v>
      </c>
      <c r="D1509">
        <f>37+35+27</f>
        <v>99</v>
      </c>
      <c r="E1509">
        <f>188+186+193</f>
        <v>567</v>
      </c>
    </row>
    <row r="1510" spans="1:5" x14ac:dyDescent="0.2">
      <c r="A1510">
        <f t="shared" si="22"/>
        <v>27</v>
      </c>
      <c r="B1510" s="6" t="s">
        <v>27</v>
      </c>
      <c r="C1510" s="6" t="s">
        <v>30</v>
      </c>
      <c r="D1510">
        <f>31+34+37</f>
        <v>102</v>
      </c>
      <c r="E1510">
        <f>188+186+193</f>
        <v>567</v>
      </c>
    </row>
    <row r="1511" spans="1:5" x14ac:dyDescent="0.2">
      <c r="A1511">
        <f t="shared" si="22"/>
        <v>27</v>
      </c>
      <c r="B1511" s="6" t="s">
        <v>27</v>
      </c>
      <c r="C1511" s="6" t="s">
        <v>31</v>
      </c>
      <c r="D1511">
        <f>13+8+17</f>
        <v>38</v>
      </c>
      <c r="E1511">
        <f>188+186+193</f>
        <v>567</v>
      </c>
    </row>
    <row r="1512" spans="1:5" x14ac:dyDescent="0.2">
      <c r="A1512">
        <f t="shared" si="22"/>
        <v>27</v>
      </c>
      <c r="B1512" s="6" t="s">
        <v>27</v>
      </c>
      <c r="C1512" s="6" t="s">
        <v>32</v>
      </c>
    </row>
    <row r="1513" spans="1:5" x14ac:dyDescent="0.2">
      <c r="A1513">
        <f t="shared" si="22"/>
        <v>27</v>
      </c>
      <c r="B1513" s="6" t="s">
        <v>27</v>
      </c>
      <c r="C1513" s="6" t="s">
        <v>26</v>
      </c>
    </row>
    <row r="1514" spans="1:5" x14ac:dyDescent="0.2">
      <c r="A1514">
        <f t="shared" si="22"/>
        <v>27</v>
      </c>
      <c r="B1514" s="6" t="s">
        <v>33</v>
      </c>
      <c r="C1514" s="7" t="s">
        <v>34</v>
      </c>
      <c r="D1514">
        <f>85+82+81</f>
        <v>248</v>
      </c>
      <c r="E1514">
        <v>584</v>
      </c>
    </row>
    <row r="1515" spans="1:5" x14ac:dyDescent="0.2">
      <c r="A1515">
        <f t="shared" si="22"/>
        <v>27</v>
      </c>
      <c r="B1515" s="6" t="s">
        <v>33</v>
      </c>
      <c r="C1515" s="7" t="s">
        <v>35</v>
      </c>
      <c r="D1515">
        <f>85+71+76</f>
        <v>232</v>
      </c>
      <c r="E1515">
        <v>584</v>
      </c>
    </row>
    <row r="1516" spans="1:5" x14ac:dyDescent="0.2">
      <c r="A1516">
        <f t="shared" si="22"/>
        <v>27</v>
      </c>
      <c r="B1516" s="6" t="s">
        <v>33</v>
      </c>
      <c r="C1516" s="7" t="s">
        <v>36</v>
      </c>
    </row>
    <row r="1517" spans="1:5" x14ac:dyDescent="0.2">
      <c r="A1517">
        <f t="shared" si="22"/>
        <v>27</v>
      </c>
      <c r="B1517" s="6" t="s">
        <v>33</v>
      </c>
      <c r="C1517" s="7" t="s">
        <v>37</v>
      </c>
      <c r="D1517">
        <f>111+111+107</f>
        <v>329</v>
      </c>
      <c r="E1517">
        <v>584</v>
      </c>
    </row>
    <row r="1518" spans="1:5" x14ac:dyDescent="0.2">
      <c r="A1518">
        <f t="shared" si="22"/>
        <v>27</v>
      </c>
      <c r="B1518" s="6" t="s">
        <v>33</v>
      </c>
      <c r="C1518" s="7" t="s">
        <v>38</v>
      </c>
    </row>
    <row r="1519" spans="1:5" x14ac:dyDescent="0.2">
      <c r="A1519">
        <f t="shared" si="22"/>
        <v>27</v>
      </c>
      <c r="B1519" s="6" t="s">
        <v>33</v>
      </c>
      <c r="C1519" s="7" t="s">
        <v>39</v>
      </c>
      <c r="D1519">
        <f>31+22+28</f>
        <v>81</v>
      </c>
      <c r="E1519">
        <v>584</v>
      </c>
    </row>
    <row r="1520" spans="1:5" x14ac:dyDescent="0.2">
      <c r="A1520">
        <f t="shared" si="22"/>
        <v>27</v>
      </c>
      <c r="B1520" s="6" t="s">
        <v>33</v>
      </c>
      <c r="C1520" s="7" t="s">
        <v>40</v>
      </c>
    </row>
    <row r="1521" spans="1:3" x14ac:dyDescent="0.2">
      <c r="A1521">
        <f t="shared" si="22"/>
        <v>27</v>
      </c>
      <c r="B1521" s="6" t="s">
        <v>33</v>
      </c>
      <c r="C1521" s="7" t="s">
        <v>41</v>
      </c>
    </row>
    <row r="1522" spans="1:3" x14ac:dyDescent="0.2">
      <c r="A1522">
        <f t="shared" si="22"/>
        <v>27</v>
      </c>
      <c r="B1522" s="6" t="s">
        <v>33</v>
      </c>
      <c r="C1522" s="7" t="s">
        <v>42</v>
      </c>
    </row>
    <row r="1523" spans="1:3" x14ac:dyDescent="0.2">
      <c r="A1523">
        <f t="shared" si="22"/>
        <v>27</v>
      </c>
      <c r="B1523" s="6" t="s">
        <v>33</v>
      </c>
      <c r="C1523" s="7" t="s">
        <v>43</v>
      </c>
    </row>
    <row r="1524" spans="1:3" x14ac:dyDescent="0.2">
      <c r="A1524">
        <f t="shared" si="22"/>
        <v>27</v>
      </c>
      <c r="B1524" s="6" t="s">
        <v>33</v>
      </c>
      <c r="C1524" s="7" t="s">
        <v>44</v>
      </c>
    </row>
    <row r="1525" spans="1:3" x14ac:dyDescent="0.2">
      <c r="A1525">
        <f t="shared" si="22"/>
        <v>27</v>
      </c>
      <c r="B1525" s="6" t="s">
        <v>33</v>
      </c>
      <c r="C1525" s="7" t="s">
        <v>45</v>
      </c>
    </row>
    <row r="1526" spans="1:3" x14ac:dyDescent="0.2">
      <c r="A1526">
        <f t="shared" si="22"/>
        <v>27</v>
      </c>
      <c r="B1526" s="6" t="s">
        <v>33</v>
      </c>
      <c r="C1526" s="7" t="s">
        <v>46</v>
      </c>
    </row>
    <row r="1527" spans="1:3" x14ac:dyDescent="0.2">
      <c r="A1527">
        <f t="shared" si="22"/>
        <v>27</v>
      </c>
      <c r="B1527" s="6" t="s">
        <v>33</v>
      </c>
      <c r="C1527" s="7" t="s">
        <v>47</v>
      </c>
    </row>
    <row r="1528" spans="1:3" x14ac:dyDescent="0.2">
      <c r="A1528">
        <f t="shared" si="22"/>
        <v>27</v>
      </c>
      <c r="B1528" s="6" t="s">
        <v>33</v>
      </c>
      <c r="C1528" s="7" t="s">
        <v>48</v>
      </c>
    </row>
    <row r="1529" spans="1:3" x14ac:dyDescent="0.2">
      <c r="A1529">
        <f t="shared" si="22"/>
        <v>27</v>
      </c>
      <c r="B1529" s="6" t="s">
        <v>33</v>
      </c>
      <c r="C1529" s="7" t="s">
        <v>49</v>
      </c>
    </row>
    <row r="1530" spans="1:3" x14ac:dyDescent="0.2">
      <c r="A1530">
        <f t="shared" si="22"/>
        <v>27</v>
      </c>
      <c r="B1530" s="6" t="s">
        <v>33</v>
      </c>
      <c r="C1530" s="7" t="s">
        <v>50</v>
      </c>
    </row>
    <row r="1531" spans="1:3" x14ac:dyDescent="0.2">
      <c r="A1531">
        <f t="shared" si="22"/>
        <v>27</v>
      </c>
      <c r="B1531" s="6" t="s">
        <v>33</v>
      </c>
      <c r="C1531" s="7" t="s">
        <v>51</v>
      </c>
    </row>
    <row r="1532" spans="1:3" x14ac:dyDescent="0.2">
      <c r="A1532">
        <f t="shared" ref="A1532:A1595" si="23">A1475+1</f>
        <v>27</v>
      </c>
      <c r="B1532" s="6" t="s">
        <v>33</v>
      </c>
      <c r="C1532" s="7" t="s">
        <v>52</v>
      </c>
    </row>
    <row r="1533" spans="1:3" x14ac:dyDescent="0.2">
      <c r="A1533">
        <f t="shared" si="23"/>
        <v>27</v>
      </c>
      <c r="B1533" s="6" t="s">
        <v>33</v>
      </c>
      <c r="C1533" s="7" t="s">
        <v>53</v>
      </c>
    </row>
    <row r="1534" spans="1:3" x14ac:dyDescent="0.2">
      <c r="A1534">
        <f t="shared" si="23"/>
        <v>27</v>
      </c>
      <c r="B1534" s="6" t="s">
        <v>33</v>
      </c>
      <c r="C1534" s="7" t="s">
        <v>31</v>
      </c>
    </row>
    <row r="1535" spans="1:3" x14ac:dyDescent="0.2">
      <c r="A1535">
        <f t="shared" si="23"/>
        <v>27</v>
      </c>
      <c r="B1535" s="6" t="s">
        <v>33</v>
      </c>
      <c r="C1535" s="7" t="s">
        <v>54</v>
      </c>
    </row>
    <row r="1536" spans="1:3" x14ac:dyDescent="0.2">
      <c r="A1536">
        <f t="shared" si="23"/>
        <v>27</v>
      </c>
      <c r="B1536" s="6" t="s">
        <v>55</v>
      </c>
      <c r="C1536" s="6" t="s">
        <v>56</v>
      </c>
    </row>
    <row r="1537" spans="1:5" x14ac:dyDescent="0.2">
      <c r="A1537">
        <f t="shared" si="23"/>
        <v>27</v>
      </c>
      <c r="B1537" s="6" t="s">
        <v>57</v>
      </c>
      <c r="C1537" s="6" t="s">
        <v>58</v>
      </c>
      <c r="D1537">
        <f>5+23+29+36</f>
        <v>93</v>
      </c>
      <c r="E1537">
        <v>584</v>
      </c>
    </row>
    <row r="1538" spans="1:5" x14ac:dyDescent="0.2">
      <c r="A1538">
        <f t="shared" si="23"/>
        <v>27</v>
      </c>
      <c r="B1538" s="6" t="s">
        <v>59</v>
      </c>
      <c r="C1538" s="6" t="s">
        <v>60</v>
      </c>
      <c r="D1538">
        <v>584</v>
      </c>
      <c r="E1538">
        <v>612</v>
      </c>
    </row>
    <row r="1539" spans="1:5" x14ac:dyDescent="0.2">
      <c r="A1539">
        <f t="shared" si="23"/>
        <v>27</v>
      </c>
      <c r="B1539" s="6" t="s">
        <v>61</v>
      </c>
      <c r="C1539" s="6" t="s">
        <v>62</v>
      </c>
      <c r="D1539">
        <v>12</v>
      </c>
    </row>
    <row r="1540" spans="1:5" x14ac:dyDescent="0.2">
      <c r="A1540">
        <f t="shared" si="23"/>
        <v>27</v>
      </c>
      <c r="B1540" s="6" t="s">
        <v>61</v>
      </c>
      <c r="C1540" s="6" t="s">
        <v>63</v>
      </c>
    </row>
    <row r="1541" spans="1:5" x14ac:dyDescent="0.2">
      <c r="A1541">
        <f t="shared" si="23"/>
        <v>28</v>
      </c>
      <c r="B1541" s="6" t="s">
        <v>5</v>
      </c>
      <c r="C1541" s="6" t="s">
        <v>6</v>
      </c>
    </row>
    <row r="1542" spans="1:5" x14ac:dyDescent="0.2">
      <c r="A1542">
        <f t="shared" si="23"/>
        <v>28</v>
      </c>
      <c r="B1542" s="6" t="s">
        <v>5</v>
      </c>
      <c r="C1542" s="6" t="s">
        <v>7</v>
      </c>
    </row>
    <row r="1543" spans="1:5" x14ac:dyDescent="0.2">
      <c r="A1543">
        <f t="shared" si="23"/>
        <v>28</v>
      </c>
      <c r="B1543" s="6" t="s">
        <v>5</v>
      </c>
      <c r="C1543" s="6" t="s">
        <v>8</v>
      </c>
      <c r="D1543">
        <f>((45*24)+(24*69))/48</f>
        <v>57</v>
      </c>
      <c r="E1543">
        <v>48</v>
      </c>
    </row>
    <row r="1544" spans="1:5" x14ac:dyDescent="0.2">
      <c r="A1544">
        <f t="shared" si="23"/>
        <v>28</v>
      </c>
      <c r="B1544" s="6" t="s">
        <v>5</v>
      </c>
      <c r="C1544" s="6" t="s">
        <v>9</v>
      </c>
      <c r="D1544">
        <f>(38+47.5)/2</f>
        <v>42.75</v>
      </c>
      <c r="E1544">
        <v>48</v>
      </c>
    </row>
    <row r="1545" spans="1:5" x14ac:dyDescent="0.2">
      <c r="A1545">
        <f t="shared" si="23"/>
        <v>28</v>
      </c>
      <c r="B1545" s="6" t="s">
        <v>5</v>
      </c>
      <c r="C1545" s="6" t="s">
        <v>10</v>
      </c>
      <c r="D1545">
        <f>(69+68.5)/2</f>
        <v>68.75</v>
      </c>
      <c r="E1545">
        <v>48</v>
      </c>
    </row>
    <row r="1546" spans="1:5" x14ac:dyDescent="0.2">
      <c r="A1546">
        <f t="shared" si="23"/>
        <v>28</v>
      </c>
      <c r="B1546" s="6" t="s">
        <v>5</v>
      </c>
      <c r="C1546" s="6" t="s">
        <v>11</v>
      </c>
    </row>
    <row r="1547" spans="1:5" x14ac:dyDescent="0.2">
      <c r="A1547">
        <f t="shared" si="23"/>
        <v>28</v>
      </c>
      <c r="B1547" s="6" t="s">
        <v>5</v>
      </c>
      <c r="C1547" s="6" t="s">
        <v>12</v>
      </c>
    </row>
    <row r="1548" spans="1:5" x14ac:dyDescent="0.2">
      <c r="A1548">
        <f t="shared" si="23"/>
        <v>28</v>
      </c>
      <c r="B1548" s="6" t="s">
        <v>13</v>
      </c>
      <c r="C1548" s="6" t="s">
        <v>6</v>
      </c>
    </row>
    <row r="1549" spans="1:5" x14ac:dyDescent="0.2">
      <c r="A1549">
        <f t="shared" si="23"/>
        <v>28</v>
      </c>
      <c r="B1549" s="6" t="s">
        <v>13</v>
      </c>
      <c r="C1549" s="6" t="s">
        <v>7</v>
      </c>
    </row>
    <row r="1550" spans="1:5" x14ac:dyDescent="0.2">
      <c r="A1550">
        <f t="shared" si="23"/>
        <v>28</v>
      </c>
      <c r="B1550" s="6" t="s">
        <v>13</v>
      </c>
      <c r="C1550" s="6" t="s">
        <v>8</v>
      </c>
    </row>
    <row r="1551" spans="1:5" x14ac:dyDescent="0.2">
      <c r="A1551">
        <f t="shared" si="23"/>
        <v>28</v>
      </c>
      <c r="B1551" s="6" t="s">
        <v>13</v>
      </c>
      <c r="C1551" s="6" t="s">
        <v>9</v>
      </c>
    </row>
    <row r="1552" spans="1:5" x14ac:dyDescent="0.2">
      <c r="A1552">
        <f t="shared" si="23"/>
        <v>28</v>
      </c>
      <c r="B1552" s="6" t="s">
        <v>13</v>
      </c>
      <c r="C1552" s="6" t="s">
        <v>10</v>
      </c>
    </row>
    <row r="1553" spans="1:5" x14ac:dyDescent="0.2">
      <c r="A1553">
        <f t="shared" si="23"/>
        <v>28</v>
      </c>
      <c r="B1553" s="6" t="s">
        <v>13</v>
      </c>
      <c r="C1553" s="6" t="s">
        <v>11</v>
      </c>
    </row>
    <row r="1554" spans="1:5" x14ac:dyDescent="0.2">
      <c r="A1554">
        <f t="shared" si="23"/>
        <v>28</v>
      </c>
      <c r="B1554" s="6" t="s">
        <v>13</v>
      </c>
      <c r="C1554" s="6" t="s">
        <v>12</v>
      </c>
    </row>
    <row r="1555" spans="1:5" x14ac:dyDescent="0.2">
      <c r="A1555">
        <f t="shared" si="23"/>
        <v>28</v>
      </c>
      <c r="B1555" s="6" t="s">
        <v>14</v>
      </c>
      <c r="C1555" s="6" t="s">
        <v>15</v>
      </c>
    </row>
    <row r="1556" spans="1:5" x14ac:dyDescent="0.2">
      <c r="A1556">
        <f t="shared" si="23"/>
        <v>28</v>
      </c>
      <c r="B1556" s="6" t="s">
        <v>14</v>
      </c>
      <c r="C1556" s="6" t="s">
        <v>16</v>
      </c>
    </row>
    <row r="1557" spans="1:5" x14ac:dyDescent="0.2">
      <c r="A1557">
        <f t="shared" si="23"/>
        <v>28</v>
      </c>
      <c r="B1557" s="6" t="s">
        <v>14</v>
      </c>
      <c r="C1557" s="6" t="s">
        <v>17</v>
      </c>
    </row>
    <row r="1558" spans="1:5" x14ac:dyDescent="0.2">
      <c r="A1558">
        <f t="shared" si="23"/>
        <v>28</v>
      </c>
      <c r="B1558" s="6" t="s">
        <v>14</v>
      </c>
      <c r="C1558" s="6" t="s">
        <v>18</v>
      </c>
    </row>
    <row r="1559" spans="1:5" x14ac:dyDescent="0.2">
      <c r="A1559">
        <f t="shared" si="23"/>
        <v>28</v>
      </c>
      <c r="B1559" s="6" t="s">
        <v>14</v>
      </c>
      <c r="C1559" s="6" t="s">
        <v>19</v>
      </c>
    </row>
    <row r="1560" spans="1:5" x14ac:dyDescent="0.2">
      <c r="A1560">
        <f t="shared" si="23"/>
        <v>28</v>
      </c>
      <c r="B1560" s="6" t="s">
        <v>20</v>
      </c>
      <c r="C1560" s="6" t="s">
        <v>21</v>
      </c>
      <c r="D1560">
        <f>18</f>
        <v>18</v>
      </c>
      <c r="E1560">
        <v>48</v>
      </c>
    </row>
    <row r="1561" spans="1:5" x14ac:dyDescent="0.2">
      <c r="A1561">
        <f t="shared" si="23"/>
        <v>28</v>
      </c>
      <c r="B1561" s="6" t="s">
        <v>20</v>
      </c>
      <c r="C1561" s="6" t="s">
        <v>22</v>
      </c>
      <c r="D1561">
        <f>48-18</f>
        <v>30</v>
      </c>
      <c r="E1561">
        <v>48</v>
      </c>
    </row>
    <row r="1562" spans="1:5" x14ac:dyDescent="0.2">
      <c r="A1562">
        <f t="shared" si="23"/>
        <v>28</v>
      </c>
      <c r="B1562" s="6" t="s">
        <v>23</v>
      </c>
      <c r="C1562" s="6" t="s">
        <v>24</v>
      </c>
    </row>
    <row r="1563" spans="1:5" x14ac:dyDescent="0.2">
      <c r="A1563">
        <f t="shared" si="23"/>
        <v>28</v>
      </c>
      <c r="B1563" s="6" t="s">
        <v>23</v>
      </c>
      <c r="C1563" s="6" t="s">
        <v>25</v>
      </c>
    </row>
    <row r="1564" spans="1:5" x14ac:dyDescent="0.2">
      <c r="A1564">
        <f t="shared" si="23"/>
        <v>28</v>
      </c>
      <c r="B1564" s="6" t="s">
        <v>23</v>
      </c>
      <c r="C1564" s="6" t="s">
        <v>26</v>
      </c>
    </row>
    <row r="1565" spans="1:5" x14ac:dyDescent="0.2">
      <c r="A1565">
        <f t="shared" si="23"/>
        <v>28</v>
      </c>
      <c r="B1565" s="6" t="s">
        <v>27</v>
      </c>
      <c r="C1565" s="6" t="s">
        <v>28</v>
      </c>
    </row>
    <row r="1566" spans="1:5" x14ac:dyDescent="0.2">
      <c r="A1566">
        <f t="shared" si="23"/>
        <v>28</v>
      </c>
      <c r="B1566" s="6" t="s">
        <v>27</v>
      </c>
      <c r="C1566" s="6" t="s">
        <v>29</v>
      </c>
    </row>
    <row r="1567" spans="1:5" x14ac:dyDescent="0.2">
      <c r="A1567">
        <f t="shared" si="23"/>
        <v>28</v>
      </c>
      <c r="B1567" s="6" t="s">
        <v>27</v>
      </c>
      <c r="C1567" s="6" t="s">
        <v>30</v>
      </c>
    </row>
    <row r="1568" spans="1:5" x14ac:dyDescent="0.2">
      <c r="A1568">
        <f t="shared" si="23"/>
        <v>28</v>
      </c>
      <c r="B1568" s="6" t="s">
        <v>27</v>
      </c>
      <c r="C1568" s="6" t="s">
        <v>31</v>
      </c>
    </row>
    <row r="1569" spans="1:5" x14ac:dyDescent="0.2">
      <c r="A1569">
        <f t="shared" si="23"/>
        <v>28</v>
      </c>
      <c r="B1569" s="6" t="s">
        <v>27</v>
      </c>
      <c r="C1569" s="6" t="s">
        <v>32</v>
      </c>
    </row>
    <row r="1570" spans="1:5" x14ac:dyDescent="0.2">
      <c r="A1570">
        <f t="shared" si="23"/>
        <v>28</v>
      </c>
      <c r="B1570" s="6" t="s">
        <v>27</v>
      </c>
      <c r="C1570" s="6" t="s">
        <v>26</v>
      </c>
    </row>
    <row r="1571" spans="1:5" x14ac:dyDescent="0.2">
      <c r="A1571">
        <f t="shared" si="23"/>
        <v>28</v>
      </c>
      <c r="B1571" s="6" t="s">
        <v>33</v>
      </c>
      <c r="C1571" s="7" t="s">
        <v>34</v>
      </c>
      <c r="D1571">
        <v>17</v>
      </c>
      <c r="E1571">
        <v>48</v>
      </c>
    </row>
    <row r="1572" spans="1:5" x14ac:dyDescent="0.2">
      <c r="A1572">
        <f t="shared" si="23"/>
        <v>28</v>
      </c>
      <c r="B1572" s="6" t="s">
        <v>33</v>
      </c>
      <c r="C1572" s="7" t="s">
        <v>35</v>
      </c>
      <c r="D1572">
        <v>18</v>
      </c>
      <c r="E1572">
        <v>48</v>
      </c>
    </row>
    <row r="1573" spans="1:5" x14ac:dyDescent="0.2">
      <c r="A1573">
        <f t="shared" si="23"/>
        <v>28</v>
      </c>
      <c r="B1573" s="6" t="s">
        <v>33</v>
      </c>
      <c r="C1573" s="7" t="s">
        <v>36</v>
      </c>
    </row>
    <row r="1574" spans="1:5" x14ac:dyDescent="0.2">
      <c r="A1574">
        <f t="shared" si="23"/>
        <v>28</v>
      </c>
      <c r="B1574" s="6" t="s">
        <v>33</v>
      </c>
      <c r="C1574" s="7" t="s">
        <v>37</v>
      </c>
      <c r="D1574">
        <v>11</v>
      </c>
      <c r="E1574">
        <v>48</v>
      </c>
    </row>
    <row r="1575" spans="1:5" x14ac:dyDescent="0.2">
      <c r="A1575">
        <f t="shared" si="23"/>
        <v>28</v>
      </c>
      <c r="B1575" s="6" t="s">
        <v>33</v>
      </c>
      <c r="C1575" s="7" t="s">
        <v>38</v>
      </c>
    </row>
    <row r="1576" spans="1:5" x14ac:dyDescent="0.2">
      <c r="A1576">
        <f t="shared" si="23"/>
        <v>28</v>
      </c>
      <c r="B1576" s="6" t="s">
        <v>33</v>
      </c>
      <c r="C1576" s="7" t="s">
        <v>39</v>
      </c>
    </row>
    <row r="1577" spans="1:5" x14ac:dyDescent="0.2">
      <c r="A1577">
        <f t="shared" si="23"/>
        <v>28</v>
      </c>
      <c r="B1577" s="6" t="s">
        <v>33</v>
      </c>
      <c r="C1577" s="7" t="s">
        <v>40</v>
      </c>
    </row>
    <row r="1578" spans="1:5" x14ac:dyDescent="0.2">
      <c r="A1578">
        <f t="shared" si="23"/>
        <v>28</v>
      </c>
      <c r="B1578" s="6" t="s">
        <v>33</v>
      </c>
      <c r="C1578" s="7" t="s">
        <v>41</v>
      </c>
    </row>
    <row r="1579" spans="1:5" x14ac:dyDescent="0.2">
      <c r="A1579">
        <f t="shared" si="23"/>
        <v>28</v>
      </c>
      <c r="B1579" s="6" t="s">
        <v>33</v>
      </c>
      <c r="C1579" s="7" t="s">
        <v>42</v>
      </c>
    </row>
    <row r="1580" spans="1:5" x14ac:dyDescent="0.2">
      <c r="A1580">
        <f t="shared" si="23"/>
        <v>28</v>
      </c>
      <c r="B1580" s="6" t="s">
        <v>33</v>
      </c>
      <c r="C1580" s="7" t="s">
        <v>43</v>
      </c>
    </row>
    <row r="1581" spans="1:5" x14ac:dyDescent="0.2">
      <c r="A1581">
        <f t="shared" si="23"/>
        <v>28</v>
      </c>
      <c r="B1581" s="6" t="s">
        <v>33</v>
      </c>
      <c r="C1581" s="7" t="s">
        <v>44</v>
      </c>
    </row>
    <row r="1582" spans="1:5" x14ac:dyDescent="0.2">
      <c r="A1582">
        <f t="shared" si="23"/>
        <v>28</v>
      </c>
      <c r="B1582" s="6" t="s">
        <v>33</v>
      </c>
      <c r="C1582" s="7" t="s">
        <v>45</v>
      </c>
      <c r="D1582">
        <v>1</v>
      </c>
      <c r="E1582">
        <v>48</v>
      </c>
    </row>
    <row r="1583" spans="1:5" x14ac:dyDescent="0.2">
      <c r="A1583">
        <f t="shared" si="23"/>
        <v>28</v>
      </c>
      <c r="B1583" s="6" t="s">
        <v>33</v>
      </c>
      <c r="C1583" s="7" t="s">
        <v>46</v>
      </c>
    </row>
    <row r="1584" spans="1:5" x14ac:dyDescent="0.2">
      <c r="A1584">
        <f t="shared" si="23"/>
        <v>28</v>
      </c>
      <c r="B1584" s="6" t="s">
        <v>33</v>
      </c>
      <c r="C1584" s="7" t="s">
        <v>47</v>
      </c>
    </row>
    <row r="1585" spans="1:6" x14ac:dyDescent="0.2">
      <c r="A1585">
        <f t="shared" si="23"/>
        <v>28</v>
      </c>
      <c r="B1585" s="6" t="s">
        <v>33</v>
      </c>
      <c r="C1585" s="7" t="s">
        <v>48</v>
      </c>
    </row>
    <row r="1586" spans="1:6" x14ac:dyDescent="0.2">
      <c r="A1586">
        <f t="shared" si="23"/>
        <v>28</v>
      </c>
      <c r="B1586" s="6" t="s">
        <v>33</v>
      </c>
      <c r="C1586" s="7" t="s">
        <v>49</v>
      </c>
    </row>
    <row r="1587" spans="1:6" x14ac:dyDescent="0.2">
      <c r="A1587">
        <f t="shared" si="23"/>
        <v>28</v>
      </c>
      <c r="B1587" s="6" t="s">
        <v>33</v>
      </c>
      <c r="C1587" s="7" t="s">
        <v>50</v>
      </c>
    </row>
    <row r="1588" spans="1:6" x14ac:dyDescent="0.2">
      <c r="A1588">
        <f t="shared" si="23"/>
        <v>28</v>
      </c>
      <c r="B1588" s="6" t="s">
        <v>33</v>
      </c>
      <c r="C1588" s="7" t="s">
        <v>51</v>
      </c>
    </row>
    <row r="1589" spans="1:6" x14ac:dyDescent="0.2">
      <c r="A1589">
        <f t="shared" si="23"/>
        <v>28</v>
      </c>
      <c r="B1589" s="6" t="s">
        <v>33</v>
      </c>
      <c r="C1589" s="7" t="s">
        <v>52</v>
      </c>
    </row>
    <row r="1590" spans="1:6" x14ac:dyDescent="0.2">
      <c r="A1590">
        <f t="shared" si="23"/>
        <v>28</v>
      </c>
      <c r="B1590" s="6" t="s">
        <v>33</v>
      </c>
      <c r="C1590" s="7" t="s">
        <v>53</v>
      </c>
    </row>
    <row r="1591" spans="1:6" x14ac:dyDescent="0.2">
      <c r="A1591">
        <f t="shared" si="23"/>
        <v>28</v>
      </c>
      <c r="B1591" s="6" t="s">
        <v>33</v>
      </c>
      <c r="C1591" s="7" t="s">
        <v>31</v>
      </c>
    </row>
    <row r="1592" spans="1:6" x14ac:dyDescent="0.2">
      <c r="A1592">
        <f t="shared" si="23"/>
        <v>28</v>
      </c>
      <c r="B1592" s="6" t="s">
        <v>33</v>
      </c>
      <c r="C1592" s="7" t="s">
        <v>54</v>
      </c>
      <c r="D1592">
        <f>13+17</f>
        <v>30</v>
      </c>
      <c r="E1592">
        <v>48</v>
      </c>
      <c r="F1592" t="s">
        <v>68</v>
      </c>
    </row>
    <row r="1593" spans="1:6" x14ac:dyDescent="0.2">
      <c r="A1593">
        <f t="shared" si="23"/>
        <v>28</v>
      </c>
      <c r="B1593" s="6" t="s">
        <v>55</v>
      </c>
      <c r="C1593" s="6" t="s">
        <v>56</v>
      </c>
    </row>
    <row r="1594" spans="1:6" x14ac:dyDescent="0.2">
      <c r="A1594">
        <f t="shared" si="23"/>
        <v>28</v>
      </c>
      <c r="B1594" s="6" t="s">
        <v>57</v>
      </c>
      <c r="C1594" s="6" t="s">
        <v>58</v>
      </c>
    </row>
    <row r="1595" spans="1:6" x14ac:dyDescent="0.2">
      <c r="A1595">
        <f t="shared" si="23"/>
        <v>28</v>
      </c>
      <c r="B1595" s="6" t="s">
        <v>59</v>
      </c>
      <c r="C1595" s="6" t="s">
        <v>60</v>
      </c>
      <c r="D1595">
        <f>24+21</f>
        <v>45</v>
      </c>
      <c r="E1595">
        <v>195</v>
      </c>
    </row>
    <row r="1596" spans="1:6" x14ac:dyDescent="0.2">
      <c r="A1596">
        <f t="shared" ref="A1596:A1659" si="24">A1539+1</f>
        <v>28</v>
      </c>
      <c r="B1596" s="6" t="s">
        <v>61</v>
      </c>
      <c r="C1596" s="6" t="s">
        <v>62</v>
      </c>
      <c r="D1596">
        <v>18</v>
      </c>
    </row>
    <row r="1597" spans="1:6" x14ac:dyDescent="0.2">
      <c r="A1597">
        <f t="shared" si="24"/>
        <v>28</v>
      </c>
      <c r="B1597" s="6" t="s">
        <v>61</v>
      </c>
      <c r="C1597" s="6" t="s">
        <v>63</v>
      </c>
      <c r="D1597">
        <v>80</v>
      </c>
    </row>
    <row r="1598" spans="1:6" x14ac:dyDescent="0.2">
      <c r="A1598">
        <f t="shared" si="24"/>
        <v>29</v>
      </c>
      <c r="B1598" s="6" t="s">
        <v>5</v>
      </c>
      <c r="C1598" s="6" t="s">
        <v>6</v>
      </c>
      <c r="D1598">
        <f>((28*64.3)+(30*67.1))/58</f>
        <v>65.748275862068965</v>
      </c>
      <c r="E1598">
        <v>58</v>
      </c>
    </row>
    <row r="1599" spans="1:6" x14ac:dyDescent="0.2">
      <c r="A1599">
        <f t="shared" si="24"/>
        <v>29</v>
      </c>
      <c r="B1599" s="6" t="s">
        <v>5</v>
      </c>
      <c r="C1599" s="6" t="s">
        <v>7</v>
      </c>
      <c r="D1599">
        <f>((28*11.6)+(30*9.9))/58</f>
        <v>10.720689655172412</v>
      </c>
      <c r="E1599">
        <v>58</v>
      </c>
    </row>
    <row r="1600" spans="1:6" x14ac:dyDescent="0.2">
      <c r="A1600">
        <f t="shared" si="24"/>
        <v>29</v>
      </c>
      <c r="B1600" s="6" t="s">
        <v>5</v>
      </c>
      <c r="C1600" s="6" t="s">
        <v>8</v>
      </c>
    </row>
    <row r="1601" spans="1:3" x14ac:dyDescent="0.2">
      <c r="A1601">
        <f t="shared" si="24"/>
        <v>29</v>
      </c>
      <c r="B1601" s="6" t="s">
        <v>5</v>
      </c>
      <c r="C1601" s="6" t="s">
        <v>9</v>
      </c>
    </row>
    <row r="1602" spans="1:3" x14ac:dyDescent="0.2">
      <c r="A1602">
        <f t="shared" si="24"/>
        <v>29</v>
      </c>
      <c r="B1602" s="6" t="s">
        <v>5</v>
      </c>
      <c r="C1602" s="6" t="s">
        <v>10</v>
      </c>
    </row>
    <row r="1603" spans="1:3" x14ac:dyDescent="0.2">
      <c r="A1603">
        <f t="shared" si="24"/>
        <v>29</v>
      </c>
      <c r="B1603" s="6" t="s">
        <v>5</v>
      </c>
      <c r="C1603" s="6" t="s">
        <v>11</v>
      </c>
    </row>
    <row r="1604" spans="1:3" x14ac:dyDescent="0.2">
      <c r="A1604">
        <f t="shared" si="24"/>
        <v>29</v>
      </c>
      <c r="B1604" s="6" t="s">
        <v>5</v>
      </c>
      <c r="C1604" s="6" t="s">
        <v>12</v>
      </c>
    </row>
    <row r="1605" spans="1:3" x14ac:dyDescent="0.2">
      <c r="A1605">
        <f t="shared" si="24"/>
        <v>29</v>
      </c>
      <c r="B1605" s="6" t="s">
        <v>13</v>
      </c>
      <c r="C1605" s="6" t="s">
        <v>6</v>
      </c>
    </row>
    <row r="1606" spans="1:3" x14ac:dyDescent="0.2">
      <c r="A1606">
        <f t="shared" si="24"/>
        <v>29</v>
      </c>
      <c r="B1606" s="6" t="s">
        <v>13</v>
      </c>
      <c r="C1606" s="6" t="s">
        <v>7</v>
      </c>
    </row>
    <row r="1607" spans="1:3" x14ac:dyDescent="0.2">
      <c r="A1607">
        <f t="shared" si="24"/>
        <v>29</v>
      </c>
      <c r="B1607" s="6" t="s">
        <v>13</v>
      </c>
      <c r="C1607" s="6" t="s">
        <v>8</v>
      </c>
    </row>
    <row r="1608" spans="1:3" x14ac:dyDescent="0.2">
      <c r="A1608">
        <f t="shared" si="24"/>
        <v>29</v>
      </c>
      <c r="B1608" s="6" t="s">
        <v>13</v>
      </c>
      <c r="C1608" s="6" t="s">
        <v>9</v>
      </c>
    </row>
    <row r="1609" spans="1:3" x14ac:dyDescent="0.2">
      <c r="A1609">
        <f t="shared" si="24"/>
        <v>29</v>
      </c>
      <c r="B1609" s="6" t="s">
        <v>13</v>
      </c>
      <c r="C1609" s="6" t="s">
        <v>10</v>
      </c>
    </row>
    <row r="1610" spans="1:3" x14ac:dyDescent="0.2">
      <c r="A1610">
        <f t="shared" si="24"/>
        <v>29</v>
      </c>
      <c r="B1610" s="6" t="s">
        <v>13</v>
      </c>
      <c r="C1610" s="6" t="s">
        <v>11</v>
      </c>
    </row>
    <row r="1611" spans="1:3" x14ac:dyDescent="0.2">
      <c r="A1611">
        <f t="shared" si="24"/>
        <v>29</v>
      </c>
      <c r="B1611" s="6" t="s">
        <v>13</v>
      </c>
      <c r="C1611" s="6" t="s">
        <v>12</v>
      </c>
    </row>
    <row r="1612" spans="1:3" x14ac:dyDescent="0.2">
      <c r="A1612">
        <f t="shared" si="24"/>
        <v>29</v>
      </c>
      <c r="B1612" s="6" t="s">
        <v>14</v>
      </c>
      <c r="C1612" s="6" t="s">
        <v>15</v>
      </c>
    </row>
    <row r="1613" spans="1:3" x14ac:dyDescent="0.2">
      <c r="A1613">
        <f t="shared" si="24"/>
        <v>29</v>
      </c>
      <c r="B1613" s="6" t="s">
        <v>14</v>
      </c>
      <c r="C1613" s="6" t="s">
        <v>16</v>
      </c>
    </row>
    <row r="1614" spans="1:3" x14ac:dyDescent="0.2">
      <c r="A1614">
        <f t="shared" si="24"/>
        <v>29</v>
      </c>
      <c r="B1614" s="6" t="s">
        <v>14</v>
      </c>
      <c r="C1614" s="6" t="s">
        <v>17</v>
      </c>
    </row>
    <row r="1615" spans="1:3" x14ac:dyDescent="0.2">
      <c r="A1615">
        <f t="shared" si="24"/>
        <v>29</v>
      </c>
      <c r="B1615" s="6" t="s">
        <v>14</v>
      </c>
      <c r="C1615" s="6" t="s">
        <v>18</v>
      </c>
    </row>
    <row r="1616" spans="1:3" x14ac:dyDescent="0.2">
      <c r="A1616">
        <f t="shared" si="24"/>
        <v>29</v>
      </c>
      <c r="B1616" s="6" t="s">
        <v>14</v>
      </c>
      <c r="C1616" s="6" t="s">
        <v>19</v>
      </c>
    </row>
    <row r="1617" spans="1:5" x14ac:dyDescent="0.2">
      <c r="A1617">
        <f t="shared" si="24"/>
        <v>29</v>
      </c>
      <c r="B1617" s="6" t="s">
        <v>20</v>
      </c>
      <c r="C1617" s="6" t="s">
        <v>21</v>
      </c>
      <c r="D1617">
        <f>14+19</f>
        <v>33</v>
      </c>
      <c r="E1617">
        <v>58</v>
      </c>
    </row>
    <row r="1618" spans="1:5" x14ac:dyDescent="0.2">
      <c r="A1618">
        <f t="shared" si="24"/>
        <v>29</v>
      </c>
      <c r="B1618" s="6" t="s">
        <v>20</v>
      </c>
      <c r="C1618" s="6" t="s">
        <v>22</v>
      </c>
      <c r="D1618">
        <v>25</v>
      </c>
      <c r="E1618">
        <v>58</v>
      </c>
    </row>
    <row r="1619" spans="1:5" x14ac:dyDescent="0.2">
      <c r="A1619">
        <f t="shared" si="24"/>
        <v>29</v>
      </c>
      <c r="B1619" s="6" t="s">
        <v>23</v>
      </c>
      <c r="C1619" s="6" t="s">
        <v>24</v>
      </c>
    </row>
    <row r="1620" spans="1:5" x14ac:dyDescent="0.2">
      <c r="A1620">
        <f t="shared" si="24"/>
        <v>29</v>
      </c>
      <c r="B1620" s="6" t="s">
        <v>23</v>
      </c>
      <c r="C1620" s="6" t="s">
        <v>25</v>
      </c>
    </row>
    <row r="1621" spans="1:5" x14ac:dyDescent="0.2">
      <c r="A1621">
        <f t="shared" si="24"/>
        <v>29</v>
      </c>
      <c r="B1621" s="6" t="s">
        <v>23</v>
      </c>
      <c r="C1621" s="6" t="s">
        <v>26</v>
      </c>
    </row>
    <row r="1622" spans="1:5" x14ac:dyDescent="0.2">
      <c r="A1622">
        <f t="shared" si="24"/>
        <v>29</v>
      </c>
      <c r="B1622" s="6" t="s">
        <v>27</v>
      </c>
      <c r="C1622" s="6" t="s">
        <v>28</v>
      </c>
    </row>
    <row r="1623" spans="1:5" x14ac:dyDescent="0.2">
      <c r="A1623">
        <f t="shared" si="24"/>
        <v>29</v>
      </c>
      <c r="B1623" s="6" t="s">
        <v>27</v>
      </c>
      <c r="C1623" s="6" t="s">
        <v>29</v>
      </c>
    </row>
    <row r="1624" spans="1:5" x14ac:dyDescent="0.2">
      <c r="A1624">
        <f t="shared" si="24"/>
        <v>29</v>
      </c>
      <c r="B1624" s="6" t="s">
        <v>27</v>
      </c>
      <c r="C1624" s="6" t="s">
        <v>30</v>
      </c>
    </row>
    <row r="1625" spans="1:5" x14ac:dyDescent="0.2">
      <c r="A1625">
        <f t="shared" si="24"/>
        <v>29</v>
      </c>
      <c r="B1625" s="6" t="s">
        <v>27</v>
      </c>
      <c r="C1625" s="6" t="s">
        <v>31</v>
      </c>
    </row>
    <row r="1626" spans="1:5" x14ac:dyDescent="0.2">
      <c r="A1626">
        <f t="shared" si="24"/>
        <v>29</v>
      </c>
      <c r="B1626" s="6" t="s">
        <v>27</v>
      </c>
      <c r="C1626" s="6" t="s">
        <v>32</v>
      </c>
    </row>
    <row r="1627" spans="1:5" x14ac:dyDescent="0.2">
      <c r="A1627">
        <f t="shared" si="24"/>
        <v>29</v>
      </c>
      <c r="B1627" s="6" t="s">
        <v>27</v>
      </c>
      <c r="C1627" s="6" t="s">
        <v>26</v>
      </c>
    </row>
    <row r="1628" spans="1:5" x14ac:dyDescent="0.2">
      <c r="A1628">
        <f t="shared" si="24"/>
        <v>29</v>
      </c>
      <c r="B1628" s="6" t="s">
        <v>33</v>
      </c>
      <c r="C1628" s="7" t="s">
        <v>34</v>
      </c>
      <c r="D1628">
        <f>16+19</f>
        <v>35</v>
      </c>
      <c r="E1628">
        <v>58</v>
      </c>
    </row>
    <row r="1629" spans="1:5" x14ac:dyDescent="0.2">
      <c r="A1629">
        <f t="shared" si="24"/>
        <v>29</v>
      </c>
      <c r="B1629" s="6" t="s">
        <v>33</v>
      </c>
      <c r="C1629" s="7" t="s">
        <v>35</v>
      </c>
      <c r="D1629">
        <v>5</v>
      </c>
      <c r="E1629">
        <v>58</v>
      </c>
    </row>
    <row r="1630" spans="1:5" x14ac:dyDescent="0.2">
      <c r="A1630">
        <f t="shared" si="24"/>
        <v>29</v>
      </c>
      <c r="B1630" s="6" t="s">
        <v>33</v>
      </c>
      <c r="C1630" s="7" t="s">
        <v>36</v>
      </c>
    </row>
    <row r="1631" spans="1:5" x14ac:dyDescent="0.2">
      <c r="A1631">
        <f t="shared" si="24"/>
        <v>29</v>
      </c>
      <c r="B1631" s="6" t="s">
        <v>33</v>
      </c>
      <c r="C1631" s="7" t="s">
        <v>37</v>
      </c>
      <c r="D1631">
        <v>18</v>
      </c>
      <c r="E1631">
        <v>58</v>
      </c>
    </row>
    <row r="1632" spans="1:5" x14ac:dyDescent="0.2">
      <c r="A1632">
        <f t="shared" si="24"/>
        <v>29</v>
      </c>
      <c r="B1632" s="6" t="s">
        <v>33</v>
      </c>
      <c r="C1632" s="7" t="s">
        <v>38</v>
      </c>
    </row>
    <row r="1633" spans="1:3" x14ac:dyDescent="0.2">
      <c r="A1633">
        <f t="shared" si="24"/>
        <v>29</v>
      </c>
      <c r="B1633" s="6" t="s">
        <v>33</v>
      </c>
      <c r="C1633" s="7" t="s">
        <v>39</v>
      </c>
    </row>
    <row r="1634" spans="1:3" x14ac:dyDescent="0.2">
      <c r="A1634">
        <f t="shared" si="24"/>
        <v>29</v>
      </c>
      <c r="B1634" s="6" t="s">
        <v>33</v>
      </c>
      <c r="C1634" s="7" t="s">
        <v>40</v>
      </c>
    </row>
    <row r="1635" spans="1:3" x14ac:dyDescent="0.2">
      <c r="A1635">
        <f t="shared" si="24"/>
        <v>29</v>
      </c>
      <c r="B1635" s="6" t="s">
        <v>33</v>
      </c>
      <c r="C1635" s="7" t="s">
        <v>41</v>
      </c>
    </row>
    <row r="1636" spans="1:3" x14ac:dyDescent="0.2">
      <c r="A1636">
        <f t="shared" si="24"/>
        <v>29</v>
      </c>
      <c r="B1636" s="6" t="s">
        <v>33</v>
      </c>
      <c r="C1636" s="7" t="s">
        <v>42</v>
      </c>
    </row>
    <row r="1637" spans="1:3" x14ac:dyDescent="0.2">
      <c r="A1637">
        <f t="shared" si="24"/>
        <v>29</v>
      </c>
      <c r="B1637" s="6" t="s">
        <v>33</v>
      </c>
      <c r="C1637" s="7" t="s">
        <v>43</v>
      </c>
    </row>
    <row r="1638" spans="1:3" x14ac:dyDescent="0.2">
      <c r="A1638">
        <f t="shared" si="24"/>
        <v>29</v>
      </c>
      <c r="B1638" s="6" t="s">
        <v>33</v>
      </c>
      <c r="C1638" s="7" t="s">
        <v>44</v>
      </c>
    </row>
    <row r="1639" spans="1:3" x14ac:dyDescent="0.2">
      <c r="A1639">
        <f t="shared" si="24"/>
        <v>29</v>
      </c>
      <c r="B1639" s="6" t="s">
        <v>33</v>
      </c>
      <c r="C1639" s="7" t="s">
        <v>45</v>
      </c>
    </row>
    <row r="1640" spans="1:3" x14ac:dyDescent="0.2">
      <c r="A1640">
        <f t="shared" si="24"/>
        <v>29</v>
      </c>
      <c r="B1640" s="6" t="s">
        <v>33</v>
      </c>
      <c r="C1640" s="7" t="s">
        <v>46</v>
      </c>
    </row>
    <row r="1641" spans="1:3" x14ac:dyDescent="0.2">
      <c r="A1641">
        <f t="shared" si="24"/>
        <v>29</v>
      </c>
      <c r="B1641" s="6" t="s">
        <v>33</v>
      </c>
      <c r="C1641" s="7" t="s">
        <v>47</v>
      </c>
    </row>
    <row r="1642" spans="1:3" x14ac:dyDescent="0.2">
      <c r="A1642">
        <f t="shared" si="24"/>
        <v>29</v>
      </c>
      <c r="B1642" s="6" t="s">
        <v>33</v>
      </c>
      <c r="C1642" s="7" t="s">
        <v>48</v>
      </c>
    </row>
    <row r="1643" spans="1:3" x14ac:dyDescent="0.2">
      <c r="A1643">
        <f t="shared" si="24"/>
        <v>29</v>
      </c>
      <c r="B1643" s="6" t="s">
        <v>33</v>
      </c>
      <c r="C1643" s="7" t="s">
        <v>49</v>
      </c>
    </row>
    <row r="1644" spans="1:3" x14ac:dyDescent="0.2">
      <c r="A1644">
        <f t="shared" si="24"/>
        <v>29</v>
      </c>
      <c r="B1644" s="6" t="s">
        <v>33</v>
      </c>
      <c r="C1644" s="7" t="s">
        <v>50</v>
      </c>
    </row>
    <row r="1645" spans="1:3" x14ac:dyDescent="0.2">
      <c r="A1645">
        <f t="shared" si="24"/>
        <v>29</v>
      </c>
      <c r="B1645" s="6" t="s">
        <v>33</v>
      </c>
      <c r="C1645" s="7" t="s">
        <v>51</v>
      </c>
    </row>
    <row r="1646" spans="1:3" x14ac:dyDescent="0.2">
      <c r="A1646">
        <f t="shared" si="24"/>
        <v>29</v>
      </c>
      <c r="B1646" s="6" t="s">
        <v>33</v>
      </c>
      <c r="C1646" s="7" t="s">
        <v>52</v>
      </c>
    </row>
    <row r="1647" spans="1:3" x14ac:dyDescent="0.2">
      <c r="A1647">
        <f t="shared" si="24"/>
        <v>29</v>
      </c>
      <c r="B1647" s="6" t="s">
        <v>33</v>
      </c>
      <c r="C1647" s="7" t="s">
        <v>53</v>
      </c>
    </row>
    <row r="1648" spans="1:3" x14ac:dyDescent="0.2">
      <c r="A1648">
        <f t="shared" si="24"/>
        <v>29</v>
      </c>
      <c r="B1648" s="6" t="s">
        <v>33</v>
      </c>
      <c r="C1648" s="7" t="s">
        <v>31</v>
      </c>
    </row>
    <row r="1649" spans="1:5" x14ac:dyDescent="0.2">
      <c r="A1649">
        <f t="shared" si="24"/>
        <v>29</v>
      </c>
      <c r="B1649" s="6" t="s">
        <v>33</v>
      </c>
      <c r="C1649" s="7" t="s">
        <v>54</v>
      </c>
    </row>
    <row r="1650" spans="1:5" x14ac:dyDescent="0.2">
      <c r="A1650">
        <f t="shared" si="24"/>
        <v>29</v>
      </c>
      <c r="B1650" s="6" t="s">
        <v>55</v>
      </c>
      <c r="C1650" s="6" t="s">
        <v>56</v>
      </c>
    </row>
    <row r="1651" spans="1:5" x14ac:dyDescent="0.2">
      <c r="A1651">
        <f t="shared" si="24"/>
        <v>29</v>
      </c>
      <c r="B1651" s="6" t="s">
        <v>57</v>
      </c>
      <c r="C1651" s="6" t="s">
        <v>58</v>
      </c>
    </row>
    <row r="1652" spans="1:5" x14ac:dyDescent="0.2">
      <c r="A1652">
        <f t="shared" si="24"/>
        <v>29</v>
      </c>
      <c r="B1652" s="6" t="s">
        <v>59</v>
      </c>
      <c r="C1652" s="6" t="s">
        <v>60</v>
      </c>
      <c r="D1652">
        <v>58</v>
      </c>
      <c r="E1652">
        <v>79</v>
      </c>
    </row>
    <row r="1653" spans="1:5" x14ac:dyDescent="0.2">
      <c r="A1653">
        <f t="shared" si="24"/>
        <v>29</v>
      </c>
      <c r="B1653" s="6" t="s">
        <v>61</v>
      </c>
      <c r="C1653" s="6" t="s">
        <v>62</v>
      </c>
      <c r="D1653">
        <v>18</v>
      </c>
    </row>
    <row r="1654" spans="1:5" x14ac:dyDescent="0.2">
      <c r="A1654">
        <f t="shared" si="24"/>
        <v>29</v>
      </c>
      <c r="B1654" s="6" t="s">
        <v>61</v>
      </c>
      <c r="C1654" s="6" t="s">
        <v>63</v>
      </c>
    </row>
    <row r="1655" spans="1:5" x14ac:dyDescent="0.2">
      <c r="A1655">
        <f t="shared" si="24"/>
        <v>30</v>
      </c>
      <c r="B1655" s="6" t="s">
        <v>5</v>
      </c>
      <c r="C1655" s="6" t="s">
        <v>6</v>
      </c>
    </row>
    <row r="1656" spans="1:5" x14ac:dyDescent="0.2">
      <c r="A1656">
        <f t="shared" si="24"/>
        <v>30</v>
      </c>
      <c r="B1656" s="6" t="s">
        <v>5</v>
      </c>
      <c r="C1656" s="6" t="s">
        <v>7</v>
      </c>
    </row>
    <row r="1657" spans="1:5" x14ac:dyDescent="0.2">
      <c r="A1657">
        <f t="shared" si="24"/>
        <v>30</v>
      </c>
      <c r="B1657" s="6" t="s">
        <v>5</v>
      </c>
      <c r="C1657" s="6" t="s">
        <v>8</v>
      </c>
      <c r="D1657">
        <f>((212*41)+(211*39))/423</f>
        <v>40.002364066193856</v>
      </c>
      <c r="E1657">
        <f>212+211</f>
        <v>423</v>
      </c>
    </row>
    <row r="1658" spans="1:5" x14ac:dyDescent="0.2">
      <c r="A1658">
        <f t="shared" si="24"/>
        <v>30</v>
      </c>
      <c r="B1658" s="6" t="s">
        <v>5</v>
      </c>
      <c r="C1658" s="6" t="s">
        <v>9</v>
      </c>
      <c r="D1658">
        <f>((212*33)+(211*31))/423</f>
        <v>32.002364066193856</v>
      </c>
      <c r="E1658">
        <f>212+211</f>
        <v>423</v>
      </c>
    </row>
    <row r="1659" spans="1:5" x14ac:dyDescent="0.2">
      <c r="A1659">
        <f t="shared" si="24"/>
        <v>30</v>
      </c>
      <c r="B1659" s="6" t="s">
        <v>5</v>
      </c>
      <c r="C1659" s="6" t="s">
        <v>10</v>
      </c>
      <c r="D1659">
        <f>((212*49)+(211*50))/423</f>
        <v>49.498817966903076</v>
      </c>
      <c r="E1659">
        <f>212+211</f>
        <v>423</v>
      </c>
    </row>
    <row r="1660" spans="1:5" x14ac:dyDescent="0.2">
      <c r="A1660">
        <f t="shared" ref="A1660:A1723" si="25">A1603+1</f>
        <v>30</v>
      </c>
      <c r="B1660" s="6" t="s">
        <v>5</v>
      </c>
      <c r="C1660" s="6" t="s">
        <v>11</v>
      </c>
    </row>
    <row r="1661" spans="1:5" x14ac:dyDescent="0.2">
      <c r="A1661">
        <f t="shared" si="25"/>
        <v>30</v>
      </c>
      <c r="B1661" s="6" t="s">
        <v>5</v>
      </c>
      <c r="C1661" s="6" t="s">
        <v>12</v>
      </c>
    </row>
    <row r="1662" spans="1:5" x14ac:dyDescent="0.2">
      <c r="A1662">
        <f t="shared" si="25"/>
        <v>30</v>
      </c>
      <c r="B1662" s="6" t="s">
        <v>13</v>
      </c>
      <c r="C1662" s="6" t="s">
        <v>6</v>
      </c>
    </row>
    <row r="1663" spans="1:5" x14ac:dyDescent="0.2">
      <c r="A1663">
        <f t="shared" si="25"/>
        <v>30</v>
      </c>
      <c r="B1663" s="6" t="s">
        <v>13</v>
      </c>
      <c r="C1663" s="6" t="s">
        <v>7</v>
      </c>
    </row>
    <row r="1664" spans="1:5" x14ac:dyDescent="0.2">
      <c r="A1664">
        <f t="shared" si="25"/>
        <v>30</v>
      </c>
      <c r="B1664" s="6" t="s">
        <v>13</v>
      </c>
      <c r="C1664" s="6" t="s">
        <v>8</v>
      </c>
    </row>
    <row r="1665" spans="1:5" x14ac:dyDescent="0.2">
      <c r="A1665">
        <f t="shared" si="25"/>
        <v>30</v>
      </c>
      <c r="B1665" s="6" t="s">
        <v>13</v>
      </c>
      <c r="C1665" s="6" t="s">
        <v>9</v>
      </c>
    </row>
    <row r="1666" spans="1:5" x14ac:dyDescent="0.2">
      <c r="A1666">
        <f t="shared" si="25"/>
        <v>30</v>
      </c>
      <c r="B1666" s="6" t="s">
        <v>13</v>
      </c>
      <c r="C1666" s="6" t="s">
        <v>10</v>
      </c>
    </row>
    <row r="1667" spans="1:5" x14ac:dyDescent="0.2">
      <c r="A1667">
        <f t="shared" si="25"/>
        <v>30</v>
      </c>
      <c r="B1667" s="6" t="s">
        <v>13</v>
      </c>
      <c r="C1667" s="6" t="s">
        <v>11</v>
      </c>
    </row>
    <row r="1668" spans="1:5" x14ac:dyDescent="0.2">
      <c r="A1668">
        <f t="shared" si="25"/>
        <v>30</v>
      </c>
      <c r="B1668" s="6" t="s">
        <v>13</v>
      </c>
      <c r="C1668" s="6" t="s">
        <v>12</v>
      </c>
    </row>
    <row r="1669" spans="1:5" x14ac:dyDescent="0.2">
      <c r="A1669">
        <f t="shared" si="25"/>
        <v>30</v>
      </c>
      <c r="B1669" s="6" t="s">
        <v>14</v>
      </c>
      <c r="C1669" s="6" t="s">
        <v>15</v>
      </c>
      <c r="D1669">
        <v>17</v>
      </c>
      <c r="E1669">
        <f>212+211</f>
        <v>423</v>
      </c>
    </row>
    <row r="1670" spans="1:5" x14ac:dyDescent="0.2">
      <c r="A1670">
        <f t="shared" si="25"/>
        <v>30</v>
      </c>
      <c r="B1670" s="6" t="s">
        <v>14</v>
      </c>
      <c r="C1670" s="6" t="s">
        <v>16</v>
      </c>
    </row>
    <row r="1671" spans="1:5" x14ac:dyDescent="0.2">
      <c r="A1671">
        <f t="shared" si="25"/>
        <v>30</v>
      </c>
      <c r="B1671" s="6" t="s">
        <v>14</v>
      </c>
      <c r="C1671" s="6" t="s">
        <v>17</v>
      </c>
      <c r="D1671">
        <f>423-17</f>
        <v>406</v>
      </c>
      <c r="E1671">
        <f>212+211</f>
        <v>423</v>
      </c>
    </row>
    <row r="1672" spans="1:5" x14ac:dyDescent="0.2">
      <c r="A1672">
        <f t="shared" si="25"/>
        <v>30</v>
      </c>
      <c r="B1672" s="6" t="s">
        <v>14</v>
      </c>
      <c r="C1672" s="6" t="s">
        <v>18</v>
      </c>
    </row>
    <row r="1673" spans="1:5" x14ac:dyDescent="0.2">
      <c r="A1673">
        <f t="shared" si="25"/>
        <v>30</v>
      </c>
      <c r="B1673" s="6" t="s">
        <v>14</v>
      </c>
      <c r="C1673" s="6" t="s">
        <v>19</v>
      </c>
    </row>
    <row r="1674" spans="1:5" x14ac:dyDescent="0.2">
      <c r="A1674">
        <f t="shared" si="25"/>
        <v>30</v>
      </c>
      <c r="B1674" s="6" t="s">
        <v>20</v>
      </c>
      <c r="C1674" s="6" t="s">
        <v>21</v>
      </c>
      <c r="D1674">
        <f>423-238</f>
        <v>185</v>
      </c>
      <c r="E1674">
        <f>212+211</f>
        <v>423</v>
      </c>
    </row>
    <row r="1675" spans="1:5" x14ac:dyDescent="0.2">
      <c r="A1675">
        <f t="shared" si="25"/>
        <v>30</v>
      </c>
      <c r="B1675" s="6" t="s">
        <v>20</v>
      </c>
      <c r="C1675" s="6" t="s">
        <v>22</v>
      </c>
      <c r="D1675">
        <f>123+115</f>
        <v>238</v>
      </c>
      <c r="E1675">
        <f>212+211</f>
        <v>423</v>
      </c>
    </row>
    <row r="1676" spans="1:5" x14ac:dyDescent="0.2">
      <c r="A1676">
        <f t="shared" si="25"/>
        <v>30</v>
      </c>
      <c r="B1676" s="6" t="s">
        <v>23</v>
      </c>
      <c r="C1676" s="6" t="s">
        <v>24</v>
      </c>
    </row>
    <row r="1677" spans="1:5" x14ac:dyDescent="0.2">
      <c r="A1677">
        <f t="shared" si="25"/>
        <v>30</v>
      </c>
      <c r="B1677" s="6" t="s">
        <v>23</v>
      </c>
      <c r="C1677" s="6" t="s">
        <v>25</v>
      </c>
    </row>
    <row r="1678" spans="1:5" x14ac:dyDescent="0.2">
      <c r="A1678">
        <f t="shared" si="25"/>
        <v>30</v>
      </c>
      <c r="B1678" s="6" t="s">
        <v>23</v>
      </c>
      <c r="C1678" s="6" t="s">
        <v>26</v>
      </c>
    </row>
    <row r="1679" spans="1:5" x14ac:dyDescent="0.2">
      <c r="A1679">
        <f t="shared" si="25"/>
        <v>30</v>
      </c>
      <c r="B1679" s="6" t="s">
        <v>27</v>
      </c>
      <c r="C1679" s="6" t="s">
        <v>28</v>
      </c>
    </row>
    <row r="1680" spans="1:5" x14ac:dyDescent="0.2">
      <c r="A1680">
        <f t="shared" si="25"/>
        <v>30</v>
      </c>
      <c r="B1680" s="6" t="s">
        <v>27</v>
      </c>
      <c r="C1680" s="6" t="s">
        <v>29</v>
      </c>
    </row>
    <row r="1681" spans="1:5" x14ac:dyDescent="0.2">
      <c r="A1681">
        <f t="shared" si="25"/>
        <v>30</v>
      </c>
      <c r="B1681" s="6" t="s">
        <v>27</v>
      </c>
      <c r="C1681" s="6" t="s">
        <v>30</v>
      </c>
    </row>
    <row r="1682" spans="1:5" x14ac:dyDescent="0.2">
      <c r="A1682">
        <f t="shared" si="25"/>
        <v>30</v>
      </c>
      <c r="B1682" s="6" t="s">
        <v>27</v>
      </c>
      <c r="C1682" s="6" t="s">
        <v>31</v>
      </c>
    </row>
    <row r="1683" spans="1:5" x14ac:dyDescent="0.2">
      <c r="A1683">
        <f t="shared" si="25"/>
        <v>30</v>
      </c>
      <c r="B1683" s="6" t="s">
        <v>27</v>
      </c>
      <c r="C1683" s="6" t="s">
        <v>32</v>
      </c>
    </row>
    <row r="1684" spans="1:5" x14ac:dyDescent="0.2">
      <c r="A1684">
        <f t="shared" si="25"/>
        <v>30</v>
      </c>
      <c r="B1684" s="6" t="s">
        <v>27</v>
      </c>
      <c r="C1684" s="6" t="s">
        <v>26</v>
      </c>
    </row>
    <row r="1685" spans="1:5" x14ac:dyDescent="0.2">
      <c r="A1685">
        <f t="shared" si="25"/>
        <v>30</v>
      </c>
      <c r="B1685" s="6" t="s">
        <v>33</v>
      </c>
      <c r="C1685" s="7" t="s">
        <v>34</v>
      </c>
      <c r="D1685">
        <f>23+23</f>
        <v>46</v>
      </c>
      <c r="E1685">
        <f>212+211</f>
        <v>423</v>
      </c>
    </row>
    <row r="1686" spans="1:5" x14ac:dyDescent="0.2">
      <c r="A1686">
        <f t="shared" si="25"/>
        <v>30</v>
      </c>
      <c r="B1686" s="6" t="s">
        <v>33</v>
      </c>
      <c r="C1686" s="7" t="s">
        <v>35</v>
      </c>
      <c r="D1686">
        <v>15</v>
      </c>
      <c r="E1686">
        <f>212+211</f>
        <v>423</v>
      </c>
    </row>
    <row r="1687" spans="1:5" x14ac:dyDescent="0.2">
      <c r="A1687">
        <f t="shared" si="25"/>
        <v>30</v>
      </c>
      <c r="B1687" s="6" t="s">
        <v>33</v>
      </c>
      <c r="C1687" s="7" t="s">
        <v>36</v>
      </c>
    </row>
    <row r="1688" spans="1:5" x14ac:dyDescent="0.2">
      <c r="A1688">
        <f t="shared" si="25"/>
        <v>30</v>
      </c>
      <c r="B1688" s="6" t="s">
        <v>33</v>
      </c>
      <c r="C1688" s="7" t="s">
        <v>37</v>
      </c>
    </row>
    <row r="1689" spans="1:5" x14ac:dyDescent="0.2">
      <c r="A1689">
        <f t="shared" si="25"/>
        <v>30</v>
      </c>
      <c r="B1689" s="6" t="s">
        <v>33</v>
      </c>
      <c r="C1689" s="7" t="s">
        <v>38</v>
      </c>
    </row>
    <row r="1690" spans="1:5" x14ac:dyDescent="0.2">
      <c r="A1690">
        <f t="shared" si="25"/>
        <v>30</v>
      </c>
      <c r="B1690" s="6" t="s">
        <v>33</v>
      </c>
      <c r="C1690" s="7" t="s">
        <v>39</v>
      </c>
      <c r="D1690">
        <f>28+20</f>
        <v>48</v>
      </c>
      <c r="E1690">
        <f>212+211</f>
        <v>423</v>
      </c>
    </row>
    <row r="1691" spans="1:5" x14ac:dyDescent="0.2">
      <c r="A1691">
        <f t="shared" si="25"/>
        <v>30</v>
      </c>
      <c r="B1691" s="6" t="s">
        <v>33</v>
      </c>
      <c r="C1691" s="7" t="s">
        <v>40</v>
      </c>
    </row>
    <row r="1692" spans="1:5" x14ac:dyDescent="0.2">
      <c r="A1692">
        <f t="shared" si="25"/>
        <v>30</v>
      </c>
      <c r="B1692" s="6" t="s">
        <v>33</v>
      </c>
      <c r="C1692" s="7" t="s">
        <v>41</v>
      </c>
    </row>
    <row r="1693" spans="1:5" x14ac:dyDescent="0.2">
      <c r="A1693">
        <f t="shared" si="25"/>
        <v>30</v>
      </c>
      <c r="B1693" s="6" t="s">
        <v>33</v>
      </c>
      <c r="C1693" s="7" t="s">
        <v>42</v>
      </c>
    </row>
    <row r="1694" spans="1:5" x14ac:dyDescent="0.2">
      <c r="A1694">
        <f t="shared" si="25"/>
        <v>30</v>
      </c>
      <c r="B1694" s="6" t="s">
        <v>33</v>
      </c>
      <c r="C1694" s="7" t="s">
        <v>43</v>
      </c>
    </row>
    <row r="1695" spans="1:5" x14ac:dyDescent="0.2">
      <c r="A1695">
        <f t="shared" si="25"/>
        <v>30</v>
      </c>
      <c r="B1695" s="6" t="s">
        <v>33</v>
      </c>
      <c r="C1695" s="7" t="s">
        <v>44</v>
      </c>
    </row>
    <row r="1696" spans="1:5" x14ac:dyDescent="0.2">
      <c r="A1696">
        <f t="shared" si="25"/>
        <v>30</v>
      </c>
      <c r="B1696" s="6" t="s">
        <v>33</v>
      </c>
      <c r="C1696" s="7" t="s">
        <v>45</v>
      </c>
    </row>
    <row r="1697" spans="1:5" x14ac:dyDescent="0.2">
      <c r="A1697">
        <f t="shared" si="25"/>
        <v>30</v>
      </c>
      <c r="B1697" s="6" t="s">
        <v>33</v>
      </c>
      <c r="C1697" s="7" t="s">
        <v>46</v>
      </c>
    </row>
    <row r="1698" spans="1:5" x14ac:dyDescent="0.2">
      <c r="A1698">
        <f t="shared" si="25"/>
        <v>30</v>
      </c>
      <c r="B1698" s="6" t="s">
        <v>33</v>
      </c>
      <c r="C1698" s="7" t="s">
        <v>47</v>
      </c>
    </row>
    <row r="1699" spans="1:5" x14ac:dyDescent="0.2">
      <c r="A1699">
        <f t="shared" si="25"/>
        <v>30</v>
      </c>
      <c r="B1699" s="6" t="s">
        <v>33</v>
      </c>
      <c r="C1699" s="7" t="s">
        <v>48</v>
      </c>
    </row>
    <row r="1700" spans="1:5" x14ac:dyDescent="0.2">
      <c r="A1700">
        <f t="shared" si="25"/>
        <v>30</v>
      </c>
      <c r="B1700" s="6" t="s">
        <v>33</v>
      </c>
      <c r="C1700" s="7" t="s">
        <v>49</v>
      </c>
    </row>
    <row r="1701" spans="1:5" x14ac:dyDescent="0.2">
      <c r="A1701">
        <f t="shared" si="25"/>
        <v>30</v>
      </c>
      <c r="B1701" s="6" t="s">
        <v>33</v>
      </c>
      <c r="C1701" s="7" t="s">
        <v>50</v>
      </c>
    </row>
    <row r="1702" spans="1:5" x14ac:dyDescent="0.2">
      <c r="A1702">
        <f t="shared" si="25"/>
        <v>30</v>
      </c>
      <c r="B1702" s="6" t="s">
        <v>33</v>
      </c>
      <c r="C1702" s="7" t="s">
        <v>51</v>
      </c>
    </row>
    <row r="1703" spans="1:5" x14ac:dyDescent="0.2">
      <c r="A1703">
        <f t="shared" si="25"/>
        <v>30</v>
      </c>
      <c r="B1703" s="6" t="s">
        <v>33</v>
      </c>
      <c r="C1703" s="7" t="s">
        <v>52</v>
      </c>
    </row>
    <row r="1704" spans="1:5" x14ac:dyDescent="0.2">
      <c r="A1704">
        <f t="shared" si="25"/>
        <v>30</v>
      </c>
      <c r="B1704" s="6" t="s">
        <v>33</v>
      </c>
      <c r="C1704" s="7" t="s">
        <v>53</v>
      </c>
    </row>
    <row r="1705" spans="1:5" x14ac:dyDescent="0.2">
      <c r="A1705">
        <f t="shared" si="25"/>
        <v>30</v>
      </c>
      <c r="B1705" s="6" t="s">
        <v>33</v>
      </c>
      <c r="C1705" s="7" t="s">
        <v>31</v>
      </c>
    </row>
    <row r="1706" spans="1:5" x14ac:dyDescent="0.2">
      <c r="A1706">
        <f t="shared" si="25"/>
        <v>30</v>
      </c>
      <c r="B1706" s="6" t="s">
        <v>33</v>
      </c>
      <c r="C1706" s="7" t="s">
        <v>54</v>
      </c>
    </row>
    <row r="1707" spans="1:5" x14ac:dyDescent="0.2">
      <c r="A1707">
        <f t="shared" si="25"/>
        <v>30</v>
      </c>
      <c r="B1707" s="6" t="s">
        <v>55</v>
      </c>
      <c r="C1707" s="6" t="s">
        <v>56</v>
      </c>
    </row>
    <row r="1708" spans="1:5" x14ac:dyDescent="0.2">
      <c r="A1708">
        <f t="shared" si="25"/>
        <v>30</v>
      </c>
      <c r="B1708" s="6" t="s">
        <v>57</v>
      </c>
      <c r="C1708" s="6" t="s">
        <v>58</v>
      </c>
    </row>
    <row r="1709" spans="1:5" x14ac:dyDescent="0.2">
      <c r="A1709">
        <f t="shared" si="25"/>
        <v>30</v>
      </c>
      <c r="B1709" s="6" t="s">
        <v>59</v>
      </c>
      <c r="C1709" s="6" t="s">
        <v>60</v>
      </c>
      <c r="D1709">
        <f>212+211</f>
        <v>423</v>
      </c>
      <c r="E1709">
        <v>6924</v>
      </c>
    </row>
    <row r="1710" spans="1:5" x14ac:dyDescent="0.2">
      <c r="A1710">
        <f t="shared" si="25"/>
        <v>30</v>
      </c>
      <c r="B1710" s="6" t="s">
        <v>61</v>
      </c>
      <c r="C1710" s="6" t="s">
        <v>62</v>
      </c>
      <c r="D1710">
        <v>18</v>
      </c>
    </row>
    <row r="1711" spans="1:5" x14ac:dyDescent="0.2">
      <c r="A1711">
        <f t="shared" si="25"/>
        <v>30</v>
      </c>
      <c r="B1711" s="6" t="s">
        <v>61</v>
      </c>
      <c r="C1711" s="6" t="s">
        <v>63</v>
      </c>
    </row>
    <row r="1712" spans="1:5" x14ac:dyDescent="0.2">
      <c r="A1712">
        <f t="shared" si="25"/>
        <v>31</v>
      </c>
      <c r="B1712" s="6" t="s">
        <v>5</v>
      </c>
      <c r="C1712" s="6" t="s">
        <v>6</v>
      </c>
    </row>
    <row r="1713" spans="1:5" x14ac:dyDescent="0.2">
      <c r="A1713">
        <f t="shared" si="25"/>
        <v>31</v>
      </c>
      <c r="B1713" s="6" t="s">
        <v>5</v>
      </c>
      <c r="C1713" s="6" t="s">
        <v>7</v>
      </c>
    </row>
    <row r="1714" spans="1:5" x14ac:dyDescent="0.2">
      <c r="A1714">
        <f t="shared" si="25"/>
        <v>31</v>
      </c>
      <c r="B1714" s="6" t="s">
        <v>5</v>
      </c>
      <c r="C1714" s="6" t="s">
        <v>8</v>
      </c>
      <c r="D1714">
        <f>((30*46.5)+(30*50)+(29*37))/89</f>
        <v>44.584269662921351</v>
      </c>
      <c r="E1714">
        <v>89</v>
      </c>
    </row>
    <row r="1715" spans="1:5" x14ac:dyDescent="0.2">
      <c r="A1715">
        <f t="shared" si="25"/>
        <v>31</v>
      </c>
      <c r="B1715" s="6" t="s">
        <v>5</v>
      </c>
      <c r="C1715" s="6" t="s">
        <v>9</v>
      </c>
      <c r="D1715">
        <f>((30*40)+(30*37.8)+(29*26))/89</f>
        <v>34.696629213483149</v>
      </c>
      <c r="E1715">
        <v>89</v>
      </c>
    </row>
    <row r="1716" spans="1:5" x14ac:dyDescent="0.2">
      <c r="A1716">
        <f t="shared" si="25"/>
        <v>31</v>
      </c>
      <c r="B1716" s="6" t="s">
        <v>5</v>
      </c>
      <c r="C1716" s="6" t="s">
        <v>10</v>
      </c>
      <c r="D1716">
        <f>((30*63.8)+(30*62.8)+(29*54))/89</f>
        <v>60.269662921348313</v>
      </c>
      <c r="E1716">
        <v>89</v>
      </c>
    </row>
    <row r="1717" spans="1:5" x14ac:dyDescent="0.2">
      <c r="A1717">
        <f t="shared" si="25"/>
        <v>31</v>
      </c>
      <c r="B1717" s="6" t="s">
        <v>5</v>
      </c>
      <c r="C1717" s="6" t="s">
        <v>11</v>
      </c>
    </row>
    <row r="1718" spans="1:5" x14ac:dyDescent="0.2">
      <c r="A1718">
        <f t="shared" si="25"/>
        <v>31</v>
      </c>
      <c r="B1718" s="6" t="s">
        <v>5</v>
      </c>
      <c r="C1718" s="6" t="s">
        <v>12</v>
      </c>
    </row>
    <row r="1719" spans="1:5" x14ac:dyDescent="0.2">
      <c r="A1719">
        <f t="shared" si="25"/>
        <v>31</v>
      </c>
      <c r="B1719" s="6" t="s">
        <v>13</v>
      </c>
      <c r="C1719" s="6" t="s">
        <v>6</v>
      </c>
    </row>
    <row r="1720" spans="1:5" x14ac:dyDescent="0.2">
      <c r="A1720">
        <f t="shared" si="25"/>
        <v>31</v>
      </c>
      <c r="B1720" s="6" t="s">
        <v>13</v>
      </c>
      <c r="C1720" s="6" t="s">
        <v>7</v>
      </c>
    </row>
    <row r="1721" spans="1:5" x14ac:dyDescent="0.2">
      <c r="A1721">
        <f t="shared" si="25"/>
        <v>31</v>
      </c>
      <c r="B1721" s="6" t="s">
        <v>13</v>
      </c>
      <c r="C1721" s="6" t="s">
        <v>8</v>
      </c>
    </row>
    <row r="1722" spans="1:5" x14ac:dyDescent="0.2">
      <c r="A1722">
        <f t="shared" si="25"/>
        <v>31</v>
      </c>
      <c r="B1722" s="6" t="s">
        <v>13</v>
      </c>
      <c r="C1722" s="6" t="s">
        <v>9</v>
      </c>
    </row>
    <row r="1723" spans="1:5" x14ac:dyDescent="0.2">
      <c r="A1723">
        <f t="shared" si="25"/>
        <v>31</v>
      </c>
      <c r="B1723" s="6" t="s">
        <v>13</v>
      </c>
      <c r="C1723" s="6" t="s">
        <v>10</v>
      </c>
    </row>
    <row r="1724" spans="1:5" x14ac:dyDescent="0.2">
      <c r="A1724">
        <f t="shared" ref="A1724:A1787" si="26">A1667+1</f>
        <v>31</v>
      </c>
      <c r="B1724" s="6" t="s">
        <v>13</v>
      </c>
      <c r="C1724" s="6" t="s">
        <v>11</v>
      </c>
    </row>
    <row r="1725" spans="1:5" x14ac:dyDescent="0.2">
      <c r="A1725">
        <f t="shared" si="26"/>
        <v>31</v>
      </c>
      <c r="B1725" s="6" t="s">
        <v>13</v>
      </c>
      <c r="C1725" s="6" t="s">
        <v>12</v>
      </c>
    </row>
    <row r="1726" spans="1:5" x14ac:dyDescent="0.2">
      <c r="A1726">
        <f t="shared" si="26"/>
        <v>31</v>
      </c>
      <c r="B1726" s="6" t="s">
        <v>14</v>
      </c>
      <c r="C1726" s="6" t="s">
        <v>15</v>
      </c>
    </row>
    <row r="1727" spans="1:5" x14ac:dyDescent="0.2">
      <c r="A1727">
        <f t="shared" si="26"/>
        <v>31</v>
      </c>
      <c r="B1727" s="6" t="s">
        <v>14</v>
      </c>
      <c r="C1727" s="6" t="s">
        <v>16</v>
      </c>
    </row>
    <row r="1728" spans="1:5" x14ac:dyDescent="0.2">
      <c r="A1728">
        <f t="shared" si="26"/>
        <v>31</v>
      </c>
      <c r="B1728" s="6" t="s">
        <v>14</v>
      </c>
      <c r="C1728" s="6" t="s">
        <v>17</v>
      </c>
    </row>
    <row r="1729" spans="1:5" x14ac:dyDescent="0.2">
      <c r="A1729">
        <f t="shared" si="26"/>
        <v>31</v>
      </c>
      <c r="B1729" s="6" t="s">
        <v>14</v>
      </c>
      <c r="C1729" s="6" t="s">
        <v>18</v>
      </c>
    </row>
    <row r="1730" spans="1:5" x14ac:dyDescent="0.2">
      <c r="A1730">
        <f t="shared" si="26"/>
        <v>31</v>
      </c>
      <c r="B1730" s="6" t="s">
        <v>14</v>
      </c>
      <c r="C1730" s="6" t="s">
        <v>19</v>
      </c>
    </row>
    <row r="1731" spans="1:5" x14ac:dyDescent="0.2">
      <c r="A1731">
        <f t="shared" si="26"/>
        <v>31</v>
      </c>
      <c r="B1731" s="6" t="s">
        <v>20</v>
      </c>
      <c r="C1731" s="6" t="s">
        <v>21</v>
      </c>
      <c r="D1731">
        <f>17+13+12</f>
        <v>42</v>
      </c>
      <c r="E1731">
        <v>89</v>
      </c>
    </row>
    <row r="1732" spans="1:5" x14ac:dyDescent="0.2">
      <c r="A1732">
        <f t="shared" si="26"/>
        <v>31</v>
      </c>
      <c r="B1732" s="6" t="s">
        <v>20</v>
      </c>
      <c r="C1732" s="6" t="s">
        <v>22</v>
      </c>
      <c r="D1732">
        <f>89-42</f>
        <v>47</v>
      </c>
      <c r="E1732">
        <v>89</v>
      </c>
    </row>
    <row r="1733" spans="1:5" x14ac:dyDescent="0.2">
      <c r="A1733">
        <f t="shared" si="26"/>
        <v>31</v>
      </c>
      <c r="B1733" s="6" t="s">
        <v>23</v>
      </c>
      <c r="C1733" s="6" t="s">
        <v>24</v>
      </c>
    </row>
    <row r="1734" spans="1:5" x14ac:dyDescent="0.2">
      <c r="A1734">
        <f t="shared" si="26"/>
        <v>31</v>
      </c>
      <c r="B1734" s="6" t="s">
        <v>23</v>
      </c>
      <c r="C1734" s="6" t="s">
        <v>25</v>
      </c>
    </row>
    <row r="1735" spans="1:5" x14ac:dyDescent="0.2">
      <c r="A1735">
        <f t="shared" si="26"/>
        <v>31</v>
      </c>
      <c r="B1735" s="6" t="s">
        <v>23</v>
      </c>
      <c r="C1735" s="6" t="s">
        <v>26</v>
      </c>
    </row>
    <row r="1736" spans="1:5" x14ac:dyDescent="0.2">
      <c r="A1736">
        <f t="shared" si="26"/>
        <v>31</v>
      </c>
      <c r="B1736" s="6" t="s">
        <v>27</v>
      </c>
      <c r="C1736" s="6" t="s">
        <v>28</v>
      </c>
    </row>
    <row r="1737" spans="1:5" x14ac:dyDescent="0.2">
      <c r="A1737">
        <f t="shared" si="26"/>
        <v>31</v>
      </c>
      <c r="B1737" s="6" t="s">
        <v>27</v>
      </c>
      <c r="C1737" s="6" t="s">
        <v>29</v>
      </c>
    </row>
    <row r="1738" spans="1:5" x14ac:dyDescent="0.2">
      <c r="A1738">
        <f t="shared" si="26"/>
        <v>31</v>
      </c>
      <c r="B1738" s="6" t="s">
        <v>27</v>
      </c>
      <c r="C1738" s="6" t="s">
        <v>30</v>
      </c>
    </row>
    <row r="1739" spans="1:5" x14ac:dyDescent="0.2">
      <c r="A1739">
        <f t="shared" si="26"/>
        <v>31</v>
      </c>
      <c r="B1739" s="6" t="s">
        <v>27</v>
      </c>
      <c r="C1739" s="6" t="s">
        <v>31</v>
      </c>
    </row>
    <row r="1740" spans="1:5" x14ac:dyDescent="0.2">
      <c r="A1740">
        <f t="shared" si="26"/>
        <v>31</v>
      </c>
      <c r="B1740" s="6" t="s">
        <v>27</v>
      </c>
      <c r="C1740" s="6" t="s">
        <v>32</v>
      </c>
    </row>
    <row r="1741" spans="1:5" x14ac:dyDescent="0.2">
      <c r="A1741">
        <f t="shared" si="26"/>
        <v>31</v>
      </c>
      <c r="B1741" s="6" t="s">
        <v>27</v>
      </c>
      <c r="C1741" s="6" t="s">
        <v>26</v>
      </c>
    </row>
    <row r="1742" spans="1:5" x14ac:dyDescent="0.2">
      <c r="A1742">
        <f t="shared" si="26"/>
        <v>31</v>
      </c>
      <c r="B1742" s="6" t="s">
        <v>33</v>
      </c>
      <c r="C1742" s="7" t="s">
        <v>34</v>
      </c>
      <c r="D1742">
        <v>6</v>
      </c>
      <c r="E1742">
        <v>89</v>
      </c>
    </row>
    <row r="1743" spans="1:5" x14ac:dyDescent="0.2">
      <c r="A1743">
        <f t="shared" si="26"/>
        <v>31</v>
      </c>
      <c r="B1743" s="6" t="s">
        <v>33</v>
      </c>
      <c r="C1743" s="7" t="s">
        <v>35</v>
      </c>
      <c r="D1743">
        <v>8</v>
      </c>
      <c r="E1743">
        <v>89</v>
      </c>
    </row>
    <row r="1744" spans="1:5" x14ac:dyDescent="0.2">
      <c r="A1744">
        <f t="shared" si="26"/>
        <v>31</v>
      </c>
      <c r="B1744" s="6" t="s">
        <v>33</v>
      </c>
      <c r="C1744" s="7" t="s">
        <v>36</v>
      </c>
    </row>
    <row r="1745" spans="1:5" x14ac:dyDescent="0.2">
      <c r="A1745">
        <f t="shared" si="26"/>
        <v>31</v>
      </c>
      <c r="B1745" s="6" t="s">
        <v>33</v>
      </c>
      <c r="C1745" s="7" t="s">
        <v>37</v>
      </c>
      <c r="D1745">
        <v>3</v>
      </c>
      <c r="E1745">
        <v>89</v>
      </c>
    </row>
    <row r="1746" spans="1:5" x14ac:dyDescent="0.2">
      <c r="A1746">
        <f t="shared" si="26"/>
        <v>31</v>
      </c>
      <c r="B1746" s="6" t="s">
        <v>33</v>
      </c>
      <c r="C1746" s="7" t="s">
        <v>38</v>
      </c>
    </row>
    <row r="1747" spans="1:5" x14ac:dyDescent="0.2">
      <c r="A1747">
        <f t="shared" si="26"/>
        <v>31</v>
      </c>
      <c r="B1747" s="6" t="s">
        <v>33</v>
      </c>
      <c r="C1747" s="7" t="s">
        <v>39</v>
      </c>
    </row>
    <row r="1748" spans="1:5" x14ac:dyDescent="0.2">
      <c r="A1748">
        <f t="shared" si="26"/>
        <v>31</v>
      </c>
      <c r="B1748" s="6" t="s">
        <v>33</v>
      </c>
      <c r="C1748" s="7" t="s">
        <v>40</v>
      </c>
    </row>
    <row r="1749" spans="1:5" x14ac:dyDescent="0.2">
      <c r="A1749">
        <f t="shared" si="26"/>
        <v>31</v>
      </c>
      <c r="B1749" s="6" t="s">
        <v>33</v>
      </c>
      <c r="C1749" s="7" t="s">
        <v>41</v>
      </c>
      <c r="D1749">
        <v>2</v>
      </c>
      <c r="E1749">
        <v>89</v>
      </c>
    </row>
    <row r="1750" spans="1:5" x14ac:dyDescent="0.2">
      <c r="A1750">
        <f t="shared" si="26"/>
        <v>31</v>
      </c>
      <c r="B1750" s="6" t="s">
        <v>33</v>
      </c>
      <c r="C1750" s="7" t="s">
        <v>42</v>
      </c>
    </row>
    <row r="1751" spans="1:5" x14ac:dyDescent="0.2">
      <c r="A1751">
        <f t="shared" si="26"/>
        <v>31</v>
      </c>
      <c r="B1751" s="6" t="s">
        <v>33</v>
      </c>
      <c r="C1751" s="7" t="s">
        <v>43</v>
      </c>
      <c r="D1751">
        <v>2</v>
      </c>
      <c r="E1751">
        <v>89</v>
      </c>
    </row>
    <row r="1752" spans="1:5" x14ac:dyDescent="0.2">
      <c r="A1752">
        <f t="shared" si="26"/>
        <v>31</v>
      </c>
      <c r="B1752" s="6" t="s">
        <v>33</v>
      </c>
      <c r="C1752" s="7" t="s">
        <v>44</v>
      </c>
    </row>
    <row r="1753" spans="1:5" x14ac:dyDescent="0.2">
      <c r="A1753">
        <f t="shared" si="26"/>
        <v>31</v>
      </c>
      <c r="B1753" s="6" t="s">
        <v>33</v>
      </c>
      <c r="C1753" s="7" t="s">
        <v>45</v>
      </c>
    </row>
    <row r="1754" spans="1:5" x14ac:dyDescent="0.2">
      <c r="A1754">
        <f t="shared" si="26"/>
        <v>31</v>
      </c>
      <c r="B1754" s="6" t="s">
        <v>33</v>
      </c>
      <c r="C1754" s="7" t="s">
        <v>46</v>
      </c>
    </row>
    <row r="1755" spans="1:5" x14ac:dyDescent="0.2">
      <c r="A1755">
        <f t="shared" si="26"/>
        <v>31</v>
      </c>
      <c r="B1755" s="6" t="s">
        <v>33</v>
      </c>
      <c r="C1755" s="7" t="s">
        <v>47</v>
      </c>
    </row>
    <row r="1756" spans="1:5" x14ac:dyDescent="0.2">
      <c r="A1756">
        <f t="shared" si="26"/>
        <v>31</v>
      </c>
      <c r="B1756" s="6" t="s">
        <v>33</v>
      </c>
      <c r="C1756" s="7" t="s">
        <v>48</v>
      </c>
    </row>
    <row r="1757" spans="1:5" x14ac:dyDescent="0.2">
      <c r="A1757">
        <f t="shared" si="26"/>
        <v>31</v>
      </c>
      <c r="B1757" s="6" t="s">
        <v>33</v>
      </c>
      <c r="C1757" s="7" t="s">
        <v>49</v>
      </c>
    </row>
    <row r="1758" spans="1:5" x14ac:dyDescent="0.2">
      <c r="A1758">
        <f t="shared" si="26"/>
        <v>31</v>
      </c>
      <c r="B1758" s="6" t="s">
        <v>33</v>
      </c>
      <c r="C1758" s="7" t="s">
        <v>50</v>
      </c>
    </row>
    <row r="1759" spans="1:5" x14ac:dyDescent="0.2">
      <c r="A1759">
        <f t="shared" si="26"/>
        <v>31</v>
      </c>
      <c r="B1759" s="6" t="s">
        <v>33</v>
      </c>
      <c r="C1759" s="7" t="s">
        <v>51</v>
      </c>
    </row>
    <row r="1760" spans="1:5" x14ac:dyDescent="0.2">
      <c r="A1760">
        <f t="shared" si="26"/>
        <v>31</v>
      </c>
      <c r="B1760" s="6" t="s">
        <v>33</v>
      </c>
      <c r="C1760" s="7" t="s">
        <v>52</v>
      </c>
    </row>
    <row r="1761" spans="1:5" x14ac:dyDescent="0.2">
      <c r="A1761">
        <f t="shared" si="26"/>
        <v>31</v>
      </c>
      <c r="B1761" s="6" t="s">
        <v>33</v>
      </c>
      <c r="C1761" s="7" t="s">
        <v>53</v>
      </c>
    </row>
    <row r="1762" spans="1:5" x14ac:dyDescent="0.2">
      <c r="A1762">
        <f t="shared" si="26"/>
        <v>31</v>
      </c>
      <c r="B1762" s="6" t="s">
        <v>33</v>
      </c>
      <c r="C1762" s="7" t="s">
        <v>31</v>
      </c>
    </row>
    <row r="1763" spans="1:5" x14ac:dyDescent="0.2">
      <c r="A1763">
        <f t="shared" si="26"/>
        <v>31</v>
      </c>
      <c r="B1763" s="6" t="s">
        <v>33</v>
      </c>
      <c r="C1763" s="7" t="s">
        <v>54</v>
      </c>
    </row>
    <row r="1764" spans="1:5" x14ac:dyDescent="0.2">
      <c r="A1764">
        <f t="shared" si="26"/>
        <v>31</v>
      </c>
      <c r="B1764" s="6" t="s">
        <v>55</v>
      </c>
      <c r="C1764" s="6" t="s">
        <v>56</v>
      </c>
    </row>
    <row r="1765" spans="1:5" x14ac:dyDescent="0.2">
      <c r="A1765">
        <f t="shared" si="26"/>
        <v>31</v>
      </c>
      <c r="B1765" s="6" t="s">
        <v>57</v>
      </c>
      <c r="C1765" s="6" t="s">
        <v>58</v>
      </c>
    </row>
    <row r="1766" spans="1:5" x14ac:dyDescent="0.2">
      <c r="A1766">
        <f t="shared" si="26"/>
        <v>31</v>
      </c>
      <c r="B1766" s="6" t="s">
        <v>59</v>
      </c>
      <c r="C1766" s="6" t="s">
        <v>60</v>
      </c>
      <c r="D1766">
        <v>89</v>
      </c>
      <c r="E1766">
        <v>92</v>
      </c>
    </row>
    <row r="1767" spans="1:5" x14ac:dyDescent="0.2">
      <c r="A1767">
        <f t="shared" si="26"/>
        <v>31</v>
      </c>
      <c r="B1767" s="6" t="s">
        <v>61</v>
      </c>
      <c r="C1767" s="6" t="s">
        <v>62</v>
      </c>
      <c r="D1767">
        <v>18</v>
      </c>
    </row>
    <row r="1768" spans="1:5" x14ac:dyDescent="0.2">
      <c r="A1768">
        <f t="shared" si="26"/>
        <v>31</v>
      </c>
      <c r="B1768" s="6" t="s">
        <v>61</v>
      </c>
      <c r="C1768" s="6" t="s">
        <v>63</v>
      </c>
    </row>
    <row r="1769" spans="1:5" x14ac:dyDescent="0.2">
      <c r="A1769">
        <f t="shared" si="26"/>
        <v>32</v>
      </c>
      <c r="B1769" s="6" t="s">
        <v>5</v>
      </c>
      <c r="C1769" s="6" t="s">
        <v>6</v>
      </c>
    </row>
    <row r="1770" spans="1:5" x14ac:dyDescent="0.2">
      <c r="A1770">
        <f t="shared" si="26"/>
        <v>32</v>
      </c>
      <c r="B1770" s="6" t="s">
        <v>5</v>
      </c>
      <c r="C1770" s="6" t="s">
        <v>7</v>
      </c>
    </row>
    <row r="1771" spans="1:5" x14ac:dyDescent="0.2">
      <c r="A1771">
        <f t="shared" si="26"/>
        <v>32</v>
      </c>
      <c r="B1771" s="6" t="s">
        <v>5</v>
      </c>
      <c r="C1771" s="6" t="s">
        <v>8</v>
      </c>
      <c r="D1771">
        <f>(58+62)/2</f>
        <v>60</v>
      </c>
      <c r="E1771">
        <v>66</v>
      </c>
    </row>
    <row r="1772" spans="1:5" x14ac:dyDescent="0.2">
      <c r="A1772">
        <f t="shared" si="26"/>
        <v>32</v>
      </c>
      <c r="B1772" s="6" t="s">
        <v>5</v>
      </c>
      <c r="C1772" s="6" t="s">
        <v>9</v>
      </c>
      <c r="D1772">
        <f>(38+49)/2</f>
        <v>43.5</v>
      </c>
      <c r="E1772">
        <v>66</v>
      </c>
    </row>
    <row r="1773" spans="1:5" x14ac:dyDescent="0.2">
      <c r="A1773">
        <f t="shared" si="26"/>
        <v>32</v>
      </c>
      <c r="B1773" s="6" t="s">
        <v>5</v>
      </c>
      <c r="C1773" s="6" t="s">
        <v>10</v>
      </c>
      <c r="D1773">
        <v>67.5</v>
      </c>
      <c r="E1773">
        <v>66</v>
      </c>
    </row>
    <row r="1774" spans="1:5" x14ac:dyDescent="0.2">
      <c r="A1774">
        <f t="shared" si="26"/>
        <v>32</v>
      </c>
      <c r="B1774" s="6" t="s">
        <v>5</v>
      </c>
      <c r="C1774" s="6" t="s">
        <v>11</v>
      </c>
    </row>
    <row r="1775" spans="1:5" x14ac:dyDescent="0.2">
      <c r="A1775">
        <f t="shared" si="26"/>
        <v>32</v>
      </c>
      <c r="B1775" s="6" t="s">
        <v>5</v>
      </c>
      <c r="C1775" s="6" t="s">
        <v>12</v>
      </c>
    </row>
    <row r="1776" spans="1:5" x14ac:dyDescent="0.2">
      <c r="A1776">
        <f t="shared" si="26"/>
        <v>32</v>
      </c>
      <c r="B1776" s="6" t="s">
        <v>13</v>
      </c>
      <c r="C1776" s="6" t="s">
        <v>6</v>
      </c>
    </row>
    <row r="1777" spans="1:5" x14ac:dyDescent="0.2">
      <c r="A1777">
        <f t="shared" si="26"/>
        <v>32</v>
      </c>
      <c r="B1777" s="6" t="s">
        <v>13</v>
      </c>
      <c r="C1777" s="6" t="s">
        <v>7</v>
      </c>
    </row>
    <row r="1778" spans="1:5" x14ac:dyDescent="0.2">
      <c r="A1778">
        <f t="shared" si="26"/>
        <v>32</v>
      </c>
      <c r="B1778" s="6" t="s">
        <v>13</v>
      </c>
      <c r="C1778" s="6" t="s">
        <v>8</v>
      </c>
    </row>
    <row r="1779" spans="1:5" x14ac:dyDescent="0.2">
      <c r="A1779">
        <f t="shared" si="26"/>
        <v>32</v>
      </c>
      <c r="B1779" s="6" t="s">
        <v>13</v>
      </c>
      <c r="C1779" s="6" t="s">
        <v>9</v>
      </c>
    </row>
    <row r="1780" spans="1:5" x14ac:dyDescent="0.2">
      <c r="A1780">
        <f t="shared" si="26"/>
        <v>32</v>
      </c>
      <c r="B1780" s="6" t="s">
        <v>13</v>
      </c>
      <c r="C1780" s="6" t="s">
        <v>10</v>
      </c>
    </row>
    <row r="1781" spans="1:5" x14ac:dyDescent="0.2">
      <c r="A1781">
        <f t="shared" si="26"/>
        <v>32</v>
      </c>
      <c r="B1781" s="6" t="s">
        <v>13</v>
      </c>
      <c r="C1781" s="6" t="s">
        <v>11</v>
      </c>
    </row>
    <row r="1782" spans="1:5" x14ac:dyDescent="0.2">
      <c r="A1782">
        <f t="shared" si="26"/>
        <v>32</v>
      </c>
      <c r="B1782" s="6" t="s">
        <v>13</v>
      </c>
      <c r="C1782" s="6" t="s">
        <v>12</v>
      </c>
    </row>
    <row r="1783" spans="1:5" x14ac:dyDescent="0.2">
      <c r="A1783">
        <f t="shared" si="26"/>
        <v>32</v>
      </c>
      <c r="B1783" s="6" t="s">
        <v>14</v>
      </c>
      <c r="C1783" s="6" t="s">
        <v>15</v>
      </c>
    </row>
    <row r="1784" spans="1:5" x14ac:dyDescent="0.2">
      <c r="A1784">
        <f t="shared" si="26"/>
        <v>32</v>
      </c>
      <c r="B1784" s="6" t="s">
        <v>14</v>
      </c>
      <c r="C1784" s="6" t="s">
        <v>16</v>
      </c>
    </row>
    <row r="1785" spans="1:5" x14ac:dyDescent="0.2">
      <c r="A1785">
        <f t="shared" si="26"/>
        <v>32</v>
      </c>
      <c r="B1785" s="6" t="s">
        <v>14</v>
      </c>
      <c r="C1785" s="6" t="s">
        <v>17</v>
      </c>
    </row>
    <row r="1786" spans="1:5" x14ac:dyDescent="0.2">
      <c r="A1786">
        <f t="shared" si="26"/>
        <v>32</v>
      </c>
      <c r="B1786" s="6" t="s">
        <v>14</v>
      </c>
      <c r="C1786" s="6" t="s">
        <v>18</v>
      </c>
    </row>
    <row r="1787" spans="1:5" x14ac:dyDescent="0.2">
      <c r="A1787">
        <f t="shared" si="26"/>
        <v>32</v>
      </c>
      <c r="B1787" s="6" t="s">
        <v>14</v>
      </c>
      <c r="C1787" s="6" t="s">
        <v>19</v>
      </c>
    </row>
    <row r="1788" spans="1:5" x14ac:dyDescent="0.2">
      <c r="A1788">
        <f t="shared" ref="A1788:A1851" si="27">A1731+1</f>
        <v>32</v>
      </c>
      <c r="B1788" s="6" t="s">
        <v>20</v>
      </c>
      <c r="C1788" s="6" t="s">
        <v>21</v>
      </c>
      <c r="D1788">
        <v>34</v>
      </c>
      <c r="E1788">
        <v>66</v>
      </c>
    </row>
    <row r="1789" spans="1:5" x14ac:dyDescent="0.2">
      <c r="A1789">
        <f t="shared" si="27"/>
        <v>32</v>
      </c>
      <c r="B1789" s="6" t="s">
        <v>20</v>
      </c>
      <c r="C1789" s="6" t="s">
        <v>22</v>
      </c>
      <c r="D1789">
        <f>66-34</f>
        <v>32</v>
      </c>
      <c r="E1789">
        <v>66</v>
      </c>
    </row>
    <row r="1790" spans="1:5" x14ac:dyDescent="0.2">
      <c r="A1790">
        <f t="shared" si="27"/>
        <v>32</v>
      </c>
      <c r="B1790" s="6" t="s">
        <v>23</v>
      </c>
      <c r="C1790" s="6" t="s">
        <v>24</v>
      </c>
    </row>
    <row r="1791" spans="1:5" x14ac:dyDescent="0.2">
      <c r="A1791">
        <f t="shared" si="27"/>
        <v>32</v>
      </c>
      <c r="B1791" s="6" t="s">
        <v>23</v>
      </c>
      <c r="C1791" s="6" t="s">
        <v>25</v>
      </c>
    </row>
    <row r="1792" spans="1:5" x14ac:dyDescent="0.2">
      <c r="A1792">
        <f t="shared" si="27"/>
        <v>32</v>
      </c>
      <c r="B1792" s="6" t="s">
        <v>23</v>
      </c>
      <c r="C1792" s="6" t="s">
        <v>26</v>
      </c>
    </row>
    <row r="1793" spans="1:5" x14ac:dyDescent="0.2">
      <c r="A1793">
        <f t="shared" si="27"/>
        <v>32</v>
      </c>
      <c r="B1793" s="6" t="s">
        <v>27</v>
      </c>
      <c r="C1793" s="6" t="s">
        <v>28</v>
      </c>
    </row>
    <row r="1794" spans="1:5" x14ac:dyDescent="0.2">
      <c r="A1794">
        <f t="shared" si="27"/>
        <v>32</v>
      </c>
      <c r="B1794" s="6" t="s">
        <v>27</v>
      </c>
      <c r="C1794" s="6" t="s">
        <v>29</v>
      </c>
    </row>
    <row r="1795" spans="1:5" x14ac:dyDescent="0.2">
      <c r="A1795">
        <f t="shared" si="27"/>
        <v>32</v>
      </c>
      <c r="B1795" s="6" t="s">
        <v>27</v>
      </c>
      <c r="C1795" s="6" t="s">
        <v>30</v>
      </c>
    </row>
    <row r="1796" spans="1:5" x14ac:dyDescent="0.2">
      <c r="A1796">
        <f t="shared" si="27"/>
        <v>32</v>
      </c>
      <c r="B1796" s="6" t="s">
        <v>27</v>
      </c>
      <c r="C1796" s="6" t="s">
        <v>31</v>
      </c>
    </row>
    <row r="1797" spans="1:5" x14ac:dyDescent="0.2">
      <c r="A1797">
        <f t="shared" si="27"/>
        <v>32</v>
      </c>
      <c r="B1797" s="6" t="s">
        <v>27</v>
      </c>
      <c r="C1797" s="6" t="s">
        <v>32</v>
      </c>
    </row>
    <row r="1798" spans="1:5" x14ac:dyDescent="0.2">
      <c r="A1798">
        <f t="shared" si="27"/>
        <v>32</v>
      </c>
      <c r="B1798" s="6" t="s">
        <v>27</v>
      </c>
      <c r="C1798" s="6" t="s">
        <v>26</v>
      </c>
    </row>
    <row r="1799" spans="1:5" x14ac:dyDescent="0.2">
      <c r="A1799">
        <f t="shared" si="27"/>
        <v>32</v>
      </c>
      <c r="B1799" s="6" t="s">
        <v>33</v>
      </c>
      <c r="C1799" s="7" t="s">
        <v>34</v>
      </c>
      <c r="D1799">
        <f>12+11</f>
        <v>23</v>
      </c>
      <c r="E1799">
        <v>66</v>
      </c>
    </row>
    <row r="1800" spans="1:5" x14ac:dyDescent="0.2">
      <c r="A1800">
        <f t="shared" si="27"/>
        <v>32</v>
      </c>
      <c r="B1800" s="6" t="s">
        <v>33</v>
      </c>
      <c r="C1800" s="7" t="s">
        <v>35</v>
      </c>
      <c r="D1800">
        <f>17+11</f>
        <v>28</v>
      </c>
      <c r="E1800">
        <v>66</v>
      </c>
    </row>
    <row r="1801" spans="1:5" x14ac:dyDescent="0.2">
      <c r="A1801">
        <f t="shared" si="27"/>
        <v>32</v>
      </c>
      <c r="B1801" s="6" t="s">
        <v>33</v>
      </c>
      <c r="C1801" s="7" t="s">
        <v>36</v>
      </c>
    </row>
    <row r="1802" spans="1:5" x14ac:dyDescent="0.2">
      <c r="A1802">
        <f t="shared" si="27"/>
        <v>32</v>
      </c>
      <c r="B1802" s="6" t="s">
        <v>33</v>
      </c>
      <c r="C1802" s="7" t="s">
        <v>37</v>
      </c>
    </row>
    <row r="1803" spans="1:5" x14ac:dyDescent="0.2">
      <c r="A1803">
        <f t="shared" si="27"/>
        <v>32</v>
      </c>
      <c r="B1803" s="6" t="s">
        <v>33</v>
      </c>
      <c r="C1803" s="7" t="s">
        <v>38</v>
      </c>
      <c r="D1803">
        <v>10</v>
      </c>
      <c r="E1803">
        <v>66</v>
      </c>
    </row>
    <row r="1804" spans="1:5" x14ac:dyDescent="0.2">
      <c r="A1804">
        <f t="shared" si="27"/>
        <v>32</v>
      </c>
      <c r="B1804" s="6" t="s">
        <v>33</v>
      </c>
      <c r="C1804" s="7" t="s">
        <v>39</v>
      </c>
      <c r="D1804">
        <v>2</v>
      </c>
      <c r="E1804">
        <v>66</v>
      </c>
    </row>
    <row r="1805" spans="1:5" x14ac:dyDescent="0.2">
      <c r="A1805">
        <f t="shared" si="27"/>
        <v>32</v>
      </c>
      <c r="B1805" s="6" t="s">
        <v>33</v>
      </c>
      <c r="C1805" s="7" t="s">
        <v>40</v>
      </c>
    </row>
    <row r="1806" spans="1:5" x14ac:dyDescent="0.2">
      <c r="A1806">
        <f t="shared" si="27"/>
        <v>32</v>
      </c>
      <c r="B1806" s="6" t="s">
        <v>33</v>
      </c>
      <c r="C1806" s="7" t="s">
        <v>41</v>
      </c>
    </row>
    <row r="1807" spans="1:5" x14ac:dyDescent="0.2">
      <c r="A1807">
        <f t="shared" si="27"/>
        <v>32</v>
      </c>
      <c r="B1807" s="6" t="s">
        <v>33</v>
      </c>
      <c r="C1807" s="7" t="s">
        <v>42</v>
      </c>
    </row>
    <row r="1808" spans="1:5" x14ac:dyDescent="0.2">
      <c r="A1808">
        <f t="shared" si="27"/>
        <v>32</v>
      </c>
      <c r="B1808" s="6" t="s">
        <v>33</v>
      </c>
      <c r="C1808" s="7" t="s">
        <v>43</v>
      </c>
    </row>
    <row r="1809" spans="1:5" x14ac:dyDescent="0.2">
      <c r="A1809">
        <f t="shared" si="27"/>
        <v>32</v>
      </c>
      <c r="B1809" s="6" t="s">
        <v>33</v>
      </c>
      <c r="C1809" s="7" t="s">
        <v>44</v>
      </c>
      <c r="D1809">
        <v>3</v>
      </c>
      <c r="E1809">
        <v>66</v>
      </c>
    </row>
    <row r="1810" spans="1:5" x14ac:dyDescent="0.2">
      <c r="A1810">
        <f t="shared" si="27"/>
        <v>32</v>
      </c>
      <c r="B1810" s="6" t="s">
        <v>33</v>
      </c>
      <c r="C1810" s="7" t="s">
        <v>45</v>
      </c>
      <c r="D1810">
        <v>15</v>
      </c>
      <c r="E1810">
        <v>66</v>
      </c>
    </row>
    <row r="1811" spans="1:5" x14ac:dyDescent="0.2">
      <c r="A1811">
        <f t="shared" si="27"/>
        <v>32</v>
      </c>
      <c r="B1811" s="6" t="s">
        <v>33</v>
      </c>
      <c r="C1811" s="7" t="s">
        <v>46</v>
      </c>
    </row>
    <row r="1812" spans="1:5" x14ac:dyDescent="0.2">
      <c r="A1812">
        <f t="shared" si="27"/>
        <v>32</v>
      </c>
      <c r="B1812" s="6" t="s">
        <v>33</v>
      </c>
      <c r="C1812" s="7" t="s">
        <v>47</v>
      </c>
    </row>
    <row r="1813" spans="1:5" x14ac:dyDescent="0.2">
      <c r="A1813">
        <f t="shared" si="27"/>
        <v>32</v>
      </c>
      <c r="B1813" s="6" t="s">
        <v>33</v>
      </c>
      <c r="C1813" s="7" t="s">
        <v>48</v>
      </c>
    </row>
    <row r="1814" spans="1:5" x14ac:dyDescent="0.2">
      <c r="A1814">
        <f t="shared" si="27"/>
        <v>32</v>
      </c>
      <c r="B1814" s="6" t="s">
        <v>33</v>
      </c>
      <c r="C1814" s="7" t="s">
        <v>49</v>
      </c>
    </row>
    <row r="1815" spans="1:5" x14ac:dyDescent="0.2">
      <c r="A1815">
        <f t="shared" si="27"/>
        <v>32</v>
      </c>
      <c r="B1815" s="6" t="s">
        <v>33</v>
      </c>
      <c r="C1815" s="7" t="s">
        <v>50</v>
      </c>
    </row>
    <row r="1816" spans="1:5" x14ac:dyDescent="0.2">
      <c r="A1816">
        <f t="shared" si="27"/>
        <v>32</v>
      </c>
      <c r="B1816" s="6" t="s">
        <v>33</v>
      </c>
      <c r="C1816" s="7" t="s">
        <v>51</v>
      </c>
      <c r="D1816">
        <v>17</v>
      </c>
      <c r="E1816">
        <v>66</v>
      </c>
    </row>
    <row r="1817" spans="1:5" x14ac:dyDescent="0.2">
      <c r="A1817">
        <f t="shared" si="27"/>
        <v>32</v>
      </c>
      <c r="B1817" s="6" t="s">
        <v>33</v>
      </c>
      <c r="C1817" s="7" t="s">
        <v>52</v>
      </c>
    </row>
    <row r="1818" spans="1:5" x14ac:dyDescent="0.2">
      <c r="A1818">
        <f t="shared" si="27"/>
        <v>32</v>
      </c>
      <c r="B1818" s="6" t="s">
        <v>33</v>
      </c>
      <c r="C1818" s="7" t="s">
        <v>53</v>
      </c>
    </row>
    <row r="1819" spans="1:5" x14ac:dyDescent="0.2">
      <c r="A1819">
        <f t="shared" si="27"/>
        <v>32</v>
      </c>
      <c r="B1819" s="6" t="s">
        <v>33</v>
      </c>
      <c r="C1819" s="7" t="s">
        <v>31</v>
      </c>
    </row>
    <row r="1820" spans="1:5" x14ac:dyDescent="0.2">
      <c r="A1820">
        <f t="shared" si="27"/>
        <v>32</v>
      </c>
      <c r="B1820" s="6" t="s">
        <v>33</v>
      </c>
      <c r="C1820" s="7" t="s">
        <v>54</v>
      </c>
    </row>
    <row r="1821" spans="1:5" x14ac:dyDescent="0.2">
      <c r="A1821">
        <f t="shared" si="27"/>
        <v>32</v>
      </c>
      <c r="B1821" s="6" t="s">
        <v>55</v>
      </c>
      <c r="C1821" s="6" t="s">
        <v>56</v>
      </c>
    </row>
    <row r="1822" spans="1:5" x14ac:dyDescent="0.2">
      <c r="A1822">
        <f t="shared" si="27"/>
        <v>32</v>
      </c>
      <c r="B1822" s="6" t="s">
        <v>57</v>
      </c>
      <c r="C1822" s="6" t="s">
        <v>58</v>
      </c>
    </row>
    <row r="1823" spans="1:5" x14ac:dyDescent="0.2">
      <c r="A1823">
        <f t="shared" si="27"/>
        <v>32</v>
      </c>
      <c r="B1823" s="6" t="s">
        <v>59</v>
      </c>
      <c r="C1823" s="6" t="s">
        <v>60</v>
      </c>
      <c r="D1823">
        <v>66</v>
      </c>
      <c r="E1823">
        <v>120</v>
      </c>
    </row>
    <row r="1824" spans="1:5" x14ac:dyDescent="0.2">
      <c r="A1824">
        <f t="shared" si="27"/>
        <v>32</v>
      </c>
      <c r="B1824" s="6" t="s">
        <v>61</v>
      </c>
      <c r="C1824" s="6" t="s">
        <v>62</v>
      </c>
      <c r="D1824">
        <v>18</v>
      </c>
    </row>
    <row r="1825" spans="1:5" x14ac:dyDescent="0.2">
      <c r="A1825">
        <f t="shared" si="27"/>
        <v>32</v>
      </c>
      <c r="B1825" s="6" t="s">
        <v>61</v>
      </c>
      <c r="C1825" s="6" t="s">
        <v>63</v>
      </c>
    </row>
    <row r="1826" spans="1:5" x14ac:dyDescent="0.2">
      <c r="A1826">
        <f t="shared" si="27"/>
        <v>33</v>
      </c>
      <c r="B1826" s="6" t="s">
        <v>5</v>
      </c>
      <c r="C1826" s="6" t="s">
        <v>6</v>
      </c>
    </row>
    <row r="1827" spans="1:5" x14ac:dyDescent="0.2">
      <c r="A1827">
        <f t="shared" si="27"/>
        <v>33</v>
      </c>
      <c r="B1827" s="6" t="s">
        <v>5</v>
      </c>
      <c r="C1827" s="6" t="s">
        <v>7</v>
      </c>
    </row>
    <row r="1828" spans="1:5" x14ac:dyDescent="0.2">
      <c r="A1828">
        <f t="shared" si="27"/>
        <v>33</v>
      </c>
      <c r="B1828" s="6" t="s">
        <v>5</v>
      </c>
      <c r="C1828" s="6" t="s">
        <v>8</v>
      </c>
      <c r="D1828">
        <v>56</v>
      </c>
      <c r="E1828">
        <v>59</v>
      </c>
    </row>
    <row r="1829" spans="1:5" x14ac:dyDescent="0.2">
      <c r="A1829">
        <f t="shared" si="27"/>
        <v>33</v>
      </c>
      <c r="B1829" s="6" t="s">
        <v>5</v>
      </c>
      <c r="C1829" s="6" t="s">
        <v>9</v>
      </c>
      <c r="D1829">
        <v>46</v>
      </c>
      <c r="E1829">
        <v>59</v>
      </c>
    </row>
    <row r="1830" spans="1:5" x14ac:dyDescent="0.2">
      <c r="A1830">
        <f t="shared" si="27"/>
        <v>33</v>
      </c>
      <c r="B1830" s="6" t="s">
        <v>5</v>
      </c>
      <c r="C1830" s="6" t="s">
        <v>10</v>
      </c>
      <c r="D1830">
        <v>62</v>
      </c>
      <c r="E1830">
        <v>59</v>
      </c>
    </row>
    <row r="1831" spans="1:5" x14ac:dyDescent="0.2">
      <c r="A1831">
        <f t="shared" si="27"/>
        <v>33</v>
      </c>
      <c r="B1831" s="6" t="s">
        <v>5</v>
      </c>
      <c r="C1831" s="6" t="s">
        <v>11</v>
      </c>
    </row>
    <row r="1832" spans="1:5" x14ac:dyDescent="0.2">
      <c r="A1832">
        <f t="shared" si="27"/>
        <v>33</v>
      </c>
      <c r="B1832" s="6" t="s">
        <v>5</v>
      </c>
      <c r="C1832" s="6" t="s">
        <v>12</v>
      </c>
    </row>
    <row r="1833" spans="1:5" x14ac:dyDescent="0.2">
      <c r="A1833">
        <f t="shared" si="27"/>
        <v>33</v>
      </c>
      <c r="B1833" s="6" t="s">
        <v>13</v>
      </c>
      <c r="C1833" s="6" t="s">
        <v>6</v>
      </c>
    </row>
    <row r="1834" spans="1:5" x14ac:dyDescent="0.2">
      <c r="A1834">
        <f t="shared" si="27"/>
        <v>33</v>
      </c>
      <c r="B1834" s="6" t="s">
        <v>13</v>
      </c>
      <c r="C1834" s="6" t="s">
        <v>7</v>
      </c>
    </row>
    <row r="1835" spans="1:5" x14ac:dyDescent="0.2">
      <c r="A1835">
        <f t="shared" si="27"/>
        <v>33</v>
      </c>
      <c r="B1835" s="6" t="s">
        <v>13</v>
      </c>
      <c r="C1835" s="6" t="s">
        <v>8</v>
      </c>
    </row>
    <row r="1836" spans="1:5" x14ac:dyDescent="0.2">
      <c r="A1836">
        <f t="shared" si="27"/>
        <v>33</v>
      </c>
      <c r="B1836" s="6" t="s">
        <v>13</v>
      </c>
      <c r="C1836" s="6" t="s">
        <v>9</v>
      </c>
    </row>
    <row r="1837" spans="1:5" x14ac:dyDescent="0.2">
      <c r="A1837">
        <f t="shared" si="27"/>
        <v>33</v>
      </c>
      <c r="B1837" s="6" t="s">
        <v>13</v>
      </c>
      <c r="C1837" s="6" t="s">
        <v>10</v>
      </c>
    </row>
    <row r="1838" spans="1:5" x14ac:dyDescent="0.2">
      <c r="A1838">
        <f t="shared" si="27"/>
        <v>33</v>
      </c>
      <c r="B1838" s="6" t="s">
        <v>13</v>
      </c>
      <c r="C1838" s="6" t="s">
        <v>11</v>
      </c>
    </row>
    <row r="1839" spans="1:5" x14ac:dyDescent="0.2">
      <c r="A1839">
        <f t="shared" si="27"/>
        <v>33</v>
      </c>
      <c r="B1839" s="6" t="s">
        <v>13</v>
      </c>
      <c r="C1839" s="6" t="s">
        <v>12</v>
      </c>
    </row>
    <row r="1840" spans="1:5" x14ac:dyDescent="0.2">
      <c r="A1840">
        <f t="shared" si="27"/>
        <v>33</v>
      </c>
      <c r="B1840" s="6" t="s">
        <v>14</v>
      </c>
      <c r="C1840" s="6" t="s">
        <v>15</v>
      </c>
    </row>
    <row r="1841" spans="1:5" x14ac:dyDescent="0.2">
      <c r="A1841">
        <f t="shared" si="27"/>
        <v>33</v>
      </c>
      <c r="B1841" s="6" t="s">
        <v>14</v>
      </c>
      <c r="C1841" s="6" t="s">
        <v>16</v>
      </c>
    </row>
    <row r="1842" spans="1:5" x14ac:dyDescent="0.2">
      <c r="A1842">
        <f t="shared" si="27"/>
        <v>33</v>
      </c>
      <c r="B1842" s="6" t="s">
        <v>14</v>
      </c>
      <c r="C1842" s="6" t="s">
        <v>17</v>
      </c>
    </row>
    <row r="1843" spans="1:5" x14ac:dyDescent="0.2">
      <c r="A1843">
        <f t="shared" si="27"/>
        <v>33</v>
      </c>
      <c r="B1843" s="6" t="s">
        <v>14</v>
      </c>
      <c r="C1843" s="6" t="s">
        <v>18</v>
      </c>
    </row>
    <row r="1844" spans="1:5" x14ac:dyDescent="0.2">
      <c r="A1844">
        <f t="shared" si="27"/>
        <v>33</v>
      </c>
      <c r="B1844" s="6" t="s">
        <v>14</v>
      </c>
      <c r="C1844" s="6" t="s">
        <v>19</v>
      </c>
    </row>
    <row r="1845" spans="1:5" x14ac:dyDescent="0.2">
      <c r="A1845">
        <f t="shared" si="27"/>
        <v>33</v>
      </c>
      <c r="B1845" s="6" t="s">
        <v>20</v>
      </c>
      <c r="C1845" s="6" t="s">
        <v>21</v>
      </c>
      <c r="D1845">
        <v>41</v>
      </c>
      <c r="E1845">
        <v>59</v>
      </c>
    </row>
    <row r="1846" spans="1:5" x14ac:dyDescent="0.2">
      <c r="A1846">
        <f t="shared" si="27"/>
        <v>33</v>
      </c>
      <c r="B1846" s="6" t="s">
        <v>20</v>
      </c>
      <c r="C1846" s="6" t="s">
        <v>22</v>
      </c>
      <c r="D1846">
        <v>18</v>
      </c>
      <c r="E1846">
        <v>59</v>
      </c>
    </row>
    <row r="1847" spans="1:5" x14ac:dyDescent="0.2">
      <c r="A1847">
        <f t="shared" si="27"/>
        <v>33</v>
      </c>
      <c r="B1847" s="6" t="s">
        <v>23</v>
      </c>
      <c r="C1847" s="6" t="s">
        <v>24</v>
      </c>
    </row>
    <row r="1848" spans="1:5" x14ac:dyDescent="0.2">
      <c r="A1848">
        <f t="shared" si="27"/>
        <v>33</v>
      </c>
      <c r="B1848" s="6" t="s">
        <v>23</v>
      </c>
      <c r="C1848" s="6" t="s">
        <v>25</v>
      </c>
    </row>
    <row r="1849" spans="1:5" x14ac:dyDescent="0.2">
      <c r="A1849">
        <f t="shared" si="27"/>
        <v>33</v>
      </c>
      <c r="B1849" s="6" t="s">
        <v>23</v>
      </c>
      <c r="C1849" s="6" t="s">
        <v>26</v>
      </c>
    </row>
    <row r="1850" spans="1:5" x14ac:dyDescent="0.2">
      <c r="A1850">
        <f t="shared" si="27"/>
        <v>33</v>
      </c>
      <c r="B1850" s="6" t="s">
        <v>27</v>
      </c>
      <c r="C1850" s="6" t="s">
        <v>28</v>
      </c>
    </row>
    <row r="1851" spans="1:5" x14ac:dyDescent="0.2">
      <c r="A1851">
        <f t="shared" si="27"/>
        <v>33</v>
      </c>
      <c r="B1851" s="6" t="s">
        <v>27</v>
      </c>
      <c r="C1851" s="6" t="s">
        <v>29</v>
      </c>
    </row>
    <row r="1852" spans="1:5" x14ac:dyDescent="0.2">
      <c r="A1852">
        <f t="shared" ref="A1852:A1915" si="28">A1795+1</f>
        <v>33</v>
      </c>
      <c r="B1852" s="6" t="s">
        <v>27</v>
      </c>
      <c r="C1852" s="6" t="s">
        <v>30</v>
      </c>
    </row>
    <row r="1853" spans="1:5" x14ac:dyDescent="0.2">
      <c r="A1853">
        <f t="shared" si="28"/>
        <v>33</v>
      </c>
      <c r="B1853" s="6" t="s">
        <v>27</v>
      </c>
      <c r="C1853" s="6" t="s">
        <v>31</v>
      </c>
    </row>
    <row r="1854" spans="1:5" x14ac:dyDescent="0.2">
      <c r="A1854">
        <f t="shared" si="28"/>
        <v>33</v>
      </c>
      <c r="B1854" s="6" t="s">
        <v>27</v>
      </c>
      <c r="C1854" s="6" t="s">
        <v>32</v>
      </c>
    </row>
    <row r="1855" spans="1:5" x14ac:dyDescent="0.2">
      <c r="A1855">
        <f t="shared" si="28"/>
        <v>33</v>
      </c>
      <c r="B1855" s="6" t="s">
        <v>27</v>
      </c>
      <c r="C1855" s="6" t="s">
        <v>26</v>
      </c>
    </row>
    <row r="1856" spans="1:5" x14ac:dyDescent="0.2">
      <c r="A1856">
        <f t="shared" si="28"/>
        <v>33</v>
      </c>
      <c r="B1856" s="6" t="s">
        <v>33</v>
      </c>
      <c r="C1856" s="7" t="s">
        <v>34</v>
      </c>
      <c r="D1856">
        <v>13</v>
      </c>
      <c r="E1856">
        <v>59</v>
      </c>
    </row>
    <row r="1857" spans="1:5" x14ac:dyDescent="0.2">
      <c r="A1857">
        <f t="shared" si="28"/>
        <v>33</v>
      </c>
      <c r="B1857" s="6" t="s">
        <v>33</v>
      </c>
      <c r="C1857" s="7" t="s">
        <v>35</v>
      </c>
      <c r="D1857">
        <v>16</v>
      </c>
      <c r="E1857">
        <v>59</v>
      </c>
    </row>
    <row r="1858" spans="1:5" x14ac:dyDescent="0.2">
      <c r="A1858">
        <f t="shared" si="28"/>
        <v>33</v>
      </c>
      <c r="B1858" s="6" t="s">
        <v>33</v>
      </c>
      <c r="C1858" s="7" t="s">
        <v>36</v>
      </c>
    </row>
    <row r="1859" spans="1:5" x14ac:dyDescent="0.2">
      <c r="A1859">
        <f t="shared" si="28"/>
        <v>33</v>
      </c>
      <c r="B1859" s="6" t="s">
        <v>33</v>
      </c>
      <c r="C1859" s="7" t="s">
        <v>37</v>
      </c>
    </row>
    <row r="1860" spans="1:5" x14ac:dyDescent="0.2">
      <c r="A1860">
        <f t="shared" si="28"/>
        <v>33</v>
      </c>
      <c r="B1860" s="6" t="s">
        <v>33</v>
      </c>
      <c r="C1860" s="7" t="s">
        <v>38</v>
      </c>
    </row>
    <row r="1861" spans="1:5" x14ac:dyDescent="0.2">
      <c r="A1861">
        <f t="shared" si="28"/>
        <v>33</v>
      </c>
      <c r="B1861" s="6" t="s">
        <v>33</v>
      </c>
      <c r="C1861" s="7" t="s">
        <v>39</v>
      </c>
    </row>
    <row r="1862" spans="1:5" x14ac:dyDescent="0.2">
      <c r="A1862">
        <f t="shared" si="28"/>
        <v>33</v>
      </c>
      <c r="B1862" s="6" t="s">
        <v>33</v>
      </c>
      <c r="C1862" s="7" t="s">
        <v>40</v>
      </c>
    </row>
    <row r="1863" spans="1:5" x14ac:dyDescent="0.2">
      <c r="A1863">
        <f t="shared" si="28"/>
        <v>33</v>
      </c>
      <c r="B1863" s="6" t="s">
        <v>33</v>
      </c>
      <c r="C1863" s="7" t="s">
        <v>41</v>
      </c>
    </row>
    <row r="1864" spans="1:5" x14ac:dyDescent="0.2">
      <c r="A1864">
        <f t="shared" si="28"/>
        <v>33</v>
      </c>
      <c r="B1864" s="6" t="s">
        <v>33</v>
      </c>
      <c r="C1864" s="7" t="s">
        <v>42</v>
      </c>
    </row>
    <row r="1865" spans="1:5" x14ac:dyDescent="0.2">
      <c r="A1865">
        <f t="shared" si="28"/>
        <v>33</v>
      </c>
      <c r="B1865" s="6" t="s">
        <v>33</v>
      </c>
      <c r="C1865" s="7" t="s">
        <v>43</v>
      </c>
      <c r="D1865">
        <v>2</v>
      </c>
      <c r="E1865">
        <v>59</v>
      </c>
    </row>
    <row r="1866" spans="1:5" x14ac:dyDescent="0.2">
      <c r="A1866">
        <f t="shared" si="28"/>
        <v>33</v>
      </c>
      <c r="B1866" s="6" t="s">
        <v>33</v>
      </c>
      <c r="C1866" s="7" t="s">
        <v>44</v>
      </c>
    </row>
    <row r="1867" spans="1:5" x14ac:dyDescent="0.2">
      <c r="A1867">
        <f t="shared" si="28"/>
        <v>33</v>
      </c>
      <c r="B1867" s="6" t="s">
        <v>33</v>
      </c>
      <c r="C1867" s="7" t="s">
        <v>45</v>
      </c>
    </row>
    <row r="1868" spans="1:5" x14ac:dyDescent="0.2">
      <c r="A1868">
        <f t="shared" si="28"/>
        <v>33</v>
      </c>
      <c r="B1868" s="6" t="s">
        <v>33</v>
      </c>
      <c r="C1868" s="7" t="s">
        <v>46</v>
      </c>
    </row>
    <row r="1869" spans="1:5" x14ac:dyDescent="0.2">
      <c r="A1869">
        <f t="shared" si="28"/>
        <v>33</v>
      </c>
      <c r="B1869" s="6" t="s">
        <v>33</v>
      </c>
      <c r="C1869" s="7" t="s">
        <v>47</v>
      </c>
    </row>
    <row r="1870" spans="1:5" x14ac:dyDescent="0.2">
      <c r="A1870">
        <f t="shared" si="28"/>
        <v>33</v>
      </c>
      <c r="B1870" s="6" t="s">
        <v>33</v>
      </c>
      <c r="C1870" s="7" t="s">
        <v>48</v>
      </c>
    </row>
    <row r="1871" spans="1:5" x14ac:dyDescent="0.2">
      <c r="A1871">
        <f t="shared" si="28"/>
        <v>33</v>
      </c>
      <c r="B1871" s="6" t="s">
        <v>33</v>
      </c>
      <c r="C1871" s="7" t="s">
        <v>49</v>
      </c>
    </row>
    <row r="1872" spans="1:5" x14ac:dyDescent="0.2">
      <c r="A1872">
        <f t="shared" si="28"/>
        <v>33</v>
      </c>
      <c r="B1872" s="6" t="s">
        <v>33</v>
      </c>
      <c r="C1872" s="7" t="s">
        <v>50</v>
      </c>
    </row>
    <row r="1873" spans="1:5" x14ac:dyDescent="0.2">
      <c r="A1873">
        <f t="shared" si="28"/>
        <v>33</v>
      </c>
      <c r="B1873" s="6" t="s">
        <v>33</v>
      </c>
      <c r="C1873" s="7" t="s">
        <v>51</v>
      </c>
    </row>
    <row r="1874" spans="1:5" x14ac:dyDescent="0.2">
      <c r="A1874">
        <f t="shared" si="28"/>
        <v>33</v>
      </c>
      <c r="B1874" s="6" t="s">
        <v>33</v>
      </c>
      <c r="C1874" s="7" t="s">
        <v>52</v>
      </c>
    </row>
    <row r="1875" spans="1:5" x14ac:dyDescent="0.2">
      <c r="A1875">
        <f t="shared" si="28"/>
        <v>33</v>
      </c>
      <c r="B1875" s="6" t="s">
        <v>33</v>
      </c>
      <c r="C1875" s="7" t="s">
        <v>53</v>
      </c>
    </row>
    <row r="1876" spans="1:5" x14ac:dyDescent="0.2">
      <c r="A1876">
        <f t="shared" si="28"/>
        <v>33</v>
      </c>
      <c r="B1876" s="6" t="s">
        <v>33</v>
      </c>
      <c r="C1876" s="7" t="s">
        <v>31</v>
      </c>
    </row>
    <row r="1877" spans="1:5" x14ac:dyDescent="0.2">
      <c r="A1877">
        <f t="shared" si="28"/>
        <v>33</v>
      </c>
      <c r="B1877" s="6" t="s">
        <v>33</v>
      </c>
      <c r="C1877" s="7" t="s">
        <v>54</v>
      </c>
    </row>
    <row r="1878" spans="1:5" x14ac:dyDescent="0.2">
      <c r="A1878">
        <f t="shared" si="28"/>
        <v>33</v>
      </c>
      <c r="B1878" s="6" t="s">
        <v>55</v>
      </c>
      <c r="C1878" s="6" t="s">
        <v>56</v>
      </c>
    </row>
    <row r="1879" spans="1:5" x14ac:dyDescent="0.2">
      <c r="A1879">
        <f t="shared" si="28"/>
        <v>33</v>
      </c>
      <c r="B1879" s="6" t="s">
        <v>57</v>
      </c>
      <c r="C1879" s="6" t="s">
        <v>58</v>
      </c>
    </row>
    <row r="1880" spans="1:5" x14ac:dyDescent="0.2">
      <c r="A1880">
        <f t="shared" si="28"/>
        <v>33</v>
      </c>
      <c r="B1880" s="6" t="s">
        <v>59</v>
      </c>
      <c r="C1880" s="6" t="s">
        <v>60</v>
      </c>
      <c r="D1880">
        <v>59</v>
      </c>
      <c r="E1880">
        <v>59</v>
      </c>
    </row>
    <row r="1881" spans="1:5" x14ac:dyDescent="0.2">
      <c r="A1881">
        <f t="shared" si="28"/>
        <v>33</v>
      </c>
      <c r="B1881" s="6" t="s">
        <v>61</v>
      </c>
      <c r="C1881" s="6" t="s">
        <v>62</v>
      </c>
      <c r="D1881">
        <v>18</v>
      </c>
    </row>
    <row r="1882" spans="1:5" x14ac:dyDescent="0.2">
      <c r="A1882">
        <f t="shared" si="28"/>
        <v>33</v>
      </c>
      <c r="B1882" s="6" t="s">
        <v>61</v>
      </c>
      <c r="C1882" s="6" t="s">
        <v>63</v>
      </c>
    </row>
    <row r="1883" spans="1:5" x14ac:dyDescent="0.2">
      <c r="A1883">
        <f t="shared" si="28"/>
        <v>34</v>
      </c>
      <c r="B1883" s="6" t="s">
        <v>5</v>
      </c>
      <c r="C1883" s="6" t="s">
        <v>6</v>
      </c>
    </row>
    <row r="1884" spans="1:5" x14ac:dyDescent="0.2">
      <c r="A1884">
        <f t="shared" si="28"/>
        <v>34</v>
      </c>
      <c r="B1884" s="6" t="s">
        <v>5</v>
      </c>
      <c r="C1884" s="6" t="s">
        <v>7</v>
      </c>
    </row>
    <row r="1885" spans="1:5" x14ac:dyDescent="0.2">
      <c r="A1885">
        <f t="shared" si="28"/>
        <v>34</v>
      </c>
      <c r="B1885" s="6" t="s">
        <v>5</v>
      </c>
      <c r="C1885" s="6" t="s">
        <v>8</v>
      </c>
      <c r="D1885">
        <v>50</v>
      </c>
      <c r="E1885">
        <v>88</v>
      </c>
    </row>
    <row r="1886" spans="1:5" x14ac:dyDescent="0.2">
      <c r="A1886">
        <f t="shared" si="28"/>
        <v>34</v>
      </c>
      <c r="B1886" s="6" t="s">
        <v>5</v>
      </c>
      <c r="C1886" s="6" t="s">
        <v>9</v>
      </c>
      <c r="D1886">
        <v>38</v>
      </c>
      <c r="E1886">
        <v>88</v>
      </c>
    </row>
    <row r="1887" spans="1:5" x14ac:dyDescent="0.2">
      <c r="A1887">
        <f t="shared" si="28"/>
        <v>34</v>
      </c>
      <c r="B1887" s="6" t="s">
        <v>5</v>
      </c>
      <c r="C1887" s="6" t="s">
        <v>10</v>
      </c>
      <c r="D1887">
        <v>64.5</v>
      </c>
      <c r="E1887">
        <v>88</v>
      </c>
    </row>
    <row r="1888" spans="1:5" x14ac:dyDescent="0.2">
      <c r="A1888">
        <f t="shared" si="28"/>
        <v>34</v>
      </c>
      <c r="B1888" s="6" t="s">
        <v>5</v>
      </c>
      <c r="C1888" s="6" t="s">
        <v>11</v>
      </c>
    </row>
    <row r="1889" spans="1:5" x14ac:dyDescent="0.2">
      <c r="A1889">
        <f t="shared" si="28"/>
        <v>34</v>
      </c>
      <c r="B1889" s="6" t="s">
        <v>5</v>
      </c>
      <c r="C1889" s="6" t="s">
        <v>12</v>
      </c>
    </row>
    <row r="1890" spans="1:5" x14ac:dyDescent="0.2">
      <c r="A1890">
        <f t="shared" si="28"/>
        <v>34</v>
      </c>
      <c r="B1890" s="6" t="s">
        <v>13</v>
      </c>
      <c r="C1890" s="6" t="s">
        <v>6</v>
      </c>
    </row>
    <row r="1891" spans="1:5" x14ac:dyDescent="0.2">
      <c r="A1891">
        <f t="shared" si="28"/>
        <v>34</v>
      </c>
      <c r="B1891" s="6" t="s">
        <v>13</v>
      </c>
      <c r="C1891" s="6" t="s">
        <v>7</v>
      </c>
    </row>
    <row r="1892" spans="1:5" x14ac:dyDescent="0.2">
      <c r="A1892">
        <f t="shared" si="28"/>
        <v>34</v>
      </c>
      <c r="B1892" s="6" t="s">
        <v>13</v>
      </c>
      <c r="C1892" s="6" t="s">
        <v>8</v>
      </c>
      <c r="D1892">
        <v>23.4</v>
      </c>
      <c r="E1892">
        <v>88</v>
      </c>
    </row>
    <row r="1893" spans="1:5" x14ac:dyDescent="0.2">
      <c r="A1893">
        <f t="shared" si="28"/>
        <v>34</v>
      </c>
      <c r="B1893" s="6" t="s">
        <v>13</v>
      </c>
      <c r="C1893" s="6" t="s">
        <v>9</v>
      </c>
      <c r="D1893">
        <v>20.8</v>
      </c>
      <c r="E1893">
        <v>88</v>
      </c>
    </row>
    <row r="1894" spans="1:5" x14ac:dyDescent="0.2">
      <c r="A1894">
        <f t="shared" si="28"/>
        <v>34</v>
      </c>
      <c r="B1894" s="6" t="s">
        <v>13</v>
      </c>
      <c r="C1894" s="6" t="s">
        <v>10</v>
      </c>
      <c r="D1894">
        <v>25.9</v>
      </c>
      <c r="E1894">
        <v>88</v>
      </c>
    </row>
    <row r="1895" spans="1:5" x14ac:dyDescent="0.2">
      <c r="A1895">
        <f t="shared" si="28"/>
        <v>34</v>
      </c>
      <c r="B1895" s="6" t="s">
        <v>13</v>
      </c>
      <c r="C1895" s="6" t="s">
        <v>11</v>
      </c>
    </row>
    <row r="1896" spans="1:5" x14ac:dyDescent="0.2">
      <c r="A1896">
        <f t="shared" si="28"/>
        <v>34</v>
      </c>
      <c r="B1896" s="6" t="s">
        <v>13</v>
      </c>
      <c r="C1896" s="6" t="s">
        <v>12</v>
      </c>
    </row>
    <row r="1897" spans="1:5" x14ac:dyDescent="0.2">
      <c r="A1897">
        <f t="shared" si="28"/>
        <v>34</v>
      </c>
      <c r="B1897" s="6" t="s">
        <v>14</v>
      </c>
      <c r="C1897" s="6" t="s">
        <v>15</v>
      </c>
    </row>
    <row r="1898" spans="1:5" x14ac:dyDescent="0.2">
      <c r="A1898">
        <f t="shared" si="28"/>
        <v>34</v>
      </c>
      <c r="B1898" s="6" t="s">
        <v>14</v>
      </c>
      <c r="C1898" s="6" t="s">
        <v>16</v>
      </c>
    </row>
    <row r="1899" spans="1:5" x14ac:dyDescent="0.2">
      <c r="A1899">
        <f t="shared" si="28"/>
        <v>34</v>
      </c>
      <c r="B1899" s="6" t="s">
        <v>14</v>
      </c>
      <c r="C1899" s="6" t="s">
        <v>17</v>
      </c>
    </row>
    <row r="1900" spans="1:5" x14ac:dyDescent="0.2">
      <c r="A1900">
        <f t="shared" si="28"/>
        <v>34</v>
      </c>
      <c r="B1900" s="6" t="s">
        <v>14</v>
      </c>
      <c r="C1900" s="6" t="s">
        <v>18</v>
      </c>
    </row>
    <row r="1901" spans="1:5" x14ac:dyDescent="0.2">
      <c r="A1901">
        <f t="shared" si="28"/>
        <v>34</v>
      </c>
      <c r="B1901" s="6" t="s">
        <v>14</v>
      </c>
      <c r="C1901" s="6" t="s">
        <v>19</v>
      </c>
    </row>
    <row r="1902" spans="1:5" x14ac:dyDescent="0.2">
      <c r="A1902">
        <f t="shared" si="28"/>
        <v>34</v>
      </c>
      <c r="B1902" s="6" t="s">
        <v>20</v>
      </c>
      <c r="C1902" s="6" t="s">
        <v>21</v>
      </c>
      <c r="D1902">
        <v>54</v>
      </c>
      <c r="E1902">
        <v>88</v>
      </c>
    </row>
    <row r="1903" spans="1:5" x14ac:dyDescent="0.2">
      <c r="A1903">
        <f t="shared" si="28"/>
        <v>34</v>
      </c>
      <c r="B1903" s="6" t="s">
        <v>20</v>
      </c>
      <c r="C1903" s="6" t="s">
        <v>22</v>
      </c>
      <c r="D1903">
        <v>34</v>
      </c>
      <c r="E1903">
        <v>88</v>
      </c>
    </row>
    <row r="1904" spans="1:5" x14ac:dyDescent="0.2">
      <c r="A1904">
        <f t="shared" si="28"/>
        <v>34</v>
      </c>
      <c r="B1904" s="6" t="s">
        <v>23</v>
      </c>
      <c r="C1904" s="6" t="s">
        <v>24</v>
      </c>
    </row>
    <row r="1905" spans="1:3" x14ac:dyDescent="0.2">
      <c r="A1905">
        <f t="shared" si="28"/>
        <v>34</v>
      </c>
      <c r="B1905" s="6" t="s">
        <v>23</v>
      </c>
      <c r="C1905" s="6" t="s">
        <v>25</v>
      </c>
    </row>
    <row r="1906" spans="1:3" x14ac:dyDescent="0.2">
      <c r="A1906">
        <f t="shared" si="28"/>
        <v>34</v>
      </c>
      <c r="B1906" s="6" t="s">
        <v>23</v>
      </c>
      <c r="C1906" s="6" t="s">
        <v>26</v>
      </c>
    </row>
    <row r="1907" spans="1:3" x14ac:dyDescent="0.2">
      <c r="A1907">
        <f t="shared" si="28"/>
        <v>34</v>
      </c>
      <c r="B1907" s="6" t="s">
        <v>27</v>
      </c>
      <c r="C1907" s="6" t="s">
        <v>28</v>
      </c>
    </row>
    <row r="1908" spans="1:3" x14ac:dyDescent="0.2">
      <c r="A1908">
        <f t="shared" si="28"/>
        <v>34</v>
      </c>
      <c r="B1908" s="6" t="s">
        <v>27</v>
      </c>
      <c r="C1908" s="6" t="s">
        <v>29</v>
      </c>
    </row>
    <row r="1909" spans="1:3" x14ac:dyDescent="0.2">
      <c r="A1909">
        <f t="shared" si="28"/>
        <v>34</v>
      </c>
      <c r="B1909" s="6" t="s">
        <v>27</v>
      </c>
      <c r="C1909" s="6" t="s">
        <v>30</v>
      </c>
    </row>
    <row r="1910" spans="1:3" x14ac:dyDescent="0.2">
      <c r="A1910">
        <f t="shared" si="28"/>
        <v>34</v>
      </c>
      <c r="B1910" s="6" t="s">
        <v>27</v>
      </c>
      <c r="C1910" s="6" t="s">
        <v>31</v>
      </c>
    </row>
    <row r="1911" spans="1:3" x14ac:dyDescent="0.2">
      <c r="A1911">
        <f t="shared" si="28"/>
        <v>34</v>
      </c>
      <c r="B1911" s="6" t="s">
        <v>27</v>
      </c>
      <c r="C1911" s="6" t="s">
        <v>32</v>
      </c>
    </row>
    <row r="1912" spans="1:3" x14ac:dyDescent="0.2">
      <c r="A1912">
        <f t="shared" si="28"/>
        <v>34</v>
      </c>
      <c r="B1912" s="6" t="s">
        <v>27</v>
      </c>
      <c r="C1912" s="6" t="s">
        <v>26</v>
      </c>
    </row>
    <row r="1913" spans="1:3" x14ac:dyDescent="0.2">
      <c r="A1913">
        <f t="shared" si="28"/>
        <v>34</v>
      </c>
      <c r="B1913" s="6" t="s">
        <v>33</v>
      </c>
      <c r="C1913" s="7" t="s">
        <v>34</v>
      </c>
    </row>
    <row r="1914" spans="1:3" x14ac:dyDescent="0.2">
      <c r="A1914">
        <f t="shared" si="28"/>
        <v>34</v>
      </c>
      <c r="B1914" s="6" t="s">
        <v>33</v>
      </c>
      <c r="C1914" s="7" t="s">
        <v>35</v>
      </c>
    </row>
    <row r="1915" spans="1:3" x14ac:dyDescent="0.2">
      <c r="A1915">
        <f t="shared" si="28"/>
        <v>34</v>
      </c>
      <c r="B1915" s="6" t="s">
        <v>33</v>
      </c>
      <c r="C1915" s="7" t="s">
        <v>36</v>
      </c>
    </row>
    <row r="1916" spans="1:3" x14ac:dyDescent="0.2">
      <c r="A1916">
        <f t="shared" ref="A1916:A1979" si="29">A1859+1</f>
        <v>34</v>
      </c>
      <c r="B1916" s="6" t="s">
        <v>33</v>
      </c>
      <c r="C1916" s="7" t="s">
        <v>37</v>
      </c>
    </row>
    <row r="1917" spans="1:3" x14ac:dyDescent="0.2">
      <c r="A1917">
        <f t="shared" si="29"/>
        <v>34</v>
      </c>
      <c r="B1917" s="6" t="s">
        <v>33</v>
      </c>
      <c r="C1917" s="7" t="s">
        <v>38</v>
      </c>
    </row>
    <row r="1918" spans="1:3" x14ac:dyDescent="0.2">
      <c r="A1918">
        <f t="shared" si="29"/>
        <v>34</v>
      </c>
      <c r="B1918" s="6" t="s">
        <v>33</v>
      </c>
      <c r="C1918" s="7" t="s">
        <v>39</v>
      </c>
    </row>
    <row r="1919" spans="1:3" x14ac:dyDescent="0.2">
      <c r="A1919">
        <f t="shared" si="29"/>
        <v>34</v>
      </c>
      <c r="B1919" s="6" t="s">
        <v>33</v>
      </c>
      <c r="C1919" s="7" t="s">
        <v>40</v>
      </c>
    </row>
    <row r="1920" spans="1:3" x14ac:dyDescent="0.2">
      <c r="A1920">
        <f t="shared" si="29"/>
        <v>34</v>
      </c>
      <c r="B1920" s="6" t="s">
        <v>33</v>
      </c>
      <c r="C1920" s="7" t="s">
        <v>41</v>
      </c>
    </row>
    <row r="1921" spans="1:5" x14ac:dyDescent="0.2">
      <c r="A1921">
        <f t="shared" si="29"/>
        <v>34</v>
      </c>
      <c r="B1921" s="6" t="s">
        <v>33</v>
      </c>
      <c r="C1921" s="7" t="s">
        <v>42</v>
      </c>
    </row>
    <row r="1922" spans="1:5" x14ac:dyDescent="0.2">
      <c r="A1922">
        <f t="shared" si="29"/>
        <v>34</v>
      </c>
      <c r="B1922" s="6" t="s">
        <v>33</v>
      </c>
      <c r="C1922" s="7" t="s">
        <v>43</v>
      </c>
    </row>
    <row r="1923" spans="1:5" x14ac:dyDescent="0.2">
      <c r="A1923">
        <f t="shared" si="29"/>
        <v>34</v>
      </c>
      <c r="B1923" s="6" t="s">
        <v>33</v>
      </c>
      <c r="C1923" s="7" t="s">
        <v>44</v>
      </c>
    </row>
    <row r="1924" spans="1:5" x14ac:dyDescent="0.2">
      <c r="A1924">
        <f t="shared" si="29"/>
        <v>34</v>
      </c>
      <c r="B1924" s="6" t="s">
        <v>33</v>
      </c>
      <c r="C1924" s="7" t="s">
        <v>45</v>
      </c>
    </row>
    <row r="1925" spans="1:5" x14ac:dyDescent="0.2">
      <c r="A1925">
        <f t="shared" si="29"/>
        <v>34</v>
      </c>
      <c r="B1925" s="6" t="s">
        <v>33</v>
      </c>
      <c r="C1925" s="7" t="s">
        <v>46</v>
      </c>
    </row>
    <row r="1926" spans="1:5" x14ac:dyDescent="0.2">
      <c r="A1926">
        <f t="shared" si="29"/>
        <v>34</v>
      </c>
      <c r="B1926" s="6" t="s">
        <v>33</v>
      </c>
      <c r="C1926" s="7" t="s">
        <v>47</v>
      </c>
    </row>
    <row r="1927" spans="1:5" x14ac:dyDescent="0.2">
      <c r="A1927">
        <f t="shared" si="29"/>
        <v>34</v>
      </c>
      <c r="B1927" s="6" t="s">
        <v>33</v>
      </c>
      <c r="C1927" s="7" t="s">
        <v>48</v>
      </c>
    </row>
    <row r="1928" spans="1:5" x14ac:dyDescent="0.2">
      <c r="A1928">
        <f t="shared" si="29"/>
        <v>34</v>
      </c>
      <c r="B1928" s="6" t="s">
        <v>33</v>
      </c>
      <c r="C1928" s="7" t="s">
        <v>49</v>
      </c>
    </row>
    <row r="1929" spans="1:5" x14ac:dyDescent="0.2">
      <c r="A1929">
        <f t="shared" si="29"/>
        <v>34</v>
      </c>
      <c r="B1929" s="6" t="s">
        <v>33</v>
      </c>
      <c r="C1929" s="7" t="s">
        <v>50</v>
      </c>
    </row>
    <row r="1930" spans="1:5" x14ac:dyDescent="0.2">
      <c r="A1930">
        <f t="shared" si="29"/>
        <v>34</v>
      </c>
      <c r="B1930" s="6" t="s">
        <v>33</v>
      </c>
      <c r="C1930" s="7" t="s">
        <v>51</v>
      </c>
    </row>
    <row r="1931" spans="1:5" x14ac:dyDescent="0.2">
      <c r="A1931">
        <f t="shared" si="29"/>
        <v>34</v>
      </c>
      <c r="B1931" s="6" t="s">
        <v>33</v>
      </c>
      <c r="C1931" s="7" t="s">
        <v>52</v>
      </c>
    </row>
    <row r="1932" spans="1:5" x14ac:dyDescent="0.2">
      <c r="A1932">
        <f t="shared" si="29"/>
        <v>34</v>
      </c>
      <c r="B1932" s="6" t="s">
        <v>33</v>
      </c>
      <c r="C1932" s="7" t="s">
        <v>53</v>
      </c>
    </row>
    <row r="1933" spans="1:5" x14ac:dyDescent="0.2">
      <c r="A1933">
        <f t="shared" si="29"/>
        <v>34</v>
      </c>
      <c r="B1933" s="6" t="s">
        <v>33</v>
      </c>
      <c r="C1933" s="7" t="s">
        <v>31</v>
      </c>
    </row>
    <row r="1934" spans="1:5" x14ac:dyDescent="0.2">
      <c r="A1934">
        <f t="shared" si="29"/>
        <v>34</v>
      </c>
      <c r="B1934" s="6" t="s">
        <v>33</v>
      </c>
      <c r="C1934" s="7" t="s">
        <v>54</v>
      </c>
      <c r="D1934">
        <v>34</v>
      </c>
      <c r="E1934">
        <v>88</v>
      </c>
    </row>
    <row r="1935" spans="1:5" x14ac:dyDescent="0.2">
      <c r="A1935">
        <f t="shared" si="29"/>
        <v>34</v>
      </c>
      <c r="B1935" s="6" t="s">
        <v>55</v>
      </c>
      <c r="C1935" s="6" t="s">
        <v>56</v>
      </c>
    </row>
    <row r="1936" spans="1:5" x14ac:dyDescent="0.2">
      <c r="A1936">
        <f t="shared" si="29"/>
        <v>34</v>
      </c>
      <c r="B1936" s="6" t="s">
        <v>57</v>
      </c>
      <c r="C1936" s="6" t="s">
        <v>58</v>
      </c>
      <c r="D1936">
        <v>3</v>
      </c>
      <c r="E1936">
        <v>88</v>
      </c>
    </row>
    <row r="1937" spans="1:5" x14ac:dyDescent="0.2">
      <c r="A1937">
        <f t="shared" si="29"/>
        <v>34</v>
      </c>
      <c r="B1937" s="6" t="s">
        <v>59</v>
      </c>
      <c r="C1937" s="6" t="s">
        <v>60</v>
      </c>
      <c r="D1937">
        <f>44+38</f>
        <v>82</v>
      </c>
      <c r="E1937">
        <v>89</v>
      </c>
    </row>
    <row r="1938" spans="1:5" x14ac:dyDescent="0.2">
      <c r="A1938">
        <f t="shared" si="29"/>
        <v>34</v>
      </c>
      <c r="B1938" s="6" t="s">
        <v>61</v>
      </c>
      <c r="C1938" s="6" t="s">
        <v>62</v>
      </c>
      <c r="D1938">
        <v>16</v>
      </c>
    </row>
    <row r="1939" spans="1:5" x14ac:dyDescent="0.2">
      <c r="A1939">
        <f t="shared" si="29"/>
        <v>34</v>
      </c>
      <c r="B1939" s="6" t="s">
        <v>61</v>
      </c>
      <c r="C1939" s="6" t="s">
        <v>63</v>
      </c>
    </row>
    <row r="1940" spans="1:5" x14ac:dyDescent="0.2">
      <c r="A1940">
        <f t="shared" si="29"/>
        <v>35</v>
      </c>
      <c r="B1940" s="6" t="s">
        <v>5</v>
      </c>
      <c r="C1940" s="6" t="s">
        <v>6</v>
      </c>
      <c r="D1940">
        <v>35.25</v>
      </c>
      <c r="E1940">
        <v>80</v>
      </c>
    </row>
    <row r="1941" spans="1:5" x14ac:dyDescent="0.2">
      <c r="A1941">
        <f t="shared" si="29"/>
        <v>35</v>
      </c>
      <c r="B1941" s="6" t="s">
        <v>5</v>
      </c>
      <c r="C1941" s="6" t="s">
        <v>7</v>
      </c>
      <c r="D1941">
        <v>11.2</v>
      </c>
      <c r="E1941">
        <v>80</v>
      </c>
    </row>
    <row r="1942" spans="1:5" x14ac:dyDescent="0.2">
      <c r="A1942">
        <f t="shared" si="29"/>
        <v>35</v>
      </c>
      <c r="B1942" s="6" t="s">
        <v>5</v>
      </c>
      <c r="C1942" s="6" t="s">
        <v>8</v>
      </c>
    </row>
    <row r="1943" spans="1:5" x14ac:dyDescent="0.2">
      <c r="A1943">
        <f t="shared" si="29"/>
        <v>35</v>
      </c>
      <c r="B1943" s="6" t="s">
        <v>5</v>
      </c>
      <c r="C1943" s="6" t="s">
        <v>9</v>
      </c>
    </row>
    <row r="1944" spans="1:5" x14ac:dyDescent="0.2">
      <c r="A1944">
        <f t="shared" si="29"/>
        <v>35</v>
      </c>
      <c r="B1944" s="6" t="s">
        <v>5</v>
      </c>
      <c r="C1944" s="6" t="s">
        <v>10</v>
      </c>
    </row>
    <row r="1945" spans="1:5" x14ac:dyDescent="0.2">
      <c r="A1945">
        <f t="shared" si="29"/>
        <v>35</v>
      </c>
      <c r="B1945" s="6" t="s">
        <v>5</v>
      </c>
      <c r="C1945" s="6" t="s">
        <v>11</v>
      </c>
    </row>
    <row r="1946" spans="1:5" x14ac:dyDescent="0.2">
      <c r="A1946">
        <f t="shared" si="29"/>
        <v>35</v>
      </c>
      <c r="B1946" s="6" t="s">
        <v>5</v>
      </c>
      <c r="C1946" s="6" t="s">
        <v>12</v>
      </c>
    </row>
    <row r="1947" spans="1:5" x14ac:dyDescent="0.2">
      <c r="A1947">
        <f t="shared" si="29"/>
        <v>35</v>
      </c>
      <c r="B1947" s="6" t="s">
        <v>13</v>
      </c>
      <c r="C1947" s="6" t="s">
        <v>6</v>
      </c>
    </row>
    <row r="1948" spans="1:5" x14ac:dyDescent="0.2">
      <c r="A1948">
        <f t="shared" si="29"/>
        <v>35</v>
      </c>
      <c r="B1948" s="6" t="s">
        <v>13</v>
      </c>
      <c r="C1948" s="6" t="s">
        <v>7</v>
      </c>
    </row>
    <row r="1949" spans="1:5" x14ac:dyDescent="0.2">
      <c r="A1949">
        <f t="shared" si="29"/>
        <v>35</v>
      </c>
      <c r="B1949" s="6" t="s">
        <v>13</v>
      </c>
      <c r="C1949" s="6" t="s">
        <v>8</v>
      </c>
    </row>
    <row r="1950" spans="1:5" x14ac:dyDescent="0.2">
      <c r="A1950">
        <f t="shared" si="29"/>
        <v>35</v>
      </c>
      <c r="B1950" s="6" t="s">
        <v>13</v>
      </c>
      <c r="C1950" s="6" t="s">
        <v>9</v>
      </c>
    </row>
    <row r="1951" spans="1:5" x14ac:dyDescent="0.2">
      <c r="A1951">
        <f t="shared" si="29"/>
        <v>35</v>
      </c>
      <c r="B1951" s="6" t="s">
        <v>13</v>
      </c>
      <c r="C1951" s="6" t="s">
        <v>10</v>
      </c>
    </row>
    <row r="1952" spans="1:5" x14ac:dyDescent="0.2">
      <c r="A1952">
        <f t="shared" si="29"/>
        <v>35</v>
      </c>
      <c r="B1952" s="6" t="s">
        <v>13</v>
      </c>
      <c r="C1952" s="6" t="s">
        <v>11</v>
      </c>
    </row>
    <row r="1953" spans="1:5" x14ac:dyDescent="0.2">
      <c r="A1953">
        <f t="shared" si="29"/>
        <v>35</v>
      </c>
      <c r="B1953" s="6" t="s">
        <v>13</v>
      </c>
      <c r="C1953" s="6" t="s">
        <v>12</v>
      </c>
    </row>
    <row r="1954" spans="1:5" x14ac:dyDescent="0.2">
      <c r="A1954">
        <f t="shared" si="29"/>
        <v>35</v>
      </c>
      <c r="B1954" s="6" t="s">
        <v>14</v>
      </c>
      <c r="C1954" s="6" t="s">
        <v>15</v>
      </c>
    </row>
    <row r="1955" spans="1:5" x14ac:dyDescent="0.2">
      <c r="A1955">
        <f t="shared" si="29"/>
        <v>35</v>
      </c>
      <c r="B1955" s="6" t="s">
        <v>14</v>
      </c>
      <c r="C1955" s="6" t="s">
        <v>16</v>
      </c>
    </row>
    <row r="1956" spans="1:5" x14ac:dyDescent="0.2">
      <c r="A1956">
        <f t="shared" si="29"/>
        <v>35</v>
      </c>
      <c r="B1956" s="6" t="s">
        <v>14</v>
      </c>
      <c r="C1956" s="6" t="s">
        <v>17</v>
      </c>
    </row>
    <row r="1957" spans="1:5" x14ac:dyDescent="0.2">
      <c r="A1957">
        <f t="shared" si="29"/>
        <v>35</v>
      </c>
      <c r="B1957" s="6" t="s">
        <v>14</v>
      </c>
      <c r="C1957" s="6" t="s">
        <v>18</v>
      </c>
    </row>
    <row r="1958" spans="1:5" x14ac:dyDescent="0.2">
      <c r="A1958">
        <f t="shared" si="29"/>
        <v>35</v>
      </c>
      <c r="B1958" s="6" t="s">
        <v>14</v>
      </c>
      <c r="C1958" s="6" t="s">
        <v>19</v>
      </c>
    </row>
    <row r="1959" spans="1:5" x14ac:dyDescent="0.2">
      <c r="A1959">
        <f t="shared" si="29"/>
        <v>35</v>
      </c>
      <c r="B1959" s="6" t="s">
        <v>20</v>
      </c>
      <c r="C1959" s="6" t="s">
        <v>21</v>
      </c>
      <c r="D1959">
        <v>51</v>
      </c>
      <c r="E1959">
        <v>80</v>
      </c>
    </row>
    <row r="1960" spans="1:5" x14ac:dyDescent="0.2">
      <c r="A1960">
        <f t="shared" si="29"/>
        <v>35</v>
      </c>
      <c r="B1960" s="6" t="s">
        <v>20</v>
      </c>
      <c r="C1960" s="6" t="s">
        <v>22</v>
      </c>
      <c r="D1960">
        <v>29</v>
      </c>
      <c r="E1960">
        <v>80</v>
      </c>
    </row>
    <row r="1961" spans="1:5" x14ac:dyDescent="0.2">
      <c r="A1961">
        <f t="shared" si="29"/>
        <v>35</v>
      </c>
      <c r="B1961" s="6" t="s">
        <v>23</v>
      </c>
      <c r="C1961" s="6" t="s">
        <v>24</v>
      </c>
    </row>
    <row r="1962" spans="1:5" x14ac:dyDescent="0.2">
      <c r="A1962">
        <f t="shared" si="29"/>
        <v>35</v>
      </c>
      <c r="B1962" s="6" t="s">
        <v>23</v>
      </c>
      <c r="C1962" s="6" t="s">
        <v>25</v>
      </c>
    </row>
    <row r="1963" spans="1:5" x14ac:dyDescent="0.2">
      <c r="A1963">
        <f t="shared" si="29"/>
        <v>35</v>
      </c>
      <c r="B1963" s="6" t="s">
        <v>23</v>
      </c>
      <c r="C1963" s="6" t="s">
        <v>26</v>
      </c>
    </row>
    <row r="1964" spans="1:5" x14ac:dyDescent="0.2">
      <c r="A1964">
        <f t="shared" si="29"/>
        <v>35</v>
      </c>
      <c r="B1964" s="6" t="s">
        <v>27</v>
      </c>
      <c r="C1964" s="6" t="s">
        <v>28</v>
      </c>
    </row>
    <row r="1965" spans="1:5" x14ac:dyDescent="0.2">
      <c r="A1965">
        <f t="shared" si="29"/>
        <v>35</v>
      </c>
      <c r="B1965" s="6" t="s">
        <v>27</v>
      </c>
      <c r="C1965" s="6" t="s">
        <v>29</v>
      </c>
    </row>
    <row r="1966" spans="1:5" x14ac:dyDescent="0.2">
      <c r="A1966">
        <f t="shared" si="29"/>
        <v>35</v>
      </c>
      <c r="B1966" s="6" t="s">
        <v>27</v>
      </c>
      <c r="C1966" s="6" t="s">
        <v>30</v>
      </c>
    </row>
    <row r="1967" spans="1:5" x14ac:dyDescent="0.2">
      <c r="A1967">
        <f t="shared" si="29"/>
        <v>35</v>
      </c>
      <c r="B1967" s="6" t="s">
        <v>27</v>
      </c>
      <c r="C1967" s="6" t="s">
        <v>31</v>
      </c>
    </row>
    <row r="1968" spans="1:5" x14ac:dyDescent="0.2">
      <c r="A1968">
        <f t="shared" si="29"/>
        <v>35</v>
      </c>
      <c r="B1968" s="6" t="s">
        <v>27</v>
      </c>
      <c r="C1968" s="6" t="s">
        <v>32</v>
      </c>
    </row>
    <row r="1969" spans="1:5" x14ac:dyDescent="0.2">
      <c r="A1969">
        <f t="shared" si="29"/>
        <v>35</v>
      </c>
      <c r="B1969" s="6" t="s">
        <v>27</v>
      </c>
      <c r="C1969" s="6" t="s">
        <v>26</v>
      </c>
    </row>
    <row r="1970" spans="1:5" x14ac:dyDescent="0.2">
      <c r="A1970">
        <f t="shared" si="29"/>
        <v>35</v>
      </c>
      <c r="B1970" s="6" t="s">
        <v>33</v>
      </c>
      <c r="C1970" s="7" t="s">
        <v>34</v>
      </c>
      <c r="D1970">
        <v>4</v>
      </c>
      <c r="E1970">
        <v>80</v>
      </c>
    </row>
    <row r="1971" spans="1:5" x14ac:dyDescent="0.2">
      <c r="A1971">
        <f t="shared" si="29"/>
        <v>35</v>
      </c>
      <c r="B1971" s="6" t="s">
        <v>33</v>
      </c>
      <c r="C1971" s="7" t="s">
        <v>35</v>
      </c>
      <c r="D1971">
        <v>3</v>
      </c>
      <c r="E1971">
        <v>80</v>
      </c>
    </row>
    <row r="1972" spans="1:5" x14ac:dyDescent="0.2">
      <c r="A1972">
        <f t="shared" si="29"/>
        <v>35</v>
      </c>
      <c r="B1972" s="6" t="s">
        <v>33</v>
      </c>
      <c r="C1972" s="7" t="s">
        <v>36</v>
      </c>
    </row>
    <row r="1973" spans="1:5" x14ac:dyDescent="0.2">
      <c r="A1973">
        <f t="shared" si="29"/>
        <v>35</v>
      </c>
      <c r="B1973" s="6" t="s">
        <v>33</v>
      </c>
      <c r="C1973" s="7" t="s">
        <v>37</v>
      </c>
    </row>
    <row r="1974" spans="1:5" x14ac:dyDescent="0.2">
      <c r="A1974">
        <f t="shared" si="29"/>
        <v>35</v>
      </c>
      <c r="B1974" s="6" t="s">
        <v>33</v>
      </c>
      <c r="C1974" s="7" t="s">
        <v>38</v>
      </c>
    </row>
    <row r="1975" spans="1:5" x14ac:dyDescent="0.2">
      <c r="A1975">
        <f t="shared" si="29"/>
        <v>35</v>
      </c>
      <c r="B1975" s="6" t="s">
        <v>33</v>
      </c>
      <c r="C1975" s="7" t="s">
        <v>39</v>
      </c>
    </row>
    <row r="1976" spans="1:5" x14ac:dyDescent="0.2">
      <c r="A1976">
        <f t="shared" si="29"/>
        <v>35</v>
      </c>
      <c r="B1976" s="6" t="s">
        <v>33</v>
      </c>
      <c r="C1976" s="7" t="s">
        <v>40</v>
      </c>
    </row>
    <row r="1977" spans="1:5" x14ac:dyDescent="0.2">
      <c r="A1977">
        <f t="shared" si="29"/>
        <v>35</v>
      </c>
      <c r="B1977" s="6" t="s">
        <v>33</v>
      </c>
      <c r="C1977" s="7" t="s">
        <v>41</v>
      </c>
    </row>
    <row r="1978" spans="1:5" x14ac:dyDescent="0.2">
      <c r="A1978">
        <f t="shared" si="29"/>
        <v>35</v>
      </c>
      <c r="B1978" s="6" t="s">
        <v>33</v>
      </c>
      <c r="C1978" s="7" t="s">
        <v>42</v>
      </c>
    </row>
    <row r="1979" spans="1:5" x14ac:dyDescent="0.2">
      <c r="A1979">
        <f t="shared" si="29"/>
        <v>35</v>
      </c>
      <c r="B1979" s="6" t="s">
        <v>33</v>
      </c>
      <c r="C1979" s="7" t="s">
        <v>43</v>
      </c>
    </row>
    <row r="1980" spans="1:5" x14ac:dyDescent="0.2">
      <c r="A1980">
        <f t="shared" ref="A1980:A2043" si="30">A1923+1</f>
        <v>35</v>
      </c>
      <c r="B1980" s="6" t="s">
        <v>33</v>
      </c>
      <c r="C1980" s="7" t="s">
        <v>44</v>
      </c>
    </row>
    <row r="1981" spans="1:5" x14ac:dyDescent="0.2">
      <c r="A1981">
        <f t="shared" si="30"/>
        <v>35</v>
      </c>
      <c r="B1981" s="6" t="s">
        <v>33</v>
      </c>
      <c r="C1981" s="7" t="s">
        <v>45</v>
      </c>
    </row>
    <row r="1982" spans="1:5" x14ac:dyDescent="0.2">
      <c r="A1982">
        <f t="shared" si="30"/>
        <v>35</v>
      </c>
      <c r="B1982" s="6" t="s">
        <v>33</v>
      </c>
      <c r="C1982" s="7" t="s">
        <v>46</v>
      </c>
    </row>
    <row r="1983" spans="1:5" x14ac:dyDescent="0.2">
      <c r="A1983">
        <f t="shared" si="30"/>
        <v>35</v>
      </c>
      <c r="B1983" s="6" t="s">
        <v>33</v>
      </c>
      <c r="C1983" s="7" t="s">
        <v>47</v>
      </c>
    </row>
    <row r="1984" spans="1:5" x14ac:dyDescent="0.2">
      <c r="A1984">
        <f t="shared" si="30"/>
        <v>35</v>
      </c>
      <c r="B1984" s="6" t="s">
        <v>33</v>
      </c>
      <c r="C1984" s="7" t="s">
        <v>48</v>
      </c>
    </row>
    <row r="1985" spans="1:5" x14ac:dyDescent="0.2">
      <c r="A1985">
        <f t="shared" si="30"/>
        <v>35</v>
      </c>
      <c r="B1985" s="6" t="s">
        <v>33</v>
      </c>
      <c r="C1985" s="7" t="s">
        <v>49</v>
      </c>
    </row>
    <row r="1986" spans="1:5" x14ac:dyDescent="0.2">
      <c r="A1986">
        <f t="shared" si="30"/>
        <v>35</v>
      </c>
      <c r="B1986" s="6" t="s">
        <v>33</v>
      </c>
      <c r="C1986" s="7" t="s">
        <v>50</v>
      </c>
    </row>
    <row r="1987" spans="1:5" x14ac:dyDescent="0.2">
      <c r="A1987">
        <f t="shared" si="30"/>
        <v>35</v>
      </c>
      <c r="B1987" s="6" t="s">
        <v>33</v>
      </c>
      <c r="C1987" s="7" t="s">
        <v>51</v>
      </c>
    </row>
    <row r="1988" spans="1:5" x14ac:dyDescent="0.2">
      <c r="A1988">
        <f t="shared" si="30"/>
        <v>35</v>
      </c>
      <c r="B1988" s="6" t="s">
        <v>33</v>
      </c>
      <c r="C1988" s="7" t="s">
        <v>52</v>
      </c>
    </row>
    <row r="1989" spans="1:5" x14ac:dyDescent="0.2">
      <c r="A1989">
        <f t="shared" si="30"/>
        <v>35</v>
      </c>
      <c r="B1989" s="6" t="s">
        <v>33</v>
      </c>
      <c r="C1989" s="7" t="s">
        <v>53</v>
      </c>
    </row>
    <row r="1990" spans="1:5" x14ac:dyDescent="0.2">
      <c r="A1990">
        <f t="shared" si="30"/>
        <v>35</v>
      </c>
      <c r="B1990" s="6" t="s">
        <v>33</v>
      </c>
      <c r="C1990" s="7" t="s">
        <v>31</v>
      </c>
    </row>
    <row r="1991" spans="1:5" x14ac:dyDescent="0.2">
      <c r="A1991">
        <f t="shared" si="30"/>
        <v>35</v>
      </c>
      <c r="B1991" s="6" t="s">
        <v>33</v>
      </c>
      <c r="C1991" s="7" t="s">
        <v>54</v>
      </c>
    </row>
    <row r="1992" spans="1:5" x14ac:dyDescent="0.2">
      <c r="A1992">
        <f t="shared" si="30"/>
        <v>35</v>
      </c>
      <c r="B1992" s="6" t="s">
        <v>55</v>
      </c>
      <c r="C1992" s="6" t="s">
        <v>56</v>
      </c>
    </row>
    <row r="1993" spans="1:5" x14ac:dyDescent="0.2">
      <c r="A1993">
        <f t="shared" si="30"/>
        <v>35</v>
      </c>
      <c r="B1993" s="6" t="s">
        <v>57</v>
      </c>
      <c r="C1993" s="6" t="s">
        <v>58</v>
      </c>
    </row>
    <row r="1994" spans="1:5" x14ac:dyDescent="0.2">
      <c r="A1994">
        <f t="shared" si="30"/>
        <v>35</v>
      </c>
      <c r="B1994" s="6" t="s">
        <v>59</v>
      </c>
      <c r="C1994" s="6" t="s">
        <v>60</v>
      </c>
      <c r="D1994">
        <v>80</v>
      </c>
      <c r="E1994">
        <v>86</v>
      </c>
    </row>
    <row r="1995" spans="1:5" x14ac:dyDescent="0.2">
      <c r="A1995">
        <f t="shared" si="30"/>
        <v>35</v>
      </c>
      <c r="B1995" s="6" t="s">
        <v>61</v>
      </c>
      <c r="C1995" s="6" t="s">
        <v>62</v>
      </c>
      <c r="D1995">
        <v>18</v>
      </c>
    </row>
    <row r="1996" spans="1:5" x14ac:dyDescent="0.2">
      <c r="A1996">
        <f t="shared" si="30"/>
        <v>35</v>
      </c>
      <c r="B1996" s="6" t="s">
        <v>61</v>
      </c>
      <c r="C1996" s="6" t="s">
        <v>63</v>
      </c>
    </row>
    <row r="1997" spans="1:5" x14ac:dyDescent="0.2">
      <c r="A1997">
        <f t="shared" si="30"/>
        <v>36</v>
      </c>
      <c r="B1997" s="6" t="s">
        <v>5</v>
      </c>
      <c r="C1997" s="6" t="s">
        <v>6</v>
      </c>
      <c r="D1997">
        <f>(58+63)/2</f>
        <v>60.5</v>
      </c>
      <c r="E1997">
        <v>30</v>
      </c>
    </row>
    <row r="1998" spans="1:5" x14ac:dyDescent="0.2">
      <c r="A1998">
        <f t="shared" si="30"/>
        <v>36</v>
      </c>
      <c r="B1998" s="6" t="s">
        <v>5</v>
      </c>
      <c r="C1998" s="6" t="s">
        <v>7</v>
      </c>
      <c r="D1998">
        <f>17/2</f>
        <v>8.5</v>
      </c>
      <c r="E1998">
        <v>30</v>
      </c>
    </row>
    <row r="1999" spans="1:5" x14ac:dyDescent="0.2">
      <c r="A1999">
        <f t="shared" si="30"/>
        <v>36</v>
      </c>
      <c r="B1999" s="6" t="s">
        <v>5</v>
      </c>
      <c r="C1999" s="6" t="s">
        <v>8</v>
      </c>
    </row>
    <row r="2000" spans="1:5" x14ac:dyDescent="0.2">
      <c r="A2000">
        <f t="shared" si="30"/>
        <v>36</v>
      </c>
      <c r="B2000" s="6" t="s">
        <v>5</v>
      </c>
      <c r="C2000" s="6" t="s">
        <v>9</v>
      </c>
    </row>
    <row r="2001" spans="1:5" x14ac:dyDescent="0.2">
      <c r="A2001">
        <f t="shared" si="30"/>
        <v>36</v>
      </c>
      <c r="B2001" s="6" t="s">
        <v>5</v>
      </c>
      <c r="C2001" s="6" t="s">
        <v>10</v>
      </c>
    </row>
    <row r="2002" spans="1:5" x14ac:dyDescent="0.2">
      <c r="A2002">
        <f t="shared" si="30"/>
        <v>36</v>
      </c>
      <c r="B2002" s="6" t="s">
        <v>5</v>
      </c>
      <c r="C2002" s="6" t="s">
        <v>11</v>
      </c>
    </row>
    <row r="2003" spans="1:5" x14ac:dyDescent="0.2">
      <c r="A2003">
        <f t="shared" si="30"/>
        <v>36</v>
      </c>
      <c r="B2003" s="6" t="s">
        <v>5</v>
      </c>
      <c r="C2003" s="6" t="s">
        <v>12</v>
      </c>
    </row>
    <row r="2004" spans="1:5" x14ac:dyDescent="0.2">
      <c r="A2004">
        <f t="shared" si="30"/>
        <v>36</v>
      </c>
      <c r="B2004" s="6" t="s">
        <v>13</v>
      </c>
      <c r="C2004" s="6" t="s">
        <v>6</v>
      </c>
    </row>
    <row r="2005" spans="1:5" x14ac:dyDescent="0.2">
      <c r="A2005">
        <f t="shared" si="30"/>
        <v>36</v>
      </c>
      <c r="B2005" s="6" t="s">
        <v>13</v>
      </c>
      <c r="C2005" s="6" t="s">
        <v>7</v>
      </c>
    </row>
    <row r="2006" spans="1:5" x14ac:dyDescent="0.2">
      <c r="A2006">
        <f t="shared" si="30"/>
        <v>36</v>
      </c>
      <c r="B2006" s="6" t="s">
        <v>13</v>
      </c>
      <c r="C2006" s="6" t="s">
        <v>8</v>
      </c>
    </row>
    <row r="2007" spans="1:5" x14ac:dyDescent="0.2">
      <c r="A2007">
        <f t="shared" si="30"/>
        <v>36</v>
      </c>
      <c r="B2007" s="6" t="s">
        <v>13</v>
      </c>
      <c r="C2007" s="6" t="s">
        <v>9</v>
      </c>
    </row>
    <row r="2008" spans="1:5" x14ac:dyDescent="0.2">
      <c r="A2008">
        <f t="shared" si="30"/>
        <v>36</v>
      </c>
      <c r="B2008" s="6" t="s">
        <v>13</v>
      </c>
      <c r="C2008" s="6" t="s">
        <v>10</v>
      </c>
    </row>
    <row r="2009" spans="1:5" x14ac:dyDescent="0.2">
      <c r="A2009">
        <f t="shared" si="30"/>
        <v>36</v>
      </c>
      <c r="B2009" s="6" t="s">
        <v>13</v>
      </c>
      <c r="C2009" s="6" t="s">
        <v>11</v>
      </c>
    </row>
    <row r="2010" spans="1:5" x14ac:dyDescent="0.2">
      <c r="A2010">
        <f t="shared" si="30"/>
        <v>36</v>
      </c>
      <c r="B2010" s="6" t="s">
        <v>13</v>
      </c>
      <c r="C2010" s="6" t="s">
        <v>12</v>
      </c>
    </row>
    <row r="2011" spans="1:5" x14ac:dyDescent="0.2">
      <c r="A2011">
        <f t="shared" si="30"/>
        <v>36</v>
      </c>
      <c r="B2011" s="6" t="s">
        <v>14</v>
      </c>
      <c r="C2011" s="6" t="s">
        <v>15</v>
      </c>
    </row>
    <row r="2012" spans="1:5" x14ac:dyDescent="0.2">
      <c r="A2012">
        <f t="shared" si="30"/>
        <v>36</v>
      </c>
      <c r="B2012" s="6" t="s">
        <v>14</v>
      </c>
      <c r="C2012" s="6" t="s">
        <v>16</v>
      </c>
    </row>
    <row r="2013" spans="1:5" x14ac:dyDescent="0.2">
      <c r="A2013">
        <f t="shared" si="30"/>
        <v>36</v>
      </c>
      <c r="B2013" s="6" t="s">
        <v>14</v>
      </c>
      <c r="C2013" s="6" t="s">
        <v>17</v>
      </c>
    </row>
    <row r="2014" spans="1:5" x14ac:dyDescent="0.2">
      <c r="A2014">
        <f t="shared" si="30"/>
        <v>36</v>
      </c>
      <c r="B2014" s="6" t="s">
        <v>14</v>
      </c>
      <c r="C2014" s="6" t="s">
        <v>18</v>
      </c>
    </row>
    <row r="2015" spans="1:5" x14ac:dyDescent="0.2">
      <c r="A2015">
        <f t="shared" si="30"/>
        <v>36</v>
      </c>
      <c r="B2015" s="6" t="s">
        <v>14</v>
      </c>
      <c r="C2015" s="6" t="s">
        <v>19</v>
      </c>
    </row>
    <row r="2016" spans="1:5" x14ac:dyDescent="0.2">
      <c r="A2016">
        <f t="shared" si="30"/>
        <v>36</v>
      </c>
      <c r="B2016" s="6" t="s">
        <v>20</v>
      </c>
      <c r="C2016" s="6" t="s">
        <v>21</v>
      </c>
      <c r="D2016">
        <v>22</v>
      </c>
      <c r="E2016">
        <v>30</v>
      </c>
    </row>
    <row r="2017" spans="1:5" x14ac:dyDescent="0.2">
      <c r="A2017">
        <f t="shared" si="30"/>
        <v>36</v>
      </c>
      <c r="B2017" s="6" t="s">
        <v>20</v>
      </c>
      <c r="C2017" s="6" t="s">
        <v>22</v>
      </c>
      <c r="D2017">
        <v>8</v>
      </c>
      <c r="E2017">
        <v>30</v>
      </c>
    </row>
    <row r="2018" spans="1:5" x14ac:dyDescent="0.2">
      <c r="A2018">
        <f t="shared" si="30"/>
        <v>36</v>
      </c>
      <c r="B2018" s="6" t="s">
        <v>23</v>
      </c>
      <c r="C2018" s="6" t="s">
        <v>24</v>
      </c>
    </row>
    <row r="2019" spans="1:5" x14ac:dyDescent="0.2">
      <c r="A2019">
        <f t="shared" si="30"/>
        <v>36</v>
      </c>
      <c r="B2019" s="6" t="s">
        <v>23</v>
      </c>
      <c r="C2019" s="6" t="s">
        <v>25</v>
      </c>
    </row>
    <row r="2020" spans="1:5" x14ac:dyDescent="0.2">
      <c r="A2020">
        <f t="shared" si="30"/>
        <v>36</v>
      </c>
      <c r="B2020" s="6" t="s">
        <v>23</v>
      </c>
      <c r="C2020" s="6" t="s">
        <v>26</v>
      </c>
    </row>
    <row r="2021" spans="1:5" x14ac:dyDescent="0.2">
      <c r="A2021">
        <f t="shared" si="30"/>
        <v>36</v>
      </c>
      <c r="B2021" s="6" t="s">
        <v>27</v>
      </c>
      <c r="C2021" s="6" t="s">
        <v>28</v>
      </c>
      <c r="D2021">
        <v>19</v>
      </c>
      <c r="E2021">
        <v>30</v>
      </c>
    </row>
    <row r="2022" spans="1:5" x14ac:dyDescent="0.2">
      <c r="A2022">
        <f t="shared" si="30"/>
        <v>36</v>
      </c>
      <c r="B2022" s="6" t="s">
        <v>27</v>
      </c>
      <c r="C2022" s="6" t="s">
        <v>29</v>
      </c>
      <c r="D2022">
        <v>4</v>
      </c>
      <c r="E2022">
        <v>30</v>
      </c>
    </row>
    <row r="2023" spans="1:5" x14ac:dyDescent="0.2">
      <c r="A2023">
        <f t="shared" si="30"/>
        <v>36</v>
      </c>
      <c r="B2023" s="6" t="s">
        <v>27</v>
      </c>
      <c r="C2023" s="6" t="s">
        <v>30</v>
      </c>
      <c r="D2023">
        <v>7</v>
      </c>
      <c r="E2023">
        <v>30</v>
      </c>
    </row>
    <row r="2024" spans="1:5" x14ac:dyDescent="0.2">
      <c r="A2024">
        <f t="shared" si="30"/>
        <v>36</v>
      </c>
      <c r="B2024" s="6" t="s">
        <v>27</v>
      </c>
      <c r="C2024" s="6" t="s">
        <v>31</v>
      </c>
    </row>
    <row r="2025" spans="1:5" x14ac:dyDescent="0.2">
      <c r="A2025">
        <f t="shared" si="30"/>
        <v>36</v>
      </c>
      <c r="B2025" s="6" t="s">
        <v>27</v>
      </c>
      <c r="C2025" s="6" t="s">
        <v>32</v>
      </c>
    </row>
    <row r="2026" spans="1:5" x14ac:dyDescent="0.2">
      <c r="A2026">
        <f t="shared" si="30"/>
        <v>36</v>
      </c>
      <c r="B2026" s="6" t="s">
        <v>27</v>
      </c>
      <c r="C2026" s="6" t="s">
        <v>26</v>
      </c>
    </row>
    <row r="2027" spans="1:5" x14ac:dyDescent="0.2">
      <c r="A2027">
        <f t="shared" si="30"/>
        <v>36</v>
      </c>
      <c r="B2027" s="6" t="s">
        <v>33</v>
      </c>
      <c r="C2027" s="7" t="s">
        <v>34</v>
      </c>
      <c r="D2027">
        <v>9</v>
      </c>
      <c r="E2027">
        <v>30</v>
      </c>
    </row>
    <row r="2028" spans="1:5" x14ac:dyDescent="0.2">
      <c r="A2028">
        <f t="shared" si="30"/>
        <v>36</v>
      </c>
      <c r="B2028" s="6" t="s">
        <v>33</v>
      </c>
      <c r="C2028" s="7" t="s">
        <v>35</v>
      </c>
      <c r="D2028">
        <v>8</v>
      </c>
      <c r="E2028">
        <v>30</v>
      </c>
    </row>
    <row r="2029" spans="1:5" x14ac:dyDescent="0.2">
      <c r="A2029">
        <f t="shared" si="30"/>
        <v>36</v>
      </c>
      <c r="B2029" s="6" t="s">
        <v>33</v>
      </c>
      <c r="C2029" s="7" t="s">
        <v>36</v>
      </c>
    </row>
    <row r="2030" spans="1:5" x14ac:dyDescent="0.2">
      <c r="A2030">
        <f t="shared" si="30"/>
        <v>36</v>
      </c>
      <c r="B2030" s="6" t="s">
        <v>33</v>
      </c>
      <c r="C2030" s="7" t="s">
        <v>37</v>
      </c>
    </row>
    <row r="2031" spans="1:5" x14ac:dyDescent="0.2">
      <c r="A2031">
        <f t="shared" si="30"/>
        <v>36</v>
      </c>
      <c r="B2031" s="6" t="s">
        <v>33</v>
      </c>
      <c r="C2031" s="7" t="s">
        <v>38</v>
      </c>
    </row>
    <row r="2032" spans="1:5" x14ac:dyDescent="0.2">
      <c r="A2032">
        <f t="shared" si="30"/>
        <v>36</v>
      </c>
      <c r="B2032" s="6" t="s">
        <v>33</v>
      </c>
      <c r="C2032" s="7" t="s">
        <v>39</v>
      </c>
    </row>
    <row r="2033" spans="1:5" x14ac:dyDescent="0.2">
      <c r="A2033">
        <f t="shared" si="30"/>
        <v>36</v>
      </c>
      <c r="B2033" s="6" t="s">
        <v>33</v>
      </c>
      <c r="C2033" s="7" t="s">
        <v>40</v>
      </c>
    </row>
    <row r="2034" spans="1:5" x14ac:dyDescent="0.2">
      <c r="A2034">
        <f t="shared" si="30"/>
        <v>36</v>
      </c>
      <c r="B2034" s="6" t="s">
        <v>33</v>
      </c>
      <c r="C2034" s="7" t="s">
        <v>41</v>
      </c>
    </row>
    <row r="2035" spans="1:5" x14ac:dyDescent="0.2">
      <c r="A2035">
        <f t="shared" si="30"/>
        <v>36</v>
      </c>
      <c r="B2035" s="6" t="s">
        <v>33</v>
      </c>
      <c r="C2035" s="7" t="s">
        <v>42</v>
      </c>
    </row>
    <row r="2036" spans="1:5" x14ac:dyDescent="0.2">
      <c r="A2036">
        <f t="shared" si="30"/>
        <v>36</v>
      </c>
      <c r="B2036" s="6" t="s">
        <v>33</v>
      </c>
      <c r="C2036" s="7" t="s">
        <v>43</v>
      </c>
    </row>
    <row r="2037" spans="1:5" x14ac:dyDescent="0.2">
      <c r="A2037">
        <f t="shared" si="30"/>
        <v>36</v>
      </c>
      <c r="B2037" s="6" t="s">
        <v>33</v>
      </c>
      <c r="C2037" s="7" t="s">
        <v>44</v>
      </c>
    </row>
    <row r="2038" spans="1:5" x14ac:dyDescent="0.2">
      <c r="A2038">
        <f t="shared" si="30"/>
        <v>36</v>
      </c>
      <c r="B2038" s="6" t="s">
        <v>33</v>
      </c>
      <c r="C2038" s="7" t="s">
        <v>45</v>
      </c>
    </row>
    <row r="2039" spans="1:5" x14ac:dyDescent="0.2">
      <c r="A2039">
        <f t="shared" si="30"/>
        <v>36</v>
      </c>
      <c r="B2039" s="6" t="s">
        <v>33</v>
      </c>
      <c r="C2039" s="7" t="s">
        <v>46</v>
      </c>
    </row>
    <row r="2040" spans="1:5" x14ac:dyDescent="0.2">
      <c r="A2040">
        <f t="shared" si="30"/>
        <v>36</v>
      </c>
      <c r="B2040" s="6" t="s">
        <v>33</v>
      </c>
      <c r="C2040" s="7" t="s">
        <v>47</v>
      </c>
    </row>
    <row r="2041" spans="1:5" x14ac:dyDescent="0.2">
      <c r="A2041">
        <f t="shared" si="30"/>
        <v>36</v>
      </c>
      <c r="B2041" s="6" t="s">
        <v>33</v>
      </c>
      <c r="C2041" s="7" t="s">
        <v>48</v>
      </c>
    </row>
    <row r="2042" spans="1:5" x14ac:dyDescent="0.2">
      <c r="A2042">
        <f t="shared" si="30"/>
        <v>36</v>
      </c>
      <c r="B2042" s="6" t="s">
        <v>33</v>
      </c>
      <c r="C2042" s="7" t="s">
        <v>49</v>
      </c>
    </row>
    <row r="2043" spans="1:5" x14ac:dyDescent="0.2">
      <c r="A2043">
        <f t="shared" si="30"/>
        <v>36</v>
      </c>
      <c r="B2043" s="6" t="s">
        <v>33</v>
      </c>
      <c r="C2043" s="7" t="s">
        <v>50</v>
      </c>
    </row>
    <row r="2044" spans="1:5" x14ac:dyDescent="0.2">
      <c r="A2044">
        <f t="shared" ref="A2044:A2107" si="31">A1987+1</f>
        <v>36</v>
      </c>
      <c r="B2044" s="6" t="s">
        <v>33</v>
      </c>
      <c r="C2044" s="7" t="s">
        <v>51</v>
      </c>
      <c r="D2044">
        <v>6</v>
      </c>
      <c r="E2044">
        <v>30</v>
      </c>
    </row>
    <row r="2045" spans="1:5" x14ac:dyDescent="0.2">
      <c r="A2045">
        <f t="shared" si="31"/>
        <v>36</v>
      </c>
      <c r="B2045" s="6" t="s">
        <v>33</v>
      </c>
      <c r="C2045" s="7" t="s">
        <v>52</v>
      </c>
    </row>
    <row r="2046" spans="1:5" x14ac:dyDescent="0.2">
      <c r="A2046">
        <f t="shared" si="31"/>
        <v>36</v>
      </c>
      <c r="B2046" s="6" t="s">
        <v>33</v>
      </c>
      <c r="C2046" s="7" t="s">
        <v>53</v>
      </c>
    </row>
    <row r="2047" spans="1:5" x14ac:dyDescent="0.2">
      <c r="A2047">
        <f t="shared" si="31"/>
        <v>36</v>
      </c>
      <c r="B2047" s="6" t="s">
        <v>33</v>
      </c>
      <c r="C2047" s="7" t="s">
        <v>31</v>
      </c>
    </row>
    <row r="2048" spans="1:5" x14ac:dyDescent="0.2">
      <c r="A2048">
        <f t="shared" si="31"/>
        <v>36</v>
      </c>
      <c r="B2048" s="6" t="s">
        <v>33</v>
      </c>
      <c r="C2048" s="7" t="s">
        <v>54</v>
      </c>
    </row>
    <row r="2049" spans="1:5" x14ac:dyDescent="0.2">
      <c r="A2049">
        <f t="shared" si="31"/>
        <v>36</v>
      </c>
      <c r="B2049" s="6" t="s">
        <v>55</v>
      </c>
      <c r="C2049" s="6" t="s">
        <v>56</v>
      </c>
    </row>
    <row r="2050" spans="1:5" x14ac:dyDescent="0.2">
      <c r="A2050">
        <f t="shared" si="31"/>
        <v>36</v>
      </c>
      <c r="B2050" s="6" t="s">
        <v>57</v>
      </c>
      <c r="C2050" s="6" t="s">
        <v>58</v>
      </c>
      <c r="D2050">
        <v>8</v>
      </c>
      <c r="E2050">
        <v>30</v>
      </c>
    </row>
    <row r="2051" spans="1:5" x14ac:dyDescent="0.2">
      <c r="A2051">
        <f t="shared" si="31"/>
        <v>36</v>
      </c>
      <c r="B2051" s="6" t="s">
        <v>59</v>
      </c>
      <c r="C2051" s="6" t="s">
        <v>60</v>
      </c>
      <c r="D2051">
        <v>30</v>
      </c>
      <c r="E2051">
        <v>172</v>
      </c>
    </row>
    <row r="2052" spans="1:5" x14ac:dyDescent="0.2">
      <c r="A2052">
        <f t="shared" si="31"/>
        <v>36</v>
      </c>
      <c r="B2052" s="6" t="s">
        <v>61</v>
      </c>
      <c r="C2052" s="6" t="s">
        <v>62</v>
      </c>
      <c r="D2052">
        <v>18</v>
      </c>
    </row>
    <row r="2053" spans="1:5" x14ac:dyDescent="0.2">
      <c r="A2053">
        <f t="shared" si="31"/>
        <v>36</v>
      </c>
      <c r="B2053" s="6" t="s">
        <v>61</v>
      </c>
      <c r="C2053" s="6" t="s">
        <v>63</v>
      </c>
    </row>
    <row r="2054" spans="1:5" x14ac:dyDescent="0.2">
      <c r="A2054">
        <f t="shared" si="31"/>
        <v>37</v>
      </c>
      <c r="B2054" s="6" t="s">
        <v>5</v>
      </c>
      <c r="C2054" s="6" t="s">
        <v>6</v>
      </c>
    </row>
    <row r="2055" spans="1:5" x14ac:dyDescent="0.2">
      <c r="A2055">
        <f t="shared" si="31"/>
        <v>37</v>
      </c>
      <c r="B2055" s="6" t="s">
        <v>5</v>
      </c>
      <c r="C2055" s="6" t="s">
        <v>7</v>
      </c>
    </row>
    <row r="2056" spans="1:5" x14ac:dyDescent="0.2">
      <c r="A2056">
        <f t="shared" si="31"/>
        <v>37</v>
      </c>
      <c r="B2056" s="6" t="s">
        <v>5</v>
      </c>
      <c r="C2056" s="6" t="s">
        <v>8</v>
      </c>
      <c r="D2056">
        <f>((53.5*18)+(48*17))/35</f>
        <v>50.828571428571429</v>
      </c>
      <c r="E2056">
        <v>35</v>
      </c>
    </row>
    <row r="2057" spans="1:5" x14ac:dyDescent="0.2">
      <c r="A2057">
        <f t="shared" si="31"/>
        <v>37</v>
      </c>
      <c r="B2057" s="6" t="s">
        <v>5</v>
      </c>
      <c r="C2057" s="6" t="s">
        <v>9</v>
      </c>
      <c r="D2057">
        <f>((35.5*18)+(41.5*17))/35</f>
        <v>38.414285714285711</v>
      </c>
      <c r="E2057">
        <v>35</v>
      </c>
    </row>
    <row r="2058" spans="1:5" x14ac:dyDescent="0.2">
      <c r="A2058">
        <f t="shared" si="31"/>
        <v>37</v>
      </c>
      <c r="B2058" s="6" t="s">
        <v>5</v>
      </c>
      <c r="C2058" s="6" t="s">
        <v>10</v>
      </c>
      <c r="D2058">
        <f>((65.5*18)+(64*17))/35</f>
        <v>64.771428571428572</v>
      </c>
      <c r="E2058">
        <v>35</v>
      </c>
    </row>
    <row r="2059" spans="1:5" x14ac:dyDescent="0.2">
      <c r="A2059">
        <f t="shared" si="31"/>
        <v>37</v>
      </c>
      <c r="B2059" s="6" t="s">
        <v>5</v>
      </c>
      <c r="C2059" s="6" t="s">
        <v>11</v>
      </c>
    </row>
    <row r="2060" spans="1:5" x14ac:dyDescent="0.2">
      <c r="A2060">
        <f t="shared" si="31"/>
        <v>37</v>
      </c>
      <c r="B2060" s="6" t="s">
        <v>5</v>
      </c>
      <c r="C2060" s="6" t="s">
        <v>12</v>
      </c>
    </row>
    <row r="2061" spans="1:5" x14ac:dyDescent="0.2">
      <c r="A2061">
        <f t="shared" si="31"/>
        <v>37</v>
      </c>
      <c r="B2061" s="6" t="s">
        <v>13</v>
      </c>
      <c r="C2061" s="6" t="s">
        <v>6</v>
      </c>
    </row>
    <row r="2062" spans="1:5" x14ac:dyDescent="0.2">
      <c r="A2062">
        <f t="shared" si="31"/>
        <v>37</v>
      </c>
      <c r="B2062" s="6" t="s">
        <v>13</v>
      </c>
      <c r="C2062" s="6" t="s">
        <v>7</v>
      </c>
    </row>
    <row r="2063" spans="1:5" x14ac:dyDescent="0.2">
      <c r="A2063">
        <f t="shared" si="31"/>
        <v>37</v>
      </c>
      <c r="B2063" s="6" t="s">
        <v>13</v>
      </c>
      <c r="C2063" s="6" t="s">
        <v>8</v>
      </c>
      <c r="D2063">
        <f>((30.6*18)+(33.9*17))/35</f>
        <v>32.202857142857141</v>
      </c>
      <c r="E2063">
        <v>35</v>
      </c>
    </row>
    <row r="2064" spans="1:5" x14ac:dyDescent="0.2">
      <c r="A2064">
        <f t="shared" si="31"/>
        <v>37</v>
      </c>
      <c r="B2064" s="6" t="s">
        <v>13</v>
      </c>
      <c r="C2064" s="6" t="s">
        <v>9</v>
      </c>
      <c r="D2064">
        <f>((26.8*18)+(30*17))/35</f>
        <v>28.354285714285716</v>
      </c>
      <c r="E2064">
        <v>35</v>
      </c>
    </row>
    <row r="2065" spans="1:5" x14ac:dyDescent="0.2">
      <c r="A2065">
        <f t="shared" si="31"/>
        <v>37</v>
      </c>
      <c r="B2065" s="6" t="s">
        <v>13</v>
      </c>
      <c r="C2065" s="6" t="s">
        <v>10</v>
      </c>
      <c r="D2065">
        <f>((34.1*18)+(39.9*17))/35</f>
        <v>36.917142857142856</v>
      </c>
      <c r="E2065">
        <v>35</v>
      </c>
    </row>
    <row r="2066" spans="1:5" x14ac:dyDescent="0.2">
      <c r="A2066">
        <f t="shared" si="31"/>
        <v>37</v>
      </c>
      <c r="B2066" s="6" t="s">
        <v>13</v>
      </c>
      <c r="C2066" s="6" t="s">
        <v>11</v>
      </c>
    </row>
    <row r="2067" spans="1:5" x14ac:dyDescent="0.2">
      <c r="A2067">
        <f t="shared" si="31"/>
        <v>37</v>
      </c>
      <c r="B2067" s="6" t="s">
        <v>13</v>
      </c>
      <c r="C2067" s="6" t="s">
        <v>12</v>
      </c>
    </row>
    <row r="2068" spans="1:5" x14ac:dyDescent="0.2">
      <c r="A2068">
        <f t="shared" si="31"/>
        <v>37</v>
      </c>
      <c r="B2068" s="6" t="s">
        <v>14</v>
      </c>
      <c r="C2068" s="6" t="s">
        <v>15</v>
      </c>
    </row>
    <row r="2069" spans="1:5" x14ac:dyDescent="0.2">
      <c r="A2069">
        <f t="shared" si="31"/>
        <v>37</v>
      </c>
      <c r="B2069" s="6" t="s">
        <v>14</v>
      </c>
      <c r="C2069" s="6" t="s">
        <v>16</v>
      </c>
    </row>
    <row r="2070" spans="1:5" x14ac:dyDescent="0.2">
      <c r="A2070">
        <f t="shared" si="31"/>
        <v>37</v>
      </c>
      <c r="B2070" s="6" t="s">
        <v>14</v>
      </c>
      <c r="C2070" s="6" t="s">
        <v>17</v>
      </c>
    </row>
    <row r="2071" spans="1:5" x14ac:dyDescent="0.2">
      <c r="A2071">
        <f t="shared" si="31"/>
        <v>37</v>
      </c>
      <c r="B2071" s="6" t="s">
        <v>14</v>
      </c>
      <c r="C2071" s="6" t="s">
        <v>18</v>
      </c>
      <c r="D2071">
        <v>7</v>
      </c>
      <c r="E2071">
        <v>35</v>
      </c>
    </row>
    <row r="2072" spans="1:5" x14ac:dyDescent="0.2">
      <c r="A2072">
        <f t="shared" si="31"/>
        <v>37</v>
      </c>
      <c r="B2072" s="6" t="s">
        <v>14</v>
      </c>
      <c r="C2072" s="6" t="s">
        <v>19</v>
      </c>
      <c r="D2072">
        <f>35-7</f>
        <v>28</v>
      </c>
      <c r="E2072">
        <v>35</v>
      </c>
    </row>
    <row r="2073" spans="1:5" x14ac:dyDescent="0.2">
      <c r="A2073">
        <f t="shared" si="31"/>
        <v>37</v>
      </c>
      <c r="B2073" s="6" t="s">
        <v>20</v>
      </c>
      <c r="C2073" s="6" t="s">
        <v>21</v>
      </c>
      <c r="D2073">
        <v>14</v>
      </c>
      <c r="E2073">
        <v>35</v>
      </c>
    </row>
    <row r="2074" spans="1:5" x14ac:dyDescent="0.2">
      <c r="A2074">
        <f t="shared" si="31"/>
        <v>37</v>
      </c>
      <c r="B2074" s="6" t="s">
        <v>20</v>
      </c>
      <c r="C2074" s="6" t="s">
        <v>22</v>
      </c>
      <c r="D2074">
        <f>35-14</f>
        <v>21</v>
      </c>
      <c r="E2074">
        <v>35</v>
      </c>
    </row>
    <row r="2075" spans="1:5" x14ac:dyDescent="0.2">
      <c r="A2075">
        <f t="shared" si="31"/>
        <v>37</v>
      </c>
      <c r="B2075" s="6" t="s">
        <v>23</v>
      </c>
      <c r="C2075" s="6" t="s">
        <v>24</v>
      </c>
    </row>
    <row r="2076" spans="1:5" x14ac:dyDescent="0.2">
      <c r="A2076">
        <f t="shared" si="31"/>
        <v>37</v>
      </c>
      <c r="B2076" s="6" t="s">
        <v>23</v>
      </c>
      <c r="C2076" s="6" t="s">
        <v>25</v>
      </c>
    </row>
    <row r="2077" spans="1:5" x14ac:dyDescent="0.2">
      <c r="A2077">
        <f t="shared" si="31"/>
        <v>37</v>
      </c>
      <c r="B2077" s="6" t="s">
        <v>23</v>
      </c>
      <c r="C2077" s="6" t="s">
        <v>26</v>
      </c>
    </row>
    <row r="2078" spans="1:5" x14ac:dyDescent="0.2">
      <c r="A2078">
        <f t="shared" si="31"/>
        <v>37</v>
      </c>
      <c r="B2078" s="6" t="s">
        <v>27</v>
      </c>
      <c r="C2078" s="6" t="s">
        <v>28</v>
      </c>
    </row>
    <row r="2079" spans="1:5" x14ac:dyDescent="0.2">
      <c r="A2079">
        <f t="shared" si="31"/>
        <v>37</v>
      </c>
      <c r="B2079" s="6" t="s">
        <v>27</v>
      </c>
      <c r="C2079" s="6" t="s">
        <v>29</v>
      </c>
    </row>
    <row r="2080" spans="1:5" x14ac:dyDescent="0.2">
      <c r="A2080">
        <f t="shared" si="31"/>
        <v>37</v>
      </c>
      <c r="B2080" s="6" t="s">
        <v>27</v>
      </c>
      <c r="C2080" s="6" t="s">
        <v>30</v>
      </c>
    </row>
    <row r="2081" spans="1:5" x14ac:dyDescent="0.2">
      <c r="A2081">
        <f t="shared" si="31"/>
        <v>37</v>
      </c>
      <c r="B2081" s="6" t="s">
        <v>27</v>
      </c>
      <c r="C2081" s="6" t="s">
        <v>31</v>
      </c>
    </row>
    <row r="2082" spans="1:5" x14ac:dyDescent="0.2">
      <c r="A2082">
        <f t="shared" si="31"/>
        <v>37</v>
      </c>
      <c r="B2082" s="6" t="s">
        <v>27</v>
      </c>
      <c r="C2082" s="6" t="s">
        <v>32</v>
      </c>
    </row>
    <row r="2083" spans="1:5" x14ac:dyDescent="0.2">
      <c r="A2083">
        <f t="shared" si="31"/>
        <v>37</v>
      </c>
      <c r="B2083" s="6" t="s">
        <v>27</v>
      </c>
      <c r="C2083" s="6" t="s">
        <v>26</v>
      </c>
    </row>
    <row r="2084" spans="1:5" x14ac:dyDescent="0.2">
      <c r="A2084">
        <f t="shared" si="31"/>
        <v>37</v>
      </c>
      <c r="B2084" s="6" t="s">
        <v>33</v>
      </c>
      <c r="C2084" s="7" t="s">
        <v>34</v>
      </c>
    </row>
    <row r="2085" spans="1:5" x14ac:dyDescent="0.2">
      <c r="A2085">
        <f t="shared" si="31"/>
        <v>37</v>
      </c>
      <c r="B2085" s="6" t="s">
        <v>33</v>
      </c>
      <c r="C2085" s="7" t="s">
        <v>35</v>
      </c>
      <c r="D2085">
        <v>11</v>
      </c>
      <c r="E2085">
        <v>35</v>
      </c>
    </row>
    <row r="2086" spans="1:5" x14ac:dyDescent="0.2">
      <c r="A2086">
        <f t="shared" si="31"/>
        <v>37</v>
      </c>
      <c r="B2086" s="6" t="s">
        <v>33</v>
      </c>
      <c r="C2086" s="7" t="s">
        <v>36</v>
      </c>
    </row>
    <row r="2087" spans="1:5" x14ac:dyDescent="0.2">
      <c r="A2087">
        <f t="shared" si="31"/>
        <v>37</v>
      </c>
      <c r="B2087" s="6" t="s">
        <v>33</v>
      </c>
      <c r="C2087" s="7" t="s">
        <v>37</v>
      </c>
      <c r="D2087">
        <v>14</v>
      </c>
      <c r="E2087">
        <v>35</v>
      </c>
    </row>
    <row r="2088" spans="1:5" x14ac:dyDescent="0.2">
      <c r="A2088">
        <f t="shared" si="31"/>
        <v>37</v>
      </c>
      <c r="B2088" s="6" t="s">
        <v>33</v>
      </c>
      <c r="C2088" s="7" t="s">
        <v>38</v>
      </c>
    </row>
    <row r="2089" spans="1:5" x14ac:dyDescent="0.2">
      <c r="A2089">
        <f t="shared" si="31"/>
        <v>37</v>
      </c>
      <c r="B2089" s="6" t="s">
        <v>33</v>
      </c>
      <c r="C2089" s="7" t="s">
        <v>39</v>
      </c>
    </row>
    <row r="2090" spans="1:5" x14ac:dyDescent="0.2">
      <c r="A2090">
        <f t="shared" si="31"/>
        <v>37</v>
      </c>
      <c r="B2090" s="6" t="s">
        <v>33</v>
      </c>
      <c r="C2090" s="7" t="s">
        <v>40</v>
      </c>
    </row>
    <row r="2091" spans="1:5" x14ac:dyDescent="0.2">
      <c r="A2091">
        <f t="shared" si="31"/>
        <v>37</v>
      </c>
      <c r="B2091" s="6" t="s">
        <v>33</v>
      </c>
      <c r="C2091" s="7" t="s">
        <v>41</v>
      </c>
    </row>
    <row r="2092" spans="1:5" x14ac:dyDescent="0.2">
      <c r="A2092">
        <f t="shared" si="31"/>
        <v>37</v>
      </c>
      <c r="B2092" s="6" t="s">
        <v>33</v>
      </c>
      <c r="C2092" s="7" t="s">
        <v>42</v>
      </c>
    </row>
    <row r="2093" spans="1:5" x14ac:dyDescent="0.2">
      <c r="A2093">
        <f t="shared" si="31"/>
        <v>37</v>
      </c>
      <c r="B2093" s="6" t="s">
        <v>33</v>
      </c>
      <c r="C2093" s="7" t="s">
        <v>43</v>
      </c>
      <c r="D2093">
        <v>5</v>
      </c>
      <c r="E2093">
        <v>35</v>
      </c>
    </row>
    <row r="2094" spans="1:5" x14ac:dyDescent="0.2">
      <c r="A2094">
        <f t="shared" si="31"/>
        <v>37</v>
      </c>
      <c r="B2094" s="6" t="s">
        <v>33</v>
      </c>
      <c r="C2094" s="7" t="s">
        <v>44</v>
      </c>
    </row>
    <row r="2095" spans="1:5" x14ac:dyDescent="0.2">
      <c r="A2095">
        <f t="shared" si="31"/>
        <v>37</v>
      </c>
      <c r="B2095" s="6" t="s">
        <v>33</v>
      </c>
      <c r="C2095" s="7" t="s">
        <v>45</v>
      </c>
    </row>
    <row r="2096" spans="1:5" x14ac:dyDescent="0.2">
      <c r="A2096">
        <f t="shared" si="31"/>
        <v>37</v>
      </c>
      <c r="B2096" s="6" t="s">
        <v>33</v>
      </c>
      <c r="C2096" s="7" t="s">
        <v>46</v>
      </c>
    </row>
    <row r="2097" spans="1:5" x14ac:dyDescent="0.2">
      <c r="A2097">
        <f t="shared" si="31"/>
        <v>37</v>
      </c>
      <c r="B2097" s="6" t="s">
        <v>33</v>
      </c>
      <c r="C2097" s="7" t="s">
        <v>47</v>
      </c>
    </row>
    <row r="2098" spans="1:5" x14ac:dyDescent="0.2">
      <c r="A2098">
        <f t="shared" si="31"/>
        <v>37</v>
      </c>
      <c r="B2098" s="6" t="s">
        <v>33</v>
      </c>
      <c r="C2098" s="7" t="s">
        <v>48</v>
      </c>
    </row>
    <row r="2099" spans="1:5" x14ac:dyDescent="0.2">
      <c r="A2099">
        <f t="shared" si="31"/>
        <v>37</v>
      </c>
      <c r="B2099" s="6" t="s">
        <v>33</v>
      </c>
      <c r="C2099" s="7" t="s">
        <v>49</v>
      </c>
      <c r="D2099">
        <v>9</v>
      </c>
      <c r="E2099">
        <v>35</v>
      </c>
    </row>
    <row r="2100" spans="1:5" x14ac:dyDescent="0.2">
      <c r="A2100">
        <f t="shared" si="31"/>
        <v>37</v>
      </c>
      <c r="B2100" s="6" t="s">
        <v>33</v>
      </c>
      <c r="C2100" s="7" t="s">
        <v>50</v>
      </c>
    </row>
    <row r="2101" spans="1:5" x14ac:dyDescent="0.2">
      <c r="A2101">
        <f t="shared" si="31"/>
        <v>37</v>
      </c>
      <c r="B2101" s="6" t="s">
        <v>33</v>
      </c>
      <c r="C2101" s="7" t="s">
        <v>51</v>
      </c>
    </row>
    <row r="2102" spans="1:5" x14ac:dyDescent="0.2">
      <c r="A2102">
        <f t="shared" si="31"/>
        <v>37</v>
      </c>
      <c r="B2102" s="6" t="s">
        <v>33</v>
      </c>
      <c r="C2102" s="7" t="s">
        <v>52</v>
      </c>
    </row>
    <row r="2103" spans="1:5" x14ac:dyDescent="0.2">
      <c r="A2103">
        <f t="shared" si="31"/>
        <v>37</v>
      </c>
      <c r="B2103" s="6" t="s">
        <v>33</v>
      </c>
      <c r="C2103" s="7" t="s">
        <v>53</v>
      </c>
    </row>
    <row r="2104" spans="1:5" x14ac:dyDescent="0.2">
      <c r="A2104">
        <f t="shared" si="31"/>
        <v>37</v>
      </c>
      <c r="B2104" s="6" t="s">
        <v>33</v>
      </c>
      <c r="C2104" s="7" t="s">
        <v>31</v>
      </c>
    </row>
    <row r="2105" spans="1:5" x14ac:dyDescent="0.2">
      <c r="A2105">
        <f t="shared" si="31"/>
        <v>37</v>
      </c>
      <c r="B2105" s="6" t="s">
        <v>33</v>
      </c>
      <c r="C2105" s="7" t="s">
        <v>54</v>
      </c>
    </row>
    <row r="2106" spans="1:5" x14ac:dyDescent="0.2">
      <c r="A2106">
        <f t="shared" si="31"/>
        <v>37</v>
      </c>
      <c r="B2106" s="6" t="s">
        <v>55</v>
      </c>
      <c r="C2106" s="6" t="s">
        <v>56</v>
      </c>
    </row>
    <row r="2107" spans="1:5" x14ac:dyDescent="0.2">
      <c r="A2107">
        <f t="shared" si="31"/>
        <v>37</v>
      </c>
      <c r="B2107" s="6" t="s">
        <v>57</v>
      </c>
      <c r="C2107" s="6" t="s">
        <v>58</v>
      </c>
    </row>
    <row r="2108" spans="1:5" x14ac:dyDescent="0.2">
      <c r="A2108">
        <f t="shared" ref="A2108:A2171" si="32">A2051+1</f>
        <v>37</v>
      </c>
      <c r="B2108" s="6" t="s">
        <v>59</v>
      </c>
      <c r="C2108" s="6" t="s">
        <v>60</v>
      </c>
      <c r="D2108">
        <f>18+17</f>
        <v>35</v>
      </c>
      <c r="E2108">
        <v>72</v>
      </c>
    </row>
    <row r="2109" spans="1:5" x14ac:dyDescent="0.2">
      <c r="A2109">
        <f t="shared" si="32"/>
        <v>37</v>
      </c>
      <c r="B2109" s="6" t="s">
        <v>61</v>
      </c>
      <c r="C2109" s="6" t="s">
        <v>62</v>
      </c>
      <c r="D2109">
        <v>18</v>
      </c>
    </row>
    <row r="2110" spans="1:5" x14ac:dyDescent="0.2">
      <c r="A2110">
        <f t="shared" si="32"/>
        <v>37</v>
      </c>
      <c r="B2110" s="6" t="s">
        <v>61</v>
      </c>
      <c r="C2110" s="6" t="s">
        <v>63</v>
      </c>
    </row>
    <row r="2111" spans="1:5" x14ac:dyDescent="0.2">
      <c r="A2111">
        <f t="shared" si="32"/>
        <v>38</v>
      </c>
      <c r="B2111" s="6" t="s">
        <v>5</v>
      </c>
      <c r="C2111" s="6" t="s">
        <v>6</v>
      </c>
      <c r="D2111">
        <v>60.8</v>
      </c>
      <c r="E2111">
        <f>38+43</f>
        <v>81</v>
      </c>
    </row>
    <row r="2112" spans="1:5" x14ac:dyDescent="0.2">
      <c r="A2112">
        <f t="shared" si="32"/>
        <v>38</v>
      </c>
      <c r="B2112" s="6" t="s">
        <v>5</v>
      </c>
      <c r="C2112" s="6" t="s">
        <v>7</v>
      </c>
      <c r="D2112">
        <v>15.5</v>
      </c>
      <c r="E2112">
        <f>38+43</f>
        <v>81</v>
      </c>
    </row>
    <row r="2113" spans="1:5" x14ac:dyDescent="0.2">
      <c r="A2113">
        <f t="shared" si="32"/>
        <v>38</v>
      </c>
      <c r="B2113" s="6" t="s">
        <v>5</v>
      </c>
      <c r="C2113" s="6" t="s">
        <v>8</v>
      </c>
      <c r="D2113">
        <v>59</v>
      </c>
      <c r="E2113">
        <f>38+43</f>
        <v>81</v>
      </c>
    </row>
    <row r="2114" spans="1:5" x14ac:dyDescent="0.2">
      <c r="A2114">
        <f t="shared" si="32"/>
        <v>38</v>
      </c>
      <c r="B2114" s="6" t="s">
        <v>5</v>
      </c>
      <c r="C2114" s="6" t="s">
        <v>9</v>
      </c>
      <c r="D2114">
        <v>49</v>
      </c>
      <c r="E2114">
        <f>38+43</f>
        <v>81</v>
      </c>
    </row>
    <row r="2115" spans="1:5" x14ac:dyDescent="0.2">
      <c r="A2115">
        <f t="shared" si="32"/>
        <v>38</v>
      </c>
      <c r="B2115" s="6" t="s">
        <v>5</v>
      </c>
      <c r="C2115" s="6" t="s">
        <v>10</v>
      </c>
      <c r="D2115">
        <v>74</v>
      </c>
      <c r="E2115">
        <f>38+43</f>
        <v>81</v>
      </c>
    </row>
    <row r="2116" spans="1:5" x14ac:dyDescent="0.2">
      <c r="A2116">
        <f t="shared" si="32"/>
        <v>38</v>
      </c>
      <c r="B2116" s="6" t="s">
        <v>5</v>
      </c>
      <c r="C2116" s="6" t="s">
        <v>11</v>
      </c>
    </row>
    <row r="2117" spans="1:5" x14ac:dyDescent="0.2">
      <c r="A2117">
        <f t="shared" si="32"/>
        <v>38</v>
      </c>
      <c r="B2117" s="6" t="s">
        <v>5</v>
      </c>
      <c r="C2117" s="6" t="s">
        <v>12</v>
      </c>
    </row>
    <row r="2118" spans="1:5" x14ac:dyDescent="0.2">
      <c r="A2118">
        <f t="shared" si="32"/>
        <v>38</v>
      </c>
      <c r="B2118" s="6" t="s">
        <v>13</v>
      </c>
      <c r="C2118" s="6" t="s">
        <v>6</v>
      </c>
    </row>
    <row r="2119" spans="1:5" x14ac:dyDescent="0.2">
      <c r="A2119">
        <f t="shared" si="32"/>
        <v>38</v>
      </c>
      <c r="B2119" s="6" t="s">
        <v>13</v>
      </c>
      <c r="C2119" s="6" t="s">
        <v>7</v>
      </c>
    </row>
    <row r="2120" spans="1:5" x14ac:dyDescent="0.2">
      <c r="A2120">
        <f t="shared" si="32"/>
        <v>38</v>
      </c>
      <c r="B2120" s="6" t="s">
        <v>13</v>
      </c>
      <c r="C2120" s="6" t="s">
        <v>8</v>
      </c>
    </row>
    <row r="2121" spans="1:5" x14ac:dyDescent="0.2">
      <c r="A2121">
        <f t="shared" si="32"/>
        <v>38</v>
      </c>
      <c r="B2121" s="6" t="s">
        <v>13</v>
      </c>
      <c r="C2121" s="6" t="s">
        <v>9</v>
      </c>
    </row>
    <row r="2122" spans="1:5" x14ac:dyDescent="0.2">
      <c r="A2122">
        <f t="shared" si="32"/>
        <v>38</v>
      </c>
      <c r="B2122" s="6" t="s">
        <v>13</v>
      </c>
      <c r="C2122" s="6" t="s">
        <v>10</v>
      </c>
    </row>
    <row r="2123" spans="1:5" x14ac:dyDescent="0.2">
      <c r="A2123">
        <f t="shared" si="32"/>
        <v>38</v>
      </c>
      <c r="B2123" s="6" t="s">
        <v>13</v>
      </c>
      <c r="C2123" s="6" t="s">
        <v>11</v>
      </c>
    </row>
    <row r="2124" spans="1:5" x14ac:dyDescent="0.2">
      <c r="A2124">
        <f t="shared" si="32"/>
        <v>38</v>
      </c>
      <c r="B2124" s="6" t="s">
        <v>13</v>
      </c>
      <c r="C2124" s="6" t="s">
        <v>12</v>
      </c>
    </row>
    <row r="2125" spans="1:5" x14ac:dyDescent="0.2">
      <c r="A2125">
        <f t="shared" si="32"/>
        <v>38</v>
      </c>
      <c r="B2125" s="6" t="s">
        <v>14</v>
      </c>
      <c r="C2125" s="6" t="s">
        <v>15</v>
      </c>
    </row>
    <row r="2126" spans="1:5" x14ac:dyDescent="0.2">
      <c r="A2126">
        <f t="shared" si="32"/>
        <v>38</v>
      </c>
      <c r="B2126" s="6" t="s">
        <v>14</v>
      </c>
      <c r="C2126" s="6" t="s">
        <v>16</v>
      </c>
    </row>
    <row r="2127" spans="1:5" x14ac:dyDescent="0.2">
      <c r="A2127">
        <f t="shared" si="32"/>
        <v>38</v>
      </c>
      <c r="B2127" s="6" t="s">
        <v>14</v>
      </c>
      <c r="C2127" s="6" t="s">
        <v>17</v>
      </c>
    </row>
    <row r="2128" spans="1:5" x14ac:dyDescent="0.2">
      <c r="A2128">
        <f t="shared" si="32"/>
        <v>38</v>
      </c>
      <c r="B2128" s="6" t="s">
        <v>14</v>
      </c>
      <c r="C2128" s="6" t="s">
        <v>18</v>
      </c>
    </row>
    <row r="2129" spans="1:5" x14ac:dyDescent="0.2">
      <c r="A2129">
        <f t="shared" si="32"/>
        <v>38</v>
      </c>
      <c r="B2129" s="6" t="s">
        <v>14</v>
      </c>
      <c r="C2129" s="6" t="s">
        <v>19</v>
      </c>
    </row>
    <row r="2130" spans="1:5" x14ac:dyDescent="0.2">
      <c r="A2130">
        <f t="shared" si="32"/>
        <v>38</v>
      </c>
      <c r="B2130" s="6" t="s">
        <v>20</v>
      </c>
      <c r="C2130" s="6" t="s">
        <v>21</v>
      </c>
      <c r="D2130">
        <v>44</v>
      </c>
      <c r="E2130">
        <v>81</v>
      </c>
    </row>
    <row r="2131" spans="1:5" x14ac:dyDescent="0.2">
      <c r="A2131">
        <f t="shared" si="32"/>
        <v>38</v>
      </c>
      <c r="B2131" s="6" t="s">
        <v>20</v>
      </c>
      <c r="C2131" s="6" t="s">
        <v>22</v>
      </c>
      <c r="D2131">
        <f>81-44</f>
        <v>37</v>
      </c>
      <c r="E2131">
        <v>81</v>
      </c>
    </row>
    <row r="2132" spans="1:5" x14ac:dyDescent="0.2">
      <c r="A2132">
        <f t="shared" si="32"/>
        <v>38</v>
      </c>
      <c r="B2132" s="6" t="s">
        <v>23</v>
      </c>
      <c r="C2132" s="6" t="s">
        <v>24</v>
      </c>
    </row>
    <row r="2133" spans="1:5" x14ac:dyDescent="0.2">
      <c r="A2133">
        <f t="shared" si="32"/>
        <v>38</v>
      </c>
      <c r="B2133" s="6" t="s">
        <v>23</v>
      </c>
      <c r="C2133" s="6" t="s">
        <v>25</v>
      </c>
    </row>
    <row r="2134" spans="1:5" x14ac:dyDescent="0.2">
      <c r="A2134">
        <f t="shared" si="32"/>
        <v>38</v>
      </c>
      <c r="B2134" s="6" t="s">
        <v>23</v>
      </c>
      <c r="C2134" s="6" t="s">
        <v>26</v>
      </c>
    </row>
    <row r="2135" spans="1:5" x14ac:dyDescent="0.2">
      <c r="A2135">
        <f t="shared" si="32"/>
        <v>38</v>
      </c>
      <c r="B2135" s="6" t="s">
        <v>27</v>
      </c>
      <c r="C2135" s="6" t="s">
        <v>28</v>
      </c>
    </row>
    <row r="2136" spans="1:5" x14ac:dyDescent="0.2">
      <c r="A2136">
        <f t="shared" si="32"/>
        <v>38</v>
      </c>
      <c r="B2136" s="6" t="s">
        <v>27</v>
      </c>
      <c r="C2136" s="6" t="s">
        <v>29</v>
      </c>
    </row>
    <row r="2137" spans="1:5" x14ac:dyDescent="0.2">
      <c r="A2137">
        <f t="shared" si="32"/>
        <v>38</v>
      </c>
      <c r="B2137" s="6" t="s">
        <v>27</v>
      </c>
      <c r="C2137" s="6" t="s">
        <v>30</v>
      </c>
    </row>
    <row r="2138" spans="1:5" x14ac:dyDescent="0.2">
      <c r="A2138">
        <f t="shared" si="32"/>
        <v>38</v>
      </c>
      <c r="B2138" s="6" t="s">
        <v>27</v>
      </c>
      <c r="C2138" s="6" t="s">
        <v>31</v>
      </c>
    </row>
    <row r="2139" spans="1:5" x14ac:dyDescent="0.2">
      <c r="A2139">
        <f t="shared" si="32"/>
        <v>38</v>
      </c>
      <c r="B2139" s="6" t="s">
        <v>27</v>
      </c>
      <c r="C2139" s="6" t="s">
        <v>32</v>
      </c>
    </row>
    <row r="2140" spans="1:5" x14ac:dyDescent="0.2">
      <c r="A2140">
        <f t="shared" si="32"/>
        <v>38</v>
      </c>
      <c r="B2140" s="6" t="s">
        <v>27</v>
      </c>
      <c r="C2140" s="6" t="s">
        <v>26</v>
      </c>
    </row>
    <row r="2141" spans="1:5" x14ac:dyDescent="0.2">
      <c r="A2141">
        <f t="shared" si="32"/>
        <v>38</v>
      </c>
      <c r="B2141" s="6" t="s">
        <v>33</v>
      </c>
      <c r="C2141" s="7" t="s">
        <v>34</v>
      </c>
      <c r="D2141">
        <v>32</v>
      </c>
      <c r="E2141">
        <v>81</v>
      </c>
    </row>
    <row r="2142" spans="1:5" x14ac:dyDescent="0.2">
      <c r="A2142">
        <f t="shared" si="32"/>
        <v>38</v>
      </c>
      <c r="B2142" s="6" t="s">
        <v>33</v>
      </c>
      <c r="C2142" s="7" t="s">
        <v>35</v>
      </c>
      <c r="D2142">
        <v>17</v>
      </c>
      <c r="E2142">
        <v>81</v>
      </c>
    </row>
    <row r="2143" spans="1:5" x14ac:dyDescent="0.2">
      <c r="A2143">
        <f t="shared" si="32"/>
        <v>38</v>
      </c>
      <c r="B2143" s="6" t="s">
        <v>33</v>
      </c>
      <c r="C2143" s="7" t="s">
        <v>36</v>
      </c>
    </row>
    <row r="2144" spans="1:5" x14ac:dyDescent="0.2">
      <c r="A2144">
        <f t="shared" si="32"/>
        <v>38</v>
      </c>
      <c r="B2144" s="6" t="s">
        <v>33</v>
      </c>
      <c r="C2144" s="7" t="s">
        <v>37</v>
      </c>
      <c r="D2144">
        <v>15</v>
      </c>
      <c r="E2144">
        <v>81</v>
      </c>
    </row>
    <row r="2145" spans="1:5" x14ac:dyDescent="0.2">
      <c r="A2145">
        <f t="shared" si="32"/>
        <v>38</v>
      </c>
      <c r="B2145" s="6" t="s">
        <v>33</v>
      </c>
      <c r="C2145" s="7" t="s">
        <v>38</v>
      </c>
    </row>
    <row r="2146" spans="1:5" x14ac:dyDescent="0.2">
      <c r="A2146">
        <f t="shared" si="32"/>
        <v>38</v>
      </c>
      <c r="B2146" s="6" t="s">
        <v>33</v>
      </c>
      <c r="C2146" s="7" t="s">
        <v>39</v>
      </c>
    </row>
    <row r="2147" spans="1:5" x14ac:dyDescent="0.2">
      <c r="A2147">
        <f t="shared" si="32"/>
        <v>38</v>
      </c>
      <c r="B2147" s="6" t="s">
        <v>33</v>
      </c>
      <c r="C2147" s="7" t="s">
        <v>40</v>
      </c>
      <c r="D2147">
        <v>4</v>
      </c>
      <c r="E2147">
        <v>81</v>
      </c>
    </row>
    <row r="2148" spans="1:5" x14ac:dyDescent="0.2">
      <c r="A2148">
        <f t="shared" si="32"/>
        <v>38</v>
      </c>
      <c r="B2148" s="6" t="s">
        <v>33</v>
      </c>
      <c r="C2148" s="7" t="s">
        <v>41</v>
      </c>
    </row>
    <row r="2149" spans="1:5" x14ac:dyDescent="0.2">
      <c r="A2149">
        <f t="shared" si="32"/>
        <v>38</v>
      </c>
      <c r="B2149" s="6" t="s">
        <v>33</v>
      </c>
      <c r="C2149" s="7" t="s">
        <v>42</v>
      </c>
    </row>
    <row r="2150" spans="1:5" x14ac:dyDescent="0.2">
      <c r="A2150">
        <f t="shared" si="32"/>
        <v>38</v>
      </c>
      <c r="B2150" s="6" t="s">
        <v>33</v>
      </c>
      <c r="C2150" s="7" t="s">
        <v>43</v>
      </c>
      <c r="D2150">
        <v>10</v>
      </c>
      <c r="E2150">
        <v>81</v>
      </c>
    </row>
    <row r="2151" spans="1:5" x14ac:dyDescent="0.2">
      <c r="A2151">
        <f t="shared" si="32"/>
        <v>38</v>
      </c>
      <c r="B2151" s="6" t="s">
        <v>33</v>
      </c>
      <c r="C2151" s="7" t="s">
        <v>44</v>
      </c>
    </row>
    <row r="2152" spans="1:5" x14ac:dyDescent="0.2">
      <c r="A2152">
        <f t="shared" si="32"/>
        <v>38</v>
      </c>
      <c r="B2152" s="6" t="s">
        <v>33</v>
      </c>
      <c r="C2152" s="7" t="s">
        <v>45</v>
      </c>
    </row>
    <row r="2153" spans="1:5" x14ac:dyDescent="0.2">
      <c r="A2153">
        <f t="shared" si="32"/>
        <v>38</v>
      </c>
      <c r="B2153" s="6" t="s">
        <v>33</v>
      </c>
      <c r="C2153" s="7" t="s">
        <v>46</v>
      </c>
    </row>
    <row r="2154" spans="1:5" x14ac:dyDescent="0.2">
      <c r="A2154">
        <f t="shared" si="32"/>
        <v>38</v>
      </c>
      <c r="B2154" s="6" t="s">
        <v>33</v>
      </c>
      <c r="C2154" s="7" t="s">
        <v>47</v>
      </c>
    </row>
    <row r="2155" spans="1:5" x14ac:dyDescent="0.2">
      <c r="A2155">
        <f t="shared" si="32"/>
        <v>38</v>
      </c>
      <c r="B2155" s="6" t="s">
        <v>33</v>
      </c>
      <c r="C2155" s="7" t="s">
        <v>48</v>
      </c>
    </row>
    <row r="2156" spans="1:5" x14ac:dyDescent="0.2">
      <c r="A2156">
        <f t="shared" si="32"/>
        <v>38</v>
      </c>
      <c r="B2156" s="6" t="s">
        <v>33</v>
      </c>
      <c r="C2156" s="7" t="s">
        <v>49</v>
      </c>
    </row>
    <row r="2157" spans="1:5" x14ac:dyDescent="0.2">
      <c r="A2157">
        <f t="shared" si="32"/>
        <v>38</v>
      </c>
      <c r="B2157" s="6" t="s">
        <v>33</v>
      </c>
      <c r="C2157" s="7" t="s">
        <v>50</v>
      </c>
    </row>
    <row r="2158" spans="1:5" x14ac:dyDescent="0.2">
      <c r="A2158">
        <f t="shared" si="32"/>
        <v>38</v>
      </c>
      <c r="B2158" s="6" t="s">
        <v>33</v>
      </c>
      <c r="C2158" s="7" t="s">
        <v>51</v>
      </c>
    </row>
    <row r="2159" spans="1:5" x14ac:dyDescent="0.2">
      <c r="A2159">
        <f t="shared" si="32"/>
        <v>38</v>
      </c>
      <c r="B2159" s="6" t="s">
        <v>33</v>
      </c>
      <c r="C2159" s="7" t="s">
        <v>52</v>
      </c>
    </row>
    <row r="2160" spans="1:5" x14ac:dyDescent="0.2">
      <c r="A2160">
        <f t="shared" si="32"/>
        <v>38</v>
      </c>
      <c r="B2160" s="6" t="s">
        <v>33</v>
      </c>
      <c r="C2160" s="7" t="s">
        <v>53</v>
      </c>
      <c r="D2160">
        <v>7</v>
      </c>
      <c r="E2160">
        <v>81</v>
      </c>
    </row>
    <row r="2161" spans="1:5" x14ac:dyDescent="0.2">
      <c r="A2161">
        <f t="shared" si="32"/>
        <v>38</v>
      </c>
      <c r="B2161" s="6" t="s">
        <v>33</v>
      </c>
      <c r="C2161" s="7" t="s">
        <v>31</v>
      </c>
    </row>
    <row r="2162" spans="1:5" x14ac:dyDescent="0.2">
      <c r="A2162">
        <f t="shared" si="32"/>
        <v>38</v>
      </c>
      <c r="B2162" s="6" t="s">
        <v>33</v>
      </c>
      <c r="C2162" s="7" t="s">
        <v>54</v>
      </c>
    </row>
    <row r="2163" spans="1:5" x14ac:dyDescent="0.2">
      <c r="A2163">
        <f t="shared" si="32"/>
        <v>38</v>
      </c>
      <c r="B2163" s="6" t="s">
        <v>55</v>
      </c>
      <c r="C2163" s="6" t="s">
        <v>56</v>
      </c>
    </row>
    <row r="2164" spans="1:5" x14ac:dyDescent="0.2">
      <c r="A2164">
        <f t="shared" si="32"/>
        <v>38</v>
      </c>
      <c r="B2164" s="6" t="s">
        <v>57</v>
      </c>
      <c r="C2164" s="6" t="s">
        <v>58</v>
      </c>
    </row>
    <row r="2165" spans="1:5" x14ac:dyDescent="0.2">
      <c r="A2165">
        <f t="shared" si="32"/>
        <v>38</v>
      </c>
      <c r="B2165" s="6" t="s">
        <v>59</v>
      </c>
      <c r="C2165" s="6" t="s">
        <v>60</v>
      </c>
      <c r="D2165">
        <f>38+43</f>
        <v>81</v>
      </c>
      <c r="E2165">
        <v>87</v>
      </c>
    </row>
    <row r="2166" spans="1:5" x14ac:dyDescent="0.2">
      <c r="A2166">
        <f t="shared" si="32"/>
        <v>38</v>
      </c>
      <c r="B2166" s="6" t="s">
        <v>61</v>
      </c>
      <c r="C2166" s="6" t="s">
        <v>62</v>
      </c>
      <c r="D2166">
        <v>18</v>
      </c>
    </row>
    <row r="2167" spans="1:5" x14ac:dyDescent="0.2">
      <c r="A2167">
        <f t="shared" si="32"/>
        <v>38</v>
      </c>
      <c r="B2167" s="6" t="s">
        <v>61</v>
      </c>
      <c r="C2167" s="6" t="s">
        <v>63</v>
      </c>
    </row>
    <row r="2168" spans="1:5" x14ac:dyDescent="0.2">
      <c r="A2168">
        <f t="shared" si="32"/>
        <v>39</v>
      </c>
      <c r="B2168" s="6" t="s">
        <v>5</v>
      </c>
      <c r="C2168" s="6" t="s">
        <v>6</v>
      </c>
    </row>
    <row r="2169" spans="1:5" x14ac:dyDescent="0.2">
      <c r="A2169">
        <f t="shared" si="32"/>
        <v>39</v>
      </c>
      <c r="B2169" s="6" t="s">
        <v>5</v>
      </c>
      <c r="C2169" s="6" t="s">
        <v>7</v>
      </c>
    </row>
    <row r="2170" spans="1:5" x14ac:dyDescent="0.2">
      <c r="A2170">
        <f t="shared" si="32"/>
        <v>39</v>
      </c>
      <c r="B2170" s="6" t="s">
        <v>5</v>
      </c>
      <c r="C2170" s="6" t="s">
        <v>8</v>
      </c>
      <c r="D2170">
        <f>((52*235)+(52*229))/464</f>
        <v>52</v>
      </c>
      <c r="E2170">
        <v>464</v>
      </c>
    </row>
    <row r="2171" spans="1:5" x14ac:dyDescent="0.2">
      <c r="A2171">
        <f t="shared" si="32"/>
        <v>39</v>
      </c>
      <c r="B2171" s="6" t="s">
        <v>5</v>
      </c>
      <c r="C2171" s="6" t="s">
        <v>9</v>
      </c>
      <c r="D2171">
        <f>((42*235)+(41*229))/464</f>
        <v>41.506465517241381</v>
      </c>
      <c r="E2171">
        <v>464</v>
      </c>
    </row>
    <row r="2172" spans="1:5" x14ac:dyDescent="0.2">
      <c r="A2172">
        <f t="shared" ref="A2172:A2235" si="33">A2115+1</f>
        <v>39</v>
      </c>
      <c r="B2172" s="6" t="s">
        <v>5</v>
      </c>
      <c r="C2172" s="6" t="s">
        <v>10</v>
      </c>
      <c r="D2172">
        <v>60</v>
      </c>
      <c r="E2172">
        <v>464</v>
      </c>
    </row>
    <row r="2173" spans="1:5" x14ac:dyDescent="0.2">
      <c r="A2173">
        <f t="shared" si="33"/>
        <v>39</v>
      </c>
      <c r="B2173" s="6" t="s">
        <v>5</v>
      </c>
      <c r="C2173" s="6" t="s">
        <v>11</v>
      </c>
    </row>
    <row r="2174" spans="1:5" x14ac:dyDescent="0.2">
      <c r="A2174">
        <f t="shared" si="33"/>
        <v>39</v>
      </c>
      <c r="B2174" s="6" t="s">
        <v>5</v>
      </c>
      <c r="C2174" s="6" t="s">
        <v>12</v>
      </c>
    </row>
    <row r="2175" spans="1:5" x14ac:dyDescent="0.2">
      <c r="A2175">
        <f t="shared" si="33"/>
        <v>39</v>
      </c>
      <c r="B2175" s="6" t="s">
        <v>13</v>
      </c>
      <c r="C2175" s="6" t="s">
        <v>6</v>
      </c>
      <c r="D2175">
        <f>((26.2*235)+(26.1*229))/464</f>
        <v>26.15064655172414</v>
      </c>
      <c r="E2175">
        <v>464</v>
      </c>
    </row>
    <row r="2176" spans="1:5" x14ac:dyDescent="0.2">
      <c r="A2176">
        <f t="shared" si="33"/>
        <v>39</v>
      </c>
      <c r="B2176" s="6" t="s">
        <v>13</v>
      </c>
      <c r="C2176" s="6" t="s">
        <v>7</v>
      </c>
      <c r="D2176">
        <f>((4.3*235)+(4.2*229))/464</f>
        <v>4.2506465517241381</v>
      </c>
      <c r="E2176">
        <v>464</v>
      </c>
    </row>
    <row r="2177" spans="1:5" x14ac:dyDescent="0.2">
      <c r="A2177">
        <f t="shared" si="33"/>
        <v>39</v>
      </c>
      <c r="B2177" s="6" t="s">
        <v>13</v>
      </c>
      <c r="C2177" s="6" t="s">
        <v>8</v>
      </c>
    </row>
    <row r="2178" spans="1:5" x14ac:dyDescent="0.2">
      <c r="A2178">
        <f t="shared" si="33"/>
        <v>39</v>
      </c>
      <c r="B2178" s="6" t="s">
        <v>13</v>
      </c>
      <c r="C2178" s="6" t="s">
        <v>9</v>
      </c>
    </row>
    <row r="2179" spans="1:5" x14ac:dyDescent="0.2">
      <c r="A2179">
        <f t="shared" si="33"/>
        <v>39</v>
      </c>
      <c r="B2179" s="6" t="s">
        <v>13</v>
      </c>
      <c r="C2179" s="6" t="s">
        <v>10</v>
      </c>
    </row>
    <row r="2180" spans="1:5" x14ac:dyDescent="0.2">
      <c r="A2180">
        <f t="shared" si="33"/>
        <v>39</v>
      </c>
      <c r="B2180" s="6" t="s">
        <v>13</v>
      </c>
      <c r="C2180" s="6" t="s">
        <v>11</v>
      </c>
    </row>
    <row r="2181" spans="1:5" x14ac:dyDescent="0.2">
      <c r="A2181">
        <f t="shared" si="33"/>
        <v>39</v>
      </c>
      <c r="B2181" s="6" t="s">
        <v>13</v>
      </c>
      <c r="C2181" s="6" t="s">
        <v>12</v>
      </c>
    </row>
    <row r="2182" spans="1:5" x14ac:dyDescent="0.2">
      <c r="A2182">
        <f t="shared" si="33"/>
        <v>39</v>
      </c>
      <c r="B2182" s="6" t="s">
        <v>14</v>
      </c>
      <c r="C2182" s="6" t="s">
        <v>15</v>
      </c>
    </row>
    <row r="2183" spans="1:5" x14ac:dyDescent="0.2">
      <c r="A2183">
        <f t="shared" si="33"/>
        <v>39</v>
      </c>
      <c r="B2183" s="6" t="s">
        <v>14</v>
      </c>
      <c r="C2183" s="6" t="s">
        <v>16</v>
      </c>
    </row>
    <row r="2184" spans="1:5" x14ac:dyDescent="0.2">
      <c r="A2184">
        <f t="shared" si="33"/>
        <v>39</v>
      </c>
      <c r="B2184" s="6" t="s">
        <v>14</v>
      </c>
      <c r="C2184" s="6" t="s">
        <v>17</v>
      </c>
    </row>
    <row r="2185" spans="1:5" x14ac:dyDescent="0.2">
      <c r="A2185">
        <f t="shared" si="33"/>
        <v>39</v>
      </c>
      <c r="B2185" s="6" t="s">
        <v>14</v>
      </c>
      <c r="C2185" s="6" t="s">
        <v>18</v>
      </c>
      <c r="D2185">
        <f>19+18</f>
        <v>37</v>
      </c>
      <c r="E2185">
        <v>464</v>
      </c>
    </row>
    <row r="2186" spans="1:5" x14ac:dyDescent="0.2">
      <c r="A2186">
        <f t="shared" si="33"/>
        <v>39</v>
      </c>
      <c r="B2186" s="6" t="s">
        <v>14</v>
      </c>
      <c r="C2186" s="6" t="s">
        <v>19</v>
      </c>
      <c r="D2186">
        <f>464-37</f>
        <v>427</v>
      </c>
      <c r="E2186">
        <v>464</v>
      </c>
    </row>
    <row r="2187" spans="1:5" x14ac:dyDescent="0.2">
      <c r="A2187">
        <f t="shared" si="33"/>
        <v>39</v>
      </c>
      <c r="B2187" s="6" t="s">
        <v>20</v>
      </c>
      <c r="C2187" s="6" t="s">
        <v>21</v>
      </c>
      <c r="D2187">
        <f>177*2</f>
        <v>354</v>
      </c>
      <c r="E2187">
        <v>464</v>
      </c>
    </row>
    <row r="2188" spans="1:5" x14ac:dyDescent="0.2">
      <c r="A2188">
        <f t="shared" si="33"/>
        <v>39</v>
      </c>
      <c r="B2188" s="6" t="s">
        <v>20</v>
      </c>
      <c r="C2188" s="6" t="s">
        <v>22</v>
      </c>
      <c r="D2188">
        <f>464-354</f>
        <v>110</v>
      </c>
      <c r="E2188">
        <v>464</v>
      </c>
    </row>
    <row r="2189" spans="1:5" x14ac:dyDescent="0.2">
      <c r="A2189">
        <f t="shared" si="33"/>
        <v>39</v>
      </c>
      <c r="B2189" s="6" t="s">
        <v>23</v>
      </c>
      <c r="C2189" s="6" t="s">
        <v>24</v>
      </c>
    </row>
    <row r="2190" spans="1:5" x14ac:dyDescent="0.2">
      <c r="A2190">
        <f t="shared" si="33"/>
        <v>39</v>
      </c>
      <c r="B2190" s="6" t="s">
        <v>23</v>
      </c>
      <c r="C2190" s="6" t="s">
        <v>25</v>
      </c>
    </row>
    <row r="2191" spans="1:5" x14ac:dyDescent="0.2">
      <c r="A2191">
        <f t="shared" si="33"/>
        <v>39</v>
      </c>
      <c r="B2191" s="6" t="s">
        <v>23</v>
      </c>
      <c r="C2191" s="6" t="s">
        <v>26</v>
      </c>
    </row>
    <row r="2192" spans="1:5" x14ac:dyDescent="0.2">
      <c r="A2192">
        <f t="shared" si="33"/>
        <v>39</v>
      </c>
      <c r="B2192" s="6" t="s">
        <v>27</v>
      </c>
      <c r="C2192" s="6" t="s">
        <v>28</v>
      </c>
    </row>
    <row r="2193" spans="1:5" x14ac:dyDescent="0.2">
      <c r="A2193">
        <f t="shared" si="33"/>
        <v>39</v>
      </c>
      <c r="B2193" s="6" t="s">
        <v>27</v>
      </c>
      <c r="C2193" s="6" t="s">
        <v>29</v>
      </c>
    </row>
    <row r="2194" spans="1:5" x14ac:dyDescent="0.2">
      <c r="A2194">
        <f t="shared" si="33"/>
        <v>39</v>
      </c>
      <c r="B2194" s="6" t="s">
        <v>27</v>
      </c>
      <c r="C2194" s="6" t="s">
        <v>30</v>
      </c>
    </row>
    <row r="2195" spans="1:5" x14ac:dyDescent="0.2">
      <c r="A2195">
        <f t="shared" si="33"/>
        <v>39</v>
      </c>
      <c r="B2195" s="6" t="s">
        <v>27</v>
      </c>
      <c r="C2195" s="6" t="s">
        <v>31</v>
      </c>
    </row>
    <row r="2196" spans="1:5" x14ac:dyDescent="0.2">
      <c r="A2196">
        <f t="shared" si="33"/>
        <v>39</v>
      </c>
      <c r="B2196" s="6" t="s">
        <v>27</v>
      </c>
      <c r="C2196" s="6" t="s">
        <v>32</v>
      </c>
    </row>
    <row r="2197" spans="1:5" x14ac:dyDescent="0.2">
      <c r="A2197">
        <f t="shared" si="33"/>
        <v>39</v>
      </c>
      <c r="B2197" s="6" t="s">
        <v>27</v>
      </c>
      <c r="C2197" s="6" t="s">
        <v>26</v>
      </c>
    </row>
    <row r="2198" spans="1:5" x14ac:dyDescent="0.2">
      <c r="A2198">
        <f t="shared" si="33"/>
        <v>39</v>
      </c>
      <c r="B2198" s="6" t="s">
        <v>33</v>
      </c>
      <c r="C2198" s="7" t="s">
        <v>34</v>
      </c>
      <c r="D2198">
        <f>92+81</f>
        <v>173</v>
      </c>
      <c r="E2198">
        <v>464</v>
      </c>
    </row>
    <row r="2199" spans="1:5" x14ac:dyDescent="0.2">
      <c r="A2199">
        <f t="shared" si="33"/>
        <v>39</v>
      </c>
      <c r="B2199" s="6" t="s">
        <v>33</v>
      </c>
      <c r="C2199" s="7" t="s">
        <v>35</v>
      </c>
      <c r="D2199">
        <f>113+87</f>
        <v>200</v>
      </c>
      <c r="E2199">
        <v>464</v>
      </c>
    </row>
    <row r="2200" spans="1:5" x14ac:dyDescent="0.2">
      <c r="A2200">
        <f t="shared" si="33"/>
        <v>39</v>
      </c>
      <c r="B2200" s="6" t="s">
        <v>33</v>
      </c>
      <c r="C2200" s="7" t="s">
        <v>36</v>
      </c>
    </row>
    <row r="2201" spans="1:5" x14ac:dyDescent="0.2">
      <c r="A2201">
        <f t="shared" si="33"/>
        <v>39</v>
      </c>
      <c r="B2201" s="6" t="s">
        <v>33</v>
      </c>
      <c r="C2201" s="7" t="s">
        <v>37</v>
      </c>
      <c r="D2201">
        <f>32</f>
        <v>32</v>
      </c>
      <c r="E2201">
        <v>464</v>
      </c>
    </row>
    <row r="2202" spans="1:5" x14ac:dyDescent="0.2">
      <c r="A2202">
        <f t="shared" si="33"/>
        <v>39</v>
      </c>
      <c r="B2202" s="6" t="s">
        <v>33</v>
      </c>
      <c r="C2202" s="7" t="s">
        <v>38</v>
      </c>
    </row>
    <row r="2203" spans="1:5" x14ac:dyDescent="0.2">
      <c r="A2203">
        <f t="shared" si="33"/>
        <v>39</v>
      </c>
      <c r="B2203" s="6" t="s">
        <v>33</v>
      </c>
      <c r="C2203" s="7" t="s">
        <v>39</v>
      </c>
    </row>
    <row r="2204" spans="1:5" x14ac:dyDescent="0.2">
      <c r="A2204">
        <f t="shared" si="33"/>
        <v>39</v>
      </c>
      <c r="B2204" s="6" t="s">
        <v>33</v>
      </c>
      <c r="C2204" s="7" t="s">
        <v>40</v>
      </c>
      <c r="D2204">
        <v>17</v>
      </c>
      <c r="E2204">
        <v>464</v>
      </c>
    </row>
    <row r="2205" spans="1:5" x14ac:dyDescent="0.2">
      <c r="A2205">
        <f t="shared" si="33"/>
        <v>39</v>
      </c>
      <c r="B2205" s="6" t="s">
        <v>33</v>
      </c>
      <c r="C2205" s="7" t="s">
        <v>41</v>
      </c>
      <c r="D2205">
        <v>2</v>
      </c>
      <c r="E2205">
        <v>464</v>
      </c>
    </row>
    <row r="2206" spans="1:5" x14ac:dyDescent="0.2">
      <c r="A2206">
        <f t="shared" si="33"/>
        <v>39</v>
      </c>
      <c r="B2206" s="6" t="s">
        <v>33</v>
      </c>
      <c r="C2206" s="7" t="s">
        <v>42</v>
      </c>
    </row>
    <row r="2207" spans="1:5" x14ac:dyDescent="0.2">
      <c r="A2207">
        <f t="shared" si="33"/>
        <v>39</v>
      </c>
      <c r="B2207" s="6" t="s">
        <v>33</v>
      </c>
      <c r="C2207" s="7" t="s">
        <v>43</v>
      </c>
    </row>
    <row r="2208" spans="1:5" x14ac:dyDescent="0.2">
      <c r="A2208">
        <f t="shared" si="33"/>
        <v>39</v>
      </c>
      <c r="B2208" s="6" t="s">
        <v>33</v>
      </c>
      <c r="C2208" s="7" t="s">
        <v>44</v>
      </c>
      <c r="D2208">
        <v>1</v>
      </c>
      <c r="E2208">
        <v>464</v>
      </c>
    </row>
    <row r="2209" spans="1:5" x14ac:dyDescent="0.2">
      <c r="A2209">
        <f t="shared" si="33"/>
        <v>39</v>
      </c>
      <c r="B2209" s="6" t="s">
        <v>33</v>
      </c>
      <c r="C2209" s="7" t="s">
        <v>45</v>
      </c>
      <c r="D2209">
        <v>15</v>
      </c>
      <c r="E2209">
        <v>464</v>
      </c>
    </row>
    <row r="2210" spans="1:5" x14ac:dyDescent="0.2">
      <c r="A2210">
        <f t="shared" si="33"/>
        <v>39</v>
      </c>
      <c r="B2210" s="6" t="s">
        <v>33</v>
      </c>
      <c r="C2210" s="7" t="s">
        <v>46</v>
      </c>
    </row>
    <row r="2211" spans="1:5" x14ac:dyDescent="0.2">
      <c r="A2211">
        <f t="shared" si="33"/>
        <v>39</v>
      </c>
      <c r="B2211" s="6" t="s">
        <v>33</v>
      </c>
      <c r="C2211" s="7" t="s">
        <v>47</v>
      </c>
      <c r="D2211">
        <v>4</v>
      </c>
      <c r="E2211">
        <v>464</v>
      </c>
    </row>
    <row r="2212" spans="1:5" x14ac:dyDescent="0.2">
      <c r="A2212">
        <f t="shared" si="33"/>
        <v>39</v>
      </c>
      <c r="B2212" s="6" t="s">
        <v>33</v>
      </c>
      <c r="C2212" s="7" t="s">
        <v>48</v>
      </c>
      <c r="D2212">
        <v>19</v>
      </c>
      <c r="E2212">
        <v>464</v>
      </c>
    </row>
    <row r="2213" spans="1:5" x14ac:dyDescent="0.2">
      <c r="A2213">
        <f t="shared" si="33"/>
        <v>39</v>
      </c>
      <c r="B2213" s="6" t="s">
        <v>33</v>
      </c>
      <c r="C2213" s="7" t="s">
        <v>49</v>
      </c>
    </row>
    <row r="2214" spans="1:5" x14ac:dyDescent="0.2">
      <c r="A2214">
        <f t="shared" si="33"/>
        <v>39</v>
      </c>
      <c r="B2214" s="6" t="s">
        <v>33</v>
      </c>
      <c r="C2214" s="7" t="s">
        <v>50</v>
      </c>
    </row>
    <row r="2215" spans="1:5" x14ac:dyDescent="0.2">
      <c r="A2215">
        <f t="shared" si="33"/>
        <v>39</v>
      </c>
      <c r="B2215" s="6" t="s">
        <v>33</v>
      </c>
      <c r="C2215" s="7" t="s">
        <v>51</v>
      </c>
      <c r="D2215">
        <f>16+17</f>
        <v>33</v>
      </c>
      <c r="E2215">
        <v>464</v>
      </c>
    </row>
    <row r="2216" spans="1:5" x14ac:dyDescent="0.2">
      <c r="A2216">
        <f t="shared" si="33"/>
        <v>39</v>
      </c>
      <c r="B2216" s="6" t="s">
        <v>33</v>
      </c>
      <c r="C2216" s="7" t="s">
        <v>52</v>
      </c>
    </row>
    <row r="2217" spans="1:5" x14ac:dyDescent="0.2">
      <c r="A2217">
        <f t="shared" si="33"/>
        <v>39</v>
      </c>
      <c r="B2217" s="6" t="s">
        <v>33</v>
      </c>
      <c r="C2217" s="7" t="s">
        <v>53</v>
      </c>
    </row>
    <row r="2218" spans="1:5" x14ac:dyDescent="0.2">
      <c r="A2218">
        <f t="shared" si="33"/>
        <v>39</v>
      </c>
      <c r="B2218" s="6" t="s">
        <v>33</v>
      </c>
      <c r="C2218" s="7" t="s">
        <v>31</v>
      </c>
    </row>
    <row r="2219" spans="1:5" x14ac:dyDescent="0.2">
      <c r="A2219">
        <f t="shared" si="33"/>
        <v>39</v>
      </c>
      <c r="B2219" s="6" t="s">
        <v>33</v>
      </c>
      <c r="C2219" s="7" t="s">
        <v>54</v>
      </c>
    </row>
    <row r="2220" spans="1:5" x14ac:dyDescent="0.2">
      <c r="A2220">
        <f t="shared" si="33"/>
        <v>39</v>
      </c>
      <c r="B2220" s="6" t="s">
        <v>55</v>
      </c>
      <c r="C2220" s="6" t="s">
        <v>56</v>
      </c>
    </row>
    <row r="2221" spans="1:5" x14ac:dyDescent="0.2">
      <c r="A2221">
        <f t="shared" si="33"/>
        <v>39</v>
      </c>
      <c r="B2221" s="6" t="s">
        <v>57</v>
      </c>
      <c r="C2221" s="6" t="s">
        <v>58</v>
      </c>
    </row>
    <row r="2222" spans="1:5" x14ac:dyDescent="0.2">
      <c r="A2222">
        <f t="shared" si="33"/>
        <v>39</v>
      </c>
      <c r="B2222" s="6" t="s">
        <v>59</v>
      </c>
      <c r="C2222" s="6" t="s">
        <v>60</v>
      </c>
      <c r="D2222">
        <f>224+227</f>
        <v>451</v>
      </c>
      <c r="E2222">
        <v>1210</v>
      </c>
    </row>
    <row r="2223" spans="1:5" x14ac:dyDescent="0.2">
      <c r="A2223">
        <f t="shared" si="33"/>
        <v>39</v>
      </c>
      <c r="B2223" s="6" t="s">
        <v>61</v>
      </c>
      <c r="C2223" s="6" t="s">
        <v>62</v>
      </c>
      <c r="D2223">
        <v>18</v>
      </c>
    </row>
    <row r="2224" spans="1:5" x14ac:dyDescent="0.2">
      <c r="A2224">
        <f t="shared" si="33"/>
        <v>39</v>
      </c>
      <c r="B2224" s="6" t="s">
        <v>61</v>
      </c>
      <c r="C2224" s="6" t="s">
        <v>63</v>
      </c>
    </row>
    <row r="2225" spans="1:5" x14ac:dyDescent="0.2">
      <c r="A2225">
        <f t="shared" si="33"/>
        <v>40</v>
      </c>
      <c r="B2225" s="6" t="s">
        <v>5</v>
      </c>
      <c r="C2225" s="6" t="s">
        <v>6</v>
      </c>
    </row>
    <row r="2226" spans="1:5" x14ac:dyDescent="0.2">
      <c r="A2226">
        <f t="shared" si="33"/>
        <v>40</v>
      </c>
      <c r="B2226" s="6" t="s">
        <v>5</v>
      </c>
      <c r="C2226" s="6" t="s">
        <v>7</v>
      </c>
    </row>
    <row r="2227" spans="1:5" x14ac:dyDescent="0.2">
      <c r="A2227">
        <f t="shared" si="33"/>
        <v>40</v>
      </c>
      <c r="B2227" s="6" t="s">
        <v>5</v>
      </c>
      <c r="C2227" s="6" t="s">
        <v>8</v>
      </c>
      <c r="D2227">
        <f>((59*67)+(58*68))/135</f>
        <v>58.496296296296293</v>
      </c>
      <c r="E2227">
        <v>135</v>
      </c>
    </row>
    <row r="2228" spans="1:5" x14ac:dyDescent="0.2">
      <c r="A2228">
        <f t="shared" si="33"/>
        <v>40</v>
      </c>
      <c r="B2228" s="6" t="s">
        <v>5</v>
      </c>
      <c r="C2228" s="6" t="s">
        <v>9</v>
      </c>
      <c r="D2228">
        <f>((47*67)+(48*68))/135</f>
        <v>47.503703703703707</v>
      </c>
      <c r="E2228">
        <v>135</v>
      </c>
    </row>
    <row r="2229" spans="1:5" x14ac:dyDescent="0.2">
      <c r="A2229">
        <f t="shared" si="33"/>
        <v>40</v>
      </c>
      <c r="B2229" s="6" t="s">
        <v>5</v>
      </c>
      <c r="C2229" s="6" t="s">
        <v>10</v>
      </c>
      <c r="D2229">
        <v>70</v>
      </c>
      <c r="E2229">
        <v>135</v>
      </c>
    </row>
    <row r="2230" spans="1:5" x14ac:dyDescent="0.2">
      <c r="A2230">
        <f t="shared" si="33"/>
        <v>40</v>
      </c>
      <c r="B2230" s="6" t="s">
        <v>5</v>
      </c>
      <c r="C2230" s="6" t="s">
        <v>11</v>
      </c>
    </row>
    <row r="2231" spans="1:5" x14ac:dyDescent="0.2">
      <c r="A2231">
        <f t="shared" si="33"/>
        <v>40</v>
      </c>
      <c r="B2231" s="6" t="s">
        <v>5</v>
      </c>
      <c r="C2231" s="6" t="s">
        <v>12</v>
      </c>
    </row>
    <row r="2232" spans="1:5" x14ac:dyDescent="0.2">
      <c r="A2232">
        <f t="shared" si="33"/>
        <v>40</v>
      </c>
      <c r="B2232" s="6" t="s">
        <v>13</v>
      </c>
      <c r="C2232" s="6" t="s">
        <v>6</v>
      </c>
    </row>
    <row r="2233" spans="1:5" x14ac:dyDescent="0.2">
      <c r="A2233">
        <f t="shared" si="33"/>
        <v>40</v>
      </c>
      <c r="B2233" s="6" t="s">
        <v>13</v>
      </c>
      <c r="C2233" s="6" t="s">
        <v>7</v>
      </c>
    </row>
    <row r="2234" spans="1:5" x14ac:dyDescent="0.2">
      <c r="A2234">
        <f t="shared" si="33"/>
        <v>40</v>
      </c>
      <c r="B2234" s="6" t="s">
        <v>13</v>
      </c>
      <c r="C2234" s="6" t="s">
        <v>8</v>
      </c>
    </row>
    <row r="2235" spans="1:5" x14ac:dyDescent="0.2">
      <c r="A2235">
        <f t="shared" si="33"/>
        <v>40</v>
      </c>
      <c r="B2235" s="6" t="s">
        <v>13</v>
      </c>
      <c r="C2235" s="6" t="s">
        <v>9</v>
      </c>
    </row>
    <row r="2236" spans="1:5" x14ac:dyDescent="0.2">
      <c r="A2236">
        <f t="shared" ref="A2236:A2299" si="34">A2179+1</f>
        <v>40</v>
      </c>
      <c r="B2236" s="6" t="s">
        <v>13</v>
      </c>
      <c r="C2236" s="6" t="s">
        <v>10</v>
      </c>
    </row>
    <row r="2237" spans="1:5" x14ac:dyDescent="0.2">
      <c r="A2237">
        <f t="shared" si="34"/>
        <v>40</v>
      </c>
      <c r="B2237" s="6" t="s">
        <v>13</v>
      </c>
      <c r="C2237" s="6" t="s">
        <v>11</v>
      </c>
    </row>
    <row r="2238" spans="1:5" x14ac:dyDescent="0.2">
      <c r="A2238">
        <f t="shared" si="34"/>
        <v>40</v>
      </c>
      <c r="B2238" s="6" t="s">
        <v>13</v>
      </c>
      <c r="C2238" s="6" t="s">
        <v>12</v>
      </c>
    </row>
    <row r="2239" spans="1:5" x14ac:dyDescent="0.2">
      <c r="A2239">
        <f t="shared" si="34"/>
        <v>40</v>
      </c>
      <c r="B2239" s="6" t="s">
        <v>14</v>
      </c>
      <c r="C2239" s="6" t="s">
        <v>15</v>
      </c>
    </row>
    <row r="2240" spans="1:5" x14ac:dyDescent="0.2">
      <c r="A2240">
        <f t="shared" si="34"/>
        <v>40</v>
      </c>
      <c r="B2240" s="6" t="s">
        <v>14</v>
      </c>
      <c r="C2240" s="6" t="s">
        <v>16</v>
      </c>
    </row>
    <row r="2241" spans="1:5" x14ac:dyDescent="0.2">
      <c r="A2241">
        <f t="shared" si="34"/>
        <v>40</v>
      </c>
      <c r="B2241" s="6" t="s">
        <v>14</v>
      </c>
      <c r="C2241" s="6" t="s">
        <v>17</v>
      </c>
    </row>
    <row r="2242" spans="1:5" x14ac:dyDescent="0.2">
      <c r="A2242">
        <f t="shared" si="34"/>
        <v>40</v>
      </c>
      <c r="B2242" s="6" t="s">
        <v>14</v>
      </c>
      <c r="C2242" s="6" t="s">
        <v>18</v>
      </c>
    </row>
    <row r="2243" spans="1:5" x14ac:dyDescent="0.2">
      <c r="A2243">
        <f t="shared" si="34"/>
        <v>40</v>
      </c>
      <c r="B2243" s="6" t="s">
        <v>14</v>
      </c>
      <c r="C2243" s="6" t="s">
        <v>19</v>
      </c>
    </row>
    <row r="2244" spans="1:5" x14ac:dyDescent="0.2">
      <c r="A2244">
        <f t="shared" si="34"/>
        <v>40</v>
      </c>
      <c r="B2244" s="6" t="s">
        <v>20</v>
      </c>
      <c r="C2244" s="6" t="s">
        <v>21</v>
      </c>
      <c r="D2244">
        <f>43+37</f>
        <v>80</v>
      </c>
      <c r="E2244">
        <v>135</v>
      </c>
    </row>
    <row r="2245" spans="1:5" x14ac:dyDescent="0.2">
      <c r="A2245">
        <f t="shared" si="34"/>
        <v>40</v>
      </c>
      <c r="B2245" s="6" t="s">
        <v>20</v>
      </c>
      <c r="C2245" s="6" t="s">
        <v>22</v>
      </c>
      <c r="D2245">
        <f>135-80</f>
        <v>55</v>
      </c>
      <c r="E2245">
        <v>135</v>
      </c>
    </row>
    <row r="2246" spans="1:5" x14ac:dyDescent="0.2">
      <c r="A2246">
        <f t="shared" si="34"/>
        <v>40</v>
      </c>
      <c r="B2246" s="6" t="s">
        <v>23</v>
      </c>
      <c r="C2246" s="6" t="s">
        <v>24</v>
      </c>
    </row>
    <row r="2247" spans="1:5" x14ac:dyDescent="0.2">
      <c r="A2247">
        <f t="shared" si="34"/>
        <v>40</v>
      </c>
      <c r="B2247" s="6" t="s">
        <v>23</v>
      </c>
      <c r="C2247" s="6" t="s">
        <v>25</v>
      </c>
    </row>
    <row r="2248" spans="1:5" x14ac:dyDescent="0.2">
      <c r="A2248">
        <f t="shared" si="34"/>
        <v>40</v>
      </c>
      <c r="B2248" s="6" t="s">
        <v>23</v>
      </c>
      <c r="C2248" s="6" t="s">
        <v>26</v>
      </c>
    </row>
    <row r="2249" spans="1:5" x14ac:dyDescent="0.2">
      <c r="A2249">
        <f t="shared" si="34"/>
        <v>40</v>
      </c>
      <c r="B2249" s="6" t="s">
        <v>27</v>
      </c>
      <c r="C2249" s="6" t="s">
        <v>28</v>
      </c>
    </row>
    <row r="2250" spans="1:5" x14ac:dyDescent="0.2">
      <c r="A2250">
        <f t="shared" si="34"/>
        <v>40</v>
      </c>
      <c r="B2250" s="6" t="s">
        <v>27</v>
      </c>
      <c r="C2250" s="6" t="s">
        <v>29</v>
      </c>
    </row>
    <row r="2251" spans="1:5" x14ac:dyDescent="0.2">
      <c r="A2251">
        <f t="shared" si="34"/>
        <v>40</v>
      </c>
      <c r="B2251" s="6" t="s">
        <v>27</v>
      </c>
      <c r="C2251" s="6" t="s">
        <v>30</v>
      </c>
    </row>
    <row r="2252" spans="1:5" x14ac:dyDescent="0.2">
      <c r="A2252">
        <f t="shared" si="34"/>
        <v>40</v>
      </c>
      <c r="B2252" s="6" t="s">
        <v>27</v>
      </c>
      <c r="C2252" s="6" t="s">
        <v>31</v>
      </c>
    </row>
    <row r="2253" spans="1:5" x14ac:dyDescent="0.2">
      <c r="A2253">
        <f t="shared" si="34"/>
        <v>40</v>
      </c>
      <c r="B2253" s="6" t="s">
        <v>27</v>
      </c>
      <c r="C2253" s="6" t="s">
        <v>32</v>
      </c>
    </row>
    <row r="2254" spans="1:5" x14ac:dyDescent="0.2">
      <c r="A2254">
        <f t="shared" si="34"/>
        <v>40</v>
      </c>
      <c r="B2254" s="6" t="s">
        <v>27</v>
      </c>
      <c r="C2254" s="6" t="s">
        <v>26</v>
      </c>
    </row>
    <row r="2255" spans="1:5" x14ac:dyDescent="0.2">
      <c r="A2255">
        <f t="shared" si="34"/>
        <v>40</v>
      </c>
      <c r="B2255" s="6" t="s">
        <v>33</v>
      </c>
      <c r="C2255" s="7" t="s">
        <v>34</v>
      </c>
      <c r="D2255">
        <f>32+31</f>
        <v>63</v>
      </c>
      <c r="E2255">
        <v>135</v>
      </c>
    </row>
    <row r="2256" spans="1:5" x14ac:dyDescent="0.2">
      <c r="A2256">
        <f t="shared" si="34"/>
        <v>40</v>
      </c>
      <c r="B2256" s="6" t="s">
        <v>33</v>
      </c>
      <c r="C2256" s="7" t="s">
        <v>35</v>
      </c>
      <c r="D2256">
        <f>29+22</f>
        <v>51</v>
      </c>
      <c r="E2256">
        <v>135</v>
      </c>
    </row>
    <row r="2257" spans="1:5" x14ac:dyDescent="0.2">
      <c r="A2257">
        <f t="shared" si="34"/>
        <v>40</v>
      </c>
      <c r="B2257" s="6" t="s">
        <v>33</v>
      </c>
      <c r="C2257" s="7" t="s">
        <v>36</v>
      </c>
    </row>
    <row r="2258" spans="1:5" x14ac:dyDescent="0.2">
      <c r="A2258">
        <f t="shared" si="34"/>
        <v>40</v>
      </c>
      <c r="B2258" s="6" t="s">
        <v>33</v>
      </c>
      <c r="C2258" s="7" t="s">
        <v>37</v>
      </c>
    </row>
    <row r="2259" spans="1:5" x14ac:dyDescent="0.2">
      <c r="A2259">
        <f t="shared" si="34"/>
        <v>40</v>
      </c>
      <c r="B2259" s="6" t="s">
        <v>33</v>
      </c>
      <c r="C2259" s="7" t="s">
        <v>38</v>
      </c>
    </row>
    <row r="2260" spans="1:5" x14ac:dyDescent="0.2">
      <c r="A2260">
        <f t="shared" si="34"/>
        <v>40</v>
      </c>
      <c r="B2260" s="6" t="s">
        <v>33</v>
      </c>
      <c r="C2260" s="7" t="s">
        <v>39</v>
      </c>
    </row>
    <row r="2261" spans="1:5" x14ac:dyDescent="0.2">
      <c r="A2261">
        <f t="shared" si="34"/>
        <v>40</v>
      </c>
      <c r="B2261" s="6" t="s">
        <v>33</v>
      </c>
      <c r="C2261" s="7" t="s">
        <v>40</v>
      </c>
    </row>
    <row r="2262" spans="1:5" x14ac:dyDescent="0.2">
      <c r="A2262">
        <f t="shared" si="34"/>
        <v>40</v>
      </c>
      <c r="B2262" s="6" t="s">
        <v>33</v>
      </c>
      <c r="C2262" s="7" t="s">
        <v>41</v>
      </c>
    </row>
    <row r="2263" spans="1:5" x14ac:dyDescent="0.2">
      <c r="A2263">
        <f t="shared" si="34"/>
        <v>40</v>
      </c>
      <c r="B2263" s="6" t="s">
        <v>33</v>
      </c>
      <c r="C2263" s="7" t="s">
        <v>42</v>
      </c>
    </row>
    <row r="2264" spans="1:5" x14ac:dyDescent="0.2">
      <c r="A2264">
        <f t="shared" si="34"/>
        <v>40</v>
      </c>
      <c r="B2264" s="6" t="s">
        <v>33</v>
      </c>
      <c r="C2264" s="7" t="s">
        <v>43</v>
      </c>
    </row>
    <row r="2265" spans="1:5" x14ac:dyDescent="0.2">
      <c r="A2265">
        <f t="shared" si="34"/>
        <v>40</v>
      </c>
      <c r="B2265" s="6" t="s">
        <v>33</v>
      </c>
      <c r="C2265" s="7" t="s">
        <v>44</v>
      </c>
      <c r="D2265">
        <v>17</v>
      </c>
      <c r="E2265">
        <v>135</v>
      </c>
    </row>
    <row r="2266" spans="1:5" x14ac:dyDescent="0.2">
      <c r="A2266">
        <f t="shared" si="34"/>
        <v>40</v>
      </c>
      <c r="B2266" s="6" t="s">
        <v>33</v>
      </c>
      <c r="C2266" s="7" t="s">
        <v>45</v>
      </c>
    </row>
    <row r="2267" spans="1:5" x14ac:dyDescent="0.2">
      <c r="A2267">
        <f t="shared" si="34"/>
        <v>40</v>
      </c>
      <c r="B2267" s="6" t="s">
        <v>33</v>
      </c>
      <c r="C2267" s="7" t="s">
        <v>46</v>
      </c>
    </row>
    <row r="2268" spans="1:5" x14ac:dyDescent="0.2">
      <c r="A2268">
        <f t="shared" si="34"/>
        <v>40</v>
      </c>
      <c r="B2268" s="6" t="s">
        <v>33</v>
      </c>
      <c r="C2268" s="7" t="s">
        <v>47</v>
      </c>
    </row>
    <row r="2269" spans="1:5" x14ac:dyDescent="0.2">
      <c r="A2269">
        <f t="shared" si="34"/>
        <v>40</v>
      </c>
      <c r="B2269" s="6" t="s">
        <v>33</v>
      </c>
      <c r="C2269" s="7" t="s">
        <v>48</v>
      </c>
    </row>
    <row r="2270" spans="1:5" x14ac:dyDescent="0.2">
      <c r="A2270">
        <f t="shared" si="34"/>
        <v>40</v>
      </c>
      <c r="B2270" s="6" t="s">
        <v>33</v>
      </c>
      <c r="C2270" s="7" t="s">
        <v>49</v>
      </c>
    </row>
    <row r="2271" spans="1:5" x14ac:dyDescent="0.2">
      <c r="A2271">
        <f t="shared" si="34"/>
        <v>40</v>
      </c>
      <c r="B2271" s="6" t="s">
        <v>33</v>
      </c>
      <c r="C2271" s="7" t="s">
        <v>50</v>
      </c>
    </row>
    <row r="2272" spans="1:5" x14ac:dyDescent="0.2">
      <c r="A2272">
        <f t="shared" si="34"/>
        <v>40</v>
      </c>
      <c r="B2272" s="6" t="s">
        <v>33</v>
      </c>
      <c r="C2272" s="7" t="s">
        <v>51</v>
      </c>
    </row>
    <row r="2273" spans="1:5" x14ac:dyDescent="0.2">
      <c r="A2273">
        <f t="shared" si="34"/>
        <v>40</v>
      </c>
      <c r="B2273" s="6" t="s">
        <v>33</v>
      </c>
      <c r="C2273" s="7" t="s">
        <v>52</v>
      </c>
    </row>
    <row r="2274" spans="1:5" x14ac:dyDescent="0.2">
      <c r="A2274">
        <f t="shared" si="34"/>
        <v>40</v>
      </c>
      <c r="B2274" s="6" t="s">
        <v>33</v>
      </c>
      <c r="C2274" s="7" t="s">
        <v>53</v>
      </c>
      <c r="D2274">
        <v>5</v>
      </c>
      <c r="E2274">
        <v>135</v>
      </c>
    </row>
    <row r="2275" spans="1:5" x14ac:dyDescent="0.2">
      <c r="A2275">
        <f t="shared" si="34"/>
        <v>40</v>
      </c>
      <c r="B2275" s="6" t="s">
        <v>33</v>
      </c>
      <c r="C2275" s="7" t="s">
        <v>31</v>
      </c>
    </row>
    <row r="2276" spans="1:5" x14ac:dyDescent="0.2">
      <c r="A2276">
        <f t="shared" si="34"/>
        <v>40</v>
      </c>
      <c r="B2276" s="6" t="s">
        <v>33</v>
      </c>
      <c r="C2276" s="7" t="s">
        <v>54</v>
      </c>
    </row>
    <row r="2277" spans="1:5" x14ac:dyDescent="0.2">
      <c r="A2277">
        <f t="shared" si="34"/>
        <v>40</v>
      </c>
      <c r="B2277" s="6" t="s">
        <v>55</v>
      </c>
      <c r="C2277" s="6" t="s">
        <v>56</v>
      </c>
    </row>
    <row r="2278" spans="1:5" x14ac:dyDescent="0.2">
      <c r="A2278">
        <f t="shared" si="34"/>
        <v>40</v>
      </c>
      <c r="B2278" s="6" t="s">
        <v>57</v>
      </c>
      <c r="C2278" s="6" t="s">
        <v>58</v>
      </c>
      <c r="D2278">
        <v>93</v>
      </c>
      <c r="E2278">
        <v>135</v>
      </c>
    </row>
    <row r="2279" spans="1:5" x14ac:dyDescent="0.2">
      <c r="A2279">
        <f t="shared" si="34"/>
        <v>40</v>
      </c>
      <c r="B2279" s="6" t="s">
        <v>59</v>
      </c>
      <c r="C2279" s="6" t="s">
        <v>60</v>
      </c>
      <c r="D2279">
        <f>67+68</f>
        <v>135</v>
      </c>
      <c r="E2279">
        <v>612</v>
      </c>
    </row>
    <row r="2280" spans="1:5" x14ac:dyDescent="0.2">
      <c r="A2280">
        <f t="shared" si="34"/>
        <v>40</v>
      </c>
      <c r="B2280" s="6" t="s">
        <v>61</v>
      </c>
      <c r="C2280" s="6" t="s">
        <v>62</v>
      </c>
      <c r="D2280">
        <v>18</v>
      </c>
    </row>
    <row r="2281" spans="1:5" x14ac:dyDescent="0.2">
      <c r="A2281">
        <f t="shared" si="34"/>
        <v>40</v>
      </c>
      <c r="B2281" s="6" t="s">
        <v>61</v>
      </c>
      <c r="C2281" s="6" t="s">
        <v>63</v>
      </c>
    </row>
    <row r="2282" spans="1:5" x14ac:dyDescent="0.2">
      <c r="A2282">
        <f t="shared" si="34"/>
        <v>41</v>
      </c>
      <c r="B2282" s="6" t="s">
        <v>5</v>
      </c>
      <c r="C2282" s="6" t="s">
        <v>6</v>
      </c>
      <c r="D2282">
        <f>((28*64.3)+(30*67.1))/58</f>
        <v>65.748275862068965</v>
      </c>
      <c r="E2282">
        <v>58</v>
      </c>
    </row>
    <row r="2283" spans="1:5" x14ac:dyDescent="0.2">
      <c r="A2283">
        <f t="shared" si="34"/>
        <v>41</v>
      </c>
      <c r="B2283" s="6" t="s">
        <v>5</v>
      </c>
      <c r="C2283" s="6" t="s">
        <v>7</v>
      </c>
    </row>
    <row r="2284" spans="1:5" x14ac:dyDescent="0.2">
      <c r="A2284">
        <f t="shared" si="34"/>
        <v>41</v>
      </c>
      <c r="B2284" s="6" t="s">
        <v>5</v>
      </c>
      <c r="C2284" s="6" t="s">
        <v>8</v>
      </c>
    </row>
    <row r="2285" spans="1:5" x14ac:dyDescent="0.2">
      <c r="A2285">
        <f t="shared" si="34"/>
        <v>41</v>
      </c>
      <c r="B2285" s="6" t="s">
        <v>5</v>
      </c>
      <c r="C2285" s="6" t="s">
        <v>9</v>
      </c>
    </row>
    <row r="2286" spans="1:5" x14ac:dyDescent="0.2">
      <c r="A2286">
        <f t="shared" si="34"/>
        <v>41</v>
      </c>
      <c r="B2286" s="6" t="s">
        <v>5</v>
      </c>
      <c r="C2286" s="6" t="s">
        <v>10</v>
      </c>
    </row>
    <row r="2287" spans="1:5" x14ac:dyDescent="0.2">
      <c r="A2287">
        <f t="shared" si="34"/>
        <v>41</v>
      </c>
      <c r="B2287" s="6" t="s">
        <v>5</v>
      </c>
      <c r="C2287" s="6" t="s">
        <v>11</v>
      </c>
      <c r="D2287">
        <f>((28*33)+(30*27))/58</f>
        <v>29.896551724137932</v>
      </c>
      <c r="E2287">
        <v>58</v>
      </c>
    </row>
    <row r="2288" spans="1:5" x14ac:dyDescent="0.2">
      <c r="A2288">
        <f t="shared" si="34"/>
        <v>41</v>
      </c>
      <c r="B2288" s="6" t="s">
        <v>5</v>
      </c>
      <c r="C2288" s="6" t="s">
        <v>12</v>
      </c>
      <c r="D2288">
        <f>((28*92)+(30*91))/58</f>
        <v>91.482758620689651</v>
      </c>
      <c r="E2288">
        <v>58</v>
      </c>
    </row>
    <row r="2289" spans="1:5" x14ac:dyDescent="0.2">
      <c r="A2289">
        <f t="shared" si="34"/>
        <v>41</v>
      </c>
      <c r="B2289" s="6" t="s">
        <v>13</v>
      </c>
      <c r="C2289" s="6" t="s">
        <v>6</v>
      </c>
    </row>
    <row r="2290" spans="1:5" x14ac:dyDescent="0.2">
      <c r="A2290">
        <f t="shared" si="34"/>
        <v>41</v>
      </c>
      <c r="B2290" s="6" t="s">
        <v>13</v>
      </c>
      <c r="C2290" s="6" t="s">
        <v>7</v>
      </c>
    </row>
    <row r="2291" spans="1:5" x14ac:dyDescent="0.2">
      <c r="A2291">
        <f t="shared" si="34"/>
        <v>41</v>
      </c>
      <c r="B2291" s="6" t="s">
        <v>13</v>
      </c>
      <c r="C2291" s="6" t="s">
        <v>8</v>
      </c>
    </row>
    <row r="2292" spans="1:5" x14ac:dyDescent="0.2">
      <c r="A2292">
        <f t="shared" si="34"/>
        <v>41</v>
      </c>
      <c r="B2292" s="6" t="s">
        <v>13</v>
      </c>
      <c r="C2292" s="6" t="s">
        <v>9</v>
      </c>
    </row>
    <row r="2293" spans="1:5" x14ac:dyDescent="0.2">
      <c r="A2293">
        <f t="shared" si="34"/>
        <v>41</v>
      </c>
      <c r="B2293" s="6" t="s">
        <v>13</v>
      </c>
      <c r="C2293" s="6" t="s">
        <v>10</v>
      </c>
    </row>
    <row r="2294" spans="1:5" x14ac:dyDescent="0.2">
      <c r="A2294">
        <f t="shared" si="34"/>
        <v>41</v>
      </c>
      <c r="B2294" s="6" t="s">
        <v>13</v>
      </c>
      <c r="C2294" s="6" t="s">
        <v>11</v>
      </c>
    </row>
    <row r="2295" spans="1:5" x14ac:dyDescent="0.2">
      <c r="A2295">
        <f t="shared" si="34"/>
        <v>41</v>
      </c>
      <c r="B2295" s="6" t="s">
        <v>13</v>
      </c>
      <c r="C2295" s="6" t="s">
        <v>12</v>
      </c>
    </row>
    <row r="2296" spans="1:5" x14ac:dyDescent="0.2">
      <c r="A2296">
        <f t="shared" si="34"/>
        <v>41</v>
      </c>
      <c r="B2296" s="6" t="s">
        <v>14</v>
      </c>
      <c r="C2296" s="6" t="s">
        <v>15</v>
      </c>
    </row>
    <row r="2297" spans="1:5" x14ac:dyDescent="0.2">
      <c r="A2297">
        <f t="shared" si="34"/>
        <v>41</v>
      </c>
      <c r="B2297" s="6" t="s">
        <v>14</v>
      </c>
      <c r="C2297" s="6" t="s">
        <v>16</v>
      </c>
    </row>
    <row r="2298" spans="1:5" x14ac:dyDescent="0.2">
      <c r="A2298">
        <f t="shared" si="34"/>
        <v>41</v>
      </c>
      <c r="B2298" s="6" t="s">
        <v>14</v>
      </c>
      <c r="C2298" s="6" t="s">
        <v>17</v>
      </c>
    </row>
    <row r="2299" spans="1:5" x14ac:dyDescent="0.2">
      <c r="A2299">
        <f t="shared" si="34"/>
        <v>41</v>
      </c>
      <c r="B2299" s="6" t="s">
        <v>14</v>
      </c>
      <c r="C2299" s="6" t="s">
        <v>18</v>
      </c>
    </row>
    <row r="2300" spans="1:5" x14ac:dyDescent="0.2">
      <c r="A2300">
        <f t="shared" ref="A2300:A2363" si="35">A2243+1</f>
        <v>41</v>
      </c>
      <c r="B2300" s="6" t="s">
        <v>14</v>
      </c>
      <c r="C2300" s="6" t="s">
        <v>19</v>
      </c>
    </row>
    <row r="2301" spans="1:5" x14ac:dyDescent="0.2">
      <c r="A2301">
        <f t="shared" si="35"/>
        <v>41</v>
      </c>
      <c r="B2301" s="6" t="s">
        <v>20</v>
      </c>
      <c r="C2301" s="6" t="s">
        <v>21</v>
      </c>
      <c r="D2301">
        <f>15+14</f>
        <v>29</v>
      </c>
      <c r="E2301">
        <v>58</v>
      </c>
    </row>
    <row r="2302" spans="1:5" x14ac:dyDescent="0.2">
      <c r="A2302">
        <f t="shared" si="35"/>
        <v>41</v>
      </c>
      <c r="B2302" s="6" t="s">
        <v>20</v>
      </c>
      <c r="C2302" s="6" t="s">
        <v>22</v>
      </c>
      <c r="D2302">
        <f>58-29</f>
        <v>29</v>
      </c>
      <c r="E2302">
        <v>58</v>
      </c>
    </row>
    <row r="2303" spans="1:5" x14ac:dyDescent="0.2">
      <c r="A2303">
        <f t="shared" si="35"/>
        <v>41</v>
      </c>
      <c r="B2303" s="6" t="s">
        <v>23</v>
      </c>
      <c r="C2303" s="6" t="s">
        <v>24</v>
      </c>
    </row>
    <row r="2304" spans="1:5" x14ac:dyDescent="0.2">
      <c r="A2304">
        <f t="shared" si="35"/>
        <v>41</v>
      </c>
      <c r="B2304" s="6" t="s">
        <v>23</v>
      </c>
      <c r="C2304" s="6" t="s">
        <v>25</v>
      </c>
    </row>
    <row r="2305" spans="1:5" x14ac:dyDescent="0.2">
      <c r="A2305">
        <f t="shared" si="35"/>
        <v>41</v>
      </c>
      <c r="B2305" s="6" t="s">
        <v>23</v>
      </c>
      <c r="C2305" s="6" t="s">
        <v>26</v>
      </c>
    </row>
    <row r="2306" spans="1:5" x14ac:dyDescent="0.2">
      <c r="A2306">
        <f t="shared" si="35"/>
        <v>41</v>
      </c>
      <c r="B2306" s="6" t="s">
        <v>27</v>
      </c>
      <c r="C2306" s="6" t="s">
        <v>28</v>
      </c>
    </row>
    <row r="2307" spans="1:5" x14ac:dyDescent="0.2">
      <c r="A2307">
        <f t="shared" si="35"/>
        <v>41</v>
      </c>
      <c r="B2307" s="6" t="s">
        <v>27</v>
      </c>
      <c r="C2307" s="6" t="s">
        <v>29</v>
      </c>
    </row>
    <row r="2308" spans="1:5" x14ac:dyDescent="0.2">
      <c r="A2308">
        <f t="shared" si="35"/>
        <v>41</v>
      </c>
      <c r="B2308" s="6" t="s">
        <v>27</v>
      </c>
      <c r="C2308" s="6" t="s">
        <v>30</v>
      </c>
    </row>
    <row r="2309" spans="1:5" x14ac:dyDescent="0.2">
      <c r="A2309">
        <f t="shared" si="35"/>
        <v>41</v>
      </c>
      <c r="B2309" s="6" t="s">
        <v>27</v>
      </c>
      <c r="C2309" s="6" t="s">
        <v>31</v>
      </c>
    </row>
    <row r="2310" spans="1:5" x14ac:dyDescent="0.2">
      <c r="A2310">
        <f t="shared" si="35"/>
        <v>41</v>
      </c>
      <c r="B2310" s="6" t="s">
        <v>27</v>
      </c>
      <c r="C2310" s="6" t="s">
        <v>32</v>
      </c>
    </row>
    <row r="2311" spans="1:5" x14ac:dyDescent="0.2">
      <c r="A2311">
        <f t="shared" si="35"/>
        <v>41</v>
      </c>
      <c r="B2311" s="6" t="s">
        <v>27</v>
      </c>
      <c r="C2311" s="6" t="s">
        <v>26</v>
      </c>
    </row>
    <row r="2312" spans="1:5" x14ac:dyDescent="0.2">
      <c r="A2312">
        <f t="shared" si="35"/>
        <v>41</v>
      </c>
      <c r="B2312" s="6" t="s">
        <v>33</v>
      </c>
      <c r="C2312" s="7" t="s">
        <v>34</v>
      </c>
      <c r="D2312">
        <f>17+22</f>
        <v>39</v>
      </c>
      <c r="E2312">
        <v>58</v>
      </c>
    </row>
    <row r="2313" spans="1:5" x14ac:dyDescent="0.2">
      <c r="A2313">
        <f t="shared" si="35"/>
        <v>41</v>
      </c>
      <c r="B2313" s="6" t="s">
        <v>33</v>
      </c>
      <c r="C2313" s="7" t="s">
        <v>35</v>
      </c>
      <c r="D2313">
        <v>21</v>
      </c>
      <c r="E2313">
        <v>58</v>
      </c>
    </row>
    <row r="2314" spans="1:5" x14ac:dyDescent="0.2">
      <c r="A2314">
        <f t="shared" si="35"/>
        <v>41</v>
      </c>
      <c r="B2314" s="6" t="s">
        <v>33</v>
      </c>
      <c r="C2314" s="7" t="s">
        <v>36</v>
      </c>
    </row>
    <row r="2315" spans="1:5" x14ac:dyDescent="0.2">
      <c r="A2315">
        <f t="shared" si="35"/>
        <v>41</v>
      </c>
      <c r="B2315" s="6" t="s">
        <v>33</v>
      </c>
      <c r="C2315" s="7" t="s">
        <v>37</v>
      </c>
    </row>
    <row r="2316" spans="1:5" x14ac:dyDescent="0.2">
      <c r="A2316">
        <f t="shared" si="35"/>
        <v>41</v>
      </c>
      <c r="B2316" s="6" t="s">
        <v>33</v>
      </c>
      <c r="C2316" s="7" t="s">
        <v>38</v>
      </c>
    </row>
    <row r="2317" spans="1:5" x14ac:dyDescent="0.2">
      <c r="A2317">
        <f t="shared" si="35"/>
        <v>41</v>
      </c>
      <c r="B2317" s="6" t="s">
        <v>33</v>
      </c>
      <c r="C2317" s="7" t="s">
        <v>39</v>
      </c>
      <c r="D2317">
        <v>3</v>
      </c>
      <c r="E2317">
        <v>58</v>
      </c>
    </row>
    <row r="2318" spans="1:5" x14ac:dyDescent="0.2">
      <c r="A2318">
        <f t="shared" si="35"/>
        <v>41</v>
      </c>
      <c r="B2318" s="6" t="s">
        <v>33</v>
      </c>
      <c r="C2318" s="7" t="s">
        <v>40</v>
      </c>
      <c r="D2318">
        <v>5</v>
      </c>
      <c r="E2318">
        <v>58</v>
      </c>
    </row>
    <row r="2319" spans="1:5" x14ac:dyDescent="0.2">
      <c r="A2319">
        <f t="shared" si="35"/>
        <v>41</v>
      </c>
      <c r="B2319" s="6" t="s">
        <v>33</v>
      </c>
      <c r="C2319" s="7" t="s">
        <v>41</v>
      </c>
      <c r="D2319">
        <v>3</v>
      </c>
      <c r="E2319">
        <v>58</v>
      </c>
    </row>
    <row r="2320" spans="1:5" x14ac:dyDescent="0.2">
      <c r="A2320">
        <f t="shared" si="35"/>
        <v>41</v>
      </c>
      <c r="B2320" s="6" t="s">
        <v>33</v>
      </c>
      <c r="C2320" s="7" t="s">
        <v>42</v>
      </c>
    </row>
    <row r="2321" spans="1:5" x14ac:dyDescent="0.2">
      <c r="A2321">
        <f t="shared" si="35"/>
        <v>41</v>
      </c>
      <c r="B2321" s="6" t="s">
        <v>33</v>
      </c>
      <c r="C2321" s="7" t="s">
        <v>43</v>
      </c>
    </row>
    <row r="2322" spans="1:5" x14ac:dyDescent="0.2">
      <c r="A2322">
        <f t="shared" si="35"/>
        <v>41</v>
      </c>
      <c r="B2322" s="6" t="s">
        <v>33</v>
      </c>
      <c r="C2322" s="7" t="s">
        <v>44</v>
      </c>
      <c r="D2322">
        <v>4</v>
      </c>
      <c r="E2322">
        <v>58</v>
      </c>
    </row>
    <row r="2323" spans="1:5" x14ac:dyDescent="0.2">
      <c r="A2323">
        <f t="shared" si="35"/>
        <v>41</v>
      </c>
      <c r="B2323" s="6" t="s">
        <v>33</v>
      </c>
      <c r="C2323" s="7" t="s">
        <v>45</v>
      </c>
    </row>
    <row r="2324" spans="1:5" x14ac:dyDescent="0.2">
      <c r="A2324">
        <f t="shared" si="35"/>
        <v>41</v>
      </c>
      <c r="B2324" s="6" t="s">
        <v>33</v>
      </c>
      <c r="C2324" s="7" t="s">
        <v>46</v>
      </c>
    </row>
    <row r="2325" spans="1:5" x14ac:dyDescent="0.2">
      <c r="A2325">
        <f t="shared" si="35"/>
        <v>41</v>
      </c>
      <c r="B2325" s="6" t="s">
        <v>33</v>
      </c>
      <c r="C2325" s="7" t="s">
        <v>47</v>
      </c>
      <c r="D2325">
        <v>3</v>
      </c>
      <c r="E2325">
        <v>58</v>
      </c>
    </row>
    <row r="2326" spans="1:5" x14ac:dyDescent="0.2">
      <c r="A2326">
        <f t="shared" si="35"/>
        <v>41</v>
      </c>
      <c r="B2326" s="6" t="s">
        <v>33</v>
      </c>
      <c r="C2326" s="7" t="s">
        <v>48</v>
      </c>
    </row>
    <row r="2327" spans="1:5" x14ac:dyDescent="0.2">
      <c r="A2327">
        <f t="shared" si="35"/>
        <v>41</v>
      </c>
      <c r="B2327" s="6" t="s">
        <v>33</v>
      </c>
      <c r="C2327" s="7" t="s">
        <v>49</v>
      </c>
    </row>
    <row r="2328" spans="1:5" x14ac:dyDescent="0.2">
      <c r="A2328">
        <f t="shared" si="35"/>
        <v>41</v>
      </c>
      <c r="B2328" s="6" t="s">
        <v>33</v>
      </c>
      <c r="C2328" s="7" t="s">
        <v>50</v>
      </c>
    </row>
    <row r="2329" spans="1:5" x14ac:dyDescent="0.2">
      <c r="A2329">
        <f t="shared" si="35"/>
        <v>41</v>
      </c>
      <c r="B2329" s="6" t="s">
        <v>33</v>
      </c>
      <c r="C2329" s="7" t="s">
        <v>51</v>
      </c>
      <c r="D2329">
        <v>7</v>
      </c>
      <c r="E2329">
        <v>58</v>
      </c>
    </row>
    <row r="2330" spans="1:5" x14ac:dyDescent="0.2">
      <c r="A2330">
        <f t="shared" si="35"/>
        <v>41</v>
      </c>
      <c r="B2330" s="6" t="s">
        <v>33</v>
      </c>
      <c r="C2330" s="7" t="s">
        <v>52</v>
      </c>
    </row>
    <row r="2331" spans="1:5" x14ac:dyDescent="0.2">
      <c r="A2331">
        <f t="shared" si="35"/>
        <v>41</v>
      </c>
      <c r="B2331" s="6" t="s">
        <v>33</v>
      </c>
      <c r="C2331" s="7" t="s">
        <v>53</v>
      </c>
      <c r="D2331">
        <v>7</v>
      </c>
      <c r="E2331">
        <v>58</v>
      </c>
    </row>
    <row r="2332" spans="1:5" x14ac:dyDescent="0.2">
      <c r="A2332">
        <f t="shared" si="35"/>
        <v>41</v>
      </c>
      <c r="B2332" s="6" t="s">
        <v>33</v>
      </c>
      <c r="C2332" s="7" t="s">
        <v>31</v>
      </c>
    </row>
    <row r="2333" spans="1:5" x14ac:dyDescent="0.2">
      <c r="A2333">
        <f t="shared" si="35"/>
        <v>41</v>
      </c>
      <c r="B2333" s="6" t="s">
        <v>33</v>
      </c>
      <c r="C2333" s="7" t="s">
        <v>54</v>
      </c>
    </row>
    <row r="2334" spans="1:5" x14ac:dyDescent="0.2">
      <c r="A2334">
        <f t="shared" si="35"/>
        <v>41</v>
      </c>
      <c r="B2334" s="6" t="s">
        <v>55</v>
      </c>
      <c r="C2334" s="6" t="s">
        <v>56</v>
      </c>
    </row>
    <row r="2335" spans="1:5" x14ac:dyDescent="0.2">
      <c r="A2335">
        <f t="shared" si="35"/>
        <v>41</v>
      </c>
      <c r="B2335" s="6" t="s">
        <v>57</v>
      </c>
      <c r="C2335" s="6" t="s">
        <v>58</v>
      </c>
      <c r="D2335">
        <f>23+23</f>
        <v>46</v>
      </c>
      <c r="E2335">
        <v>58</v>
      </c>
    </row>
    <row r="2336" spans="1:5" x14ac:dyDescent="0.2">
      <c r="A2336">
        <f t="shared" si="35"/>
        <v>41</v>
      </c>
      <c r="B2336" s="6" t="s">
        <v>59</v>
      </c>
      <c r="C2336" s="6" t="s">
        <v>60</v>
      </c>
      <c r="D2336">
        <v>58</v>
      </c>
      <c r="E2336">
        <v>245</v>
      </c>
    </row>
    <row r="2337" spans="1:5" x14ac:dyDescent="0.2">
      <c r="A2337">
        <f t="shared" si="35"/>
        <v>41</v>
      </c>
      <c r="B2337" s="6" t="s">
        <v>61</v>
      </c>
      <c r="C2337" s="6" t="s">
        <v>62</v>
      </c>
      <c r="D2337">
        <v>18</v>
      </c>
    </row>
    <row r="2338" spans="1:5" x14ac:dyDescent="0.2">
      <c r="A2338">
        <f t="shared" si="35"/>
        <v>41</v>
      </c>
      <c r="B2338" s="6" t="s">
        <v>61</v>
      </c>
      <c r="C2338" s="6" t="s">
        <v>63</v>
      </c>
    </row>
    <row r="2339" spans="1:5" x14ac:dyDescent="0.2">
      <c r="A2339">
        <f t="shared" si="35"/>
        <v>42</v>
      </c>
      <c r="B2339" s="6" t="s">
        <v>5</v>
      </c>
      <c r="C2339" s="6" t="s">
        <v>6</v>
      </c>
    </row>
    <row r="2340" spans="1:5" x14ac:dyDescent="0.2">
      <c r="A2340">
        <f t="shared" si="35"/>
        <v>42</v>
      </c>
      <c r="B2340" s="6" t="s">
        <v>5</v>
      </c>
      <c r="C2340" s="6" t="s">
        <v>7</v>
      </c>
    </row>
    <row r="2341" spans="1:5" x14ac:dyDescent="0.2">
      <c r="A2341">
        <f t="shared" si="35"/>
        <v>42</v>
      </c>
      <c r="B2341" s="6" t="s">
        <v>5</v>
      </c>
      <c r="C2341" s="6" t="s">
        <v>8</v>
      </c>
      <c r="D2341">
        <v>38</v>
      </c>
      <c r="E2341">
        <f>30+33</f>
        <v>63</v>
      </c>
    </row>
    <row r="2342" spans="1:5" x14ac:dyDescent="0.2">
      <c r="A2342">
        <f t="shared" si="35"/>
        <v>42</v>
      </c>
      <c r="B2342" s="6" t="s">
        <v>5</v>
      </c>
      <c r="C2342" s="6" t="s">
        <v>9</v>
      </c>
      <c r="D2342">
        <v>19</v>
      </c>
      <c r="E2342">
        <f>30+33</f>
        <v>63</v>
      </c>
    </row>
    <row r="2343" spans="1:5" x14ac:dyDescent="0.2">
      <c r="A2343">
        <f t="shared" si="35"/>
        <v>42</v>
      </c>
      <c r="B2343" s="6" t="s">
        <v>5</v>
      </c>
      <c r="C2343" s="6" t="s">
        <v>10</v>
      </c>
      <c r="D2343">
        <v>82</v>
      </c>
      <c r="E2343">
        <f>30+33</f>
        <v>63</v>
      </c>
    </row>
    <row r="2344" spans="1:5" x14ac:dyDescent="0.2">
      <c r="A2344">
        <f t="shared" si="35"/>
        <v>42</v>
      </c>
      <c r="B2344" s="6" t="s">
        <v>5</v>
      </c>
      <c r="C2344" s="6" t="s">
        <v>11</v>
      </c>
    </row>
    <row r="2345" spans="1:5" x14ac:dyDescent="0.2">
      <c r="A2345">
        <f t="shared" si="35"/>
        <v>42</v>
      </c>
      <c r="B2345" s="6" t="s">
        <v>5</v>
      </c>
      <c r="C2345" s="6" t="s">
        <v>12</v>
      </c>
    </row>
    <row r="2346" spans="1:5" x14ac:dyDescent="0.2">
      <c r="A2346">
        <f t="shared" si="35"/>
        <v>42</v>
      </c>
      <c r="B2346" s="6" t="s">
        <v>13</v>
      </c>
      <c r="C2346" s="6" t="s">
        <v>6</v>
      </c>
    </row>
    <row r="2347" spans="1:5" x14ac:dyDescent="0.2">
      <c r="A2347">
        <f t="shared" si="35"/>
        <v>42</v>
      </c>
      <c r="B2347" s="6" t="s">
        <v>13</v>
      </c>
      <c r="C2347" s="6" t="s">
        <v>7</v>
      </c>
    </row>
    <row r="2348" spans="1:5" x14ac:dyDescent="0.2">
      <c r="A2348">
        <f t="shared" si="35"/>
        <v>42</v>
      </c>
      <c r="B2348" s="6" t="s">
        <v>13</v>
      </c>
      <c r="C2348" s="6" t="s">
        <v>8</v>
      </c>
    </row>
    <row r="2349" spans="1:5" x14ac:dyDescent="0.2">
      <c r="A2349">
        <f t="shared" si="35"/>
        <v>42</v>
      </c>
      <c r="B2349" s="6" t="s">
        <v>13</v>
      </c>
      <c r="C2349" s="6" t="s">
        <v>9</v>
      </c>
    </row>
    <row r="2350" spans="1:5" x14ac:dyDescent="0.2">
      <c r="A2350">
        <f t="shared" si="35"/>
        <v>42</v>
      </c>
      <c r="B2350" s="6" t="s">
        <v>13</v>
      </c>
      <c r="C2350" s="6" t="s">
        <v>10</v>
      </c>
    </row>
    <row r="2351" spans="1:5" x14ac:dyDescent="0.2">
      <c r="A2351">
        <f t="shared" si="35"/>
        <v>42</v>
      </c>
      <c r="B2351" s="6" t="s">
        <v>13</v>
      </c>
      <c r="C2351" s="6" t="s">
        <v>11</v>
      </c>
    </row>
    <row r="2352" spans="1:5" x14ac:dyDescent="0.2">
      <c r="A2352">
        <f t="shared" si="35"/>
        <v>42</v>
      </c>
      <c r="B2352" s="6" t="s">
        <v>13</v>
      </c>
      <c r="C2352" s="6" t="s">
        <v>12</v>
      </c>
    </row>
    <row r="2353" spans="1:5" x14ac:dyDescent="0.2">
      <c r="A2353">
        <f t="shared" si="35"/>
        <v>42</v>
      </c>
      <c r="B2353" s="6" t="s">
        <v>14</v>
      </c>
      <c r="C2353" s="6" t="s">
        <v>15</v>
      </c>
      <c r="D2353">
        <v>8</v>
      </c>
      <c r="E2353">
        <f>30+33</f>
        <v>63</v>
      </c>
    </row>
    <row r="2354" spans="1:5" x14ac:dyDescent="0.2">
      <c r="A2354">
        <f t="shared" si="35"/>
        <v>42</v>
      </c>
      <c r="B2354" s="6" t="s">
        <v>14</v>
      </c>
      <c r="C2354" s="6" t="s">
        <v>16</v>
      </c>
      <c r="D2354">
        <f>63-8</f>
        <v>55</v>
      </c>
      <c r="E2354">
        <f>30+33</f>
        <v>63</v>
      </c>
    </row>
    <row r="2355" spans="1:5" x14ac:dyDescent="0.2">
      <c r="A2355">
        <f t="shared" si="35"/>
        <v>42</v>
      </c>
      <c r="B2355" s="6" t="s">
        <v>14</v>
      </c>
      <c r="C2355" s="6" t="s">
        <v>17</v>
      </c>
    </row>
    <row r="2356" spans="1:5" x14ac:dyDescent="0.2">
      <c r="A2356">
        <f t="shared" si="35"/>
        <v>42</v>
      </c>
      <c r="B2356" s="6" t="s">
        <v>14</v>
      </c>
      <c r="C2356" s="6" t="s">
        <v>18</v>
      </c>
    </row>
    <row r="2357" spans="1:5" x14ac:dyDescent="0.2">
      <c r="A2357">
        <f t="shared" si="35"/>
        <v>42</v>
      </c>
      <c r="B2357" s="6" t="s">
        <v>14</v>
      </c>
      <c r="C2357" s="6" t="s">
        <v>19</v>
      </c>
    </row>
    <row r="2358" spans="1:5" x14ac:dyDescent="0.2">
      <c r="A2358">
        <f t="shared" si="35"/>
        <v>42</v>
      </c>
      <c r="B2358" s="6" t="s">
        <v>20</v>
      </c>
      <c r="C2358" s="6" t="s">
        <v>21</v>
      </c>
      <c r="D2358">
        <v>34</v>
      </c>
      <c r="E2358">
        <f>30+33</f>
        <v>63</v>
      </c>
    </row>
    <row r="2359" spans="1:5" x14ac:dyDescent="0.2">
      <c r="A2359">
        <f t="shared" si="35"/>
        <v>42</v>
      </c>
      <c r="B2359" s="6" t="s">
        <v>20</v>
      </c>
      <c r="C2359" s="6" t="s">
        <v>22</v>
      </c>
      <c r="D2359">
        <v>29</v>
      </c>
      <c r="E2359">
        <f>30+33</f>
        <v>63</v>
      </c>
    </row>
    <row r="2360" spans="1:5" x14ac:dyDescent="0.2">
      <c r="A2360">
        <f t="shared" si="35"/>
        <v>42</v>
      </c>
      <c r="B2360" s="6" t="s">
        <v>23</v>
      </c>
      <c r="C2360" s="6" t="s">
        <v>24</v>
      </c>
    </row>
    <row r="2361" spans="1:5" x14ac:dyDescent="0.2">
      <c r="A2361">
        <f t="shared" si="35"/>
        <v>42</v>
      </c>
      <c r="B2361" s="6" t="s">
        <v>23</v>
      </c>
      <c r="C2361" s="6" t="s">
        <v>25</v>
      </c>
    </row>
    <row r="2362" spans="1:5" x14ac:dyDescent="0.2">
      <c r="A2362">
        <f t="shared" si="35"/>
        <v>42</v>
      </c>
      <c r="B2362" s="6" t="s">
        <v>23</v>
      </c>
      <c r="C2362" s="6" t="s">
        <v>26</v>
      </c>
    </row>
    <row r="2363" spans="1:5" x14ac:dyDescent="0.2">
      <c r="A2363">
        <f t="shared" si="35"/>
        <v>42</v>
      </c>
      <c r="B2363" s="6" t="s">
        <v>27</v>
      </c>
      <c r="C2363" s="6" t="s">
        <v>28</v>
      </c>
    </row>
    <row r="2364" spans="1:5" x14ac:dyDescent="0.2">
      <c r="A2364">
        <f t="shared" ref="A2364:A2427" si="36">A2307+1</f>
        <v>42</v>
      </c>
      <c r="B2364" s="6" t="s">
        <v>27</v>
      </c>
      <c r="C2364" s="6" t="s">
        <v>29</v>
      </c>
    </row>
    <row r="2365" spans="1:5" x14ac:dyDescent="0.2">
      <c r="A2365">
        <f t="shared" si="36"/>
        <v>42</v>
      </c>
      <c r="B2365" s="6" t="s">
        <v>27</v>
      </c>
      <c r="C2365" s="6" t="s">
        <v>30</v>
      </c>
    </row>
    <row r="2366" spans="1:5" x14ac:dyDescent="0.2">
      <c r="A2366">
        <f t="shared" si="36"/>
        <v>42</v>
      </c>
      <c r="B2366" s="6" t="s">
        <v>27</v>
      </c>
      <c r="C2366" s="6" t="s">
        <v>31</v>
      </c>
    </row>
    <row r="2367" spans="1:5" x14ac:dyDescent="0.2">
      <c r="A2367">
        <f t="shared" si="36"/>
        <v>42</v>
      </c>
      <c r="B2367" s="6" t="s">
        <v>27</v>
      </c>
      <c r="C2367" s="6" t="s">
        <v>32</v>
      </c>
    </row>
    <row r="2368" spans="1:5" x14ac:dyDescent="0.2">
      <c r="A2368">
        <f t="shared" si="36"/>
        <v>42</v>
      </c>
      <c r="B2368" s="6" t="s">
        <v>27</v>
      </c>
      <c r="C2368" s="6" t="s">
        <v>26</v>
      </c>
    </row>
    <row r="2369" spans="1:5" x14ac:dyDescent="0.2">
      <c r="A2369">
        <f t="shared" si="36"/>
        <v>42</v>
      </c>
      <c r="B2369" s="6" t="s">
        <v>33</v>
      </c>
      <c r="C2369" s="7" t="s">
        <v>34</v>
      </c>
      <c r="D2369">
        <v>14</v>
      </c>
      <c r="E2369">
        <f>30+33</f>
        <v>63</v>
      </c>
    </row>
    <row r="2370" spans="1:5" x14ac:dyDescent="0.2">
      <c r="A2370">
        <f t="shared" si="36"/>
        <v>42</v>
      </c>
      <c r="B2370" s="6" t="s">
        <v>33</v>
      </c>
      <c r="C2370" s="7" t="s">
        <v>35</v>
      </c>
      <c r="D2370">
        <v>3</v>
      </c>
      <c r="E2370">
        <f>30+33</f>
        <v>63</v>
      </c>
    </row>
    <row r="2371" spans="1:5" x14ac:dyDescent="0.2">
      <c r="A2371">
        <f t="shared" si="36"/>
        <v>42</v>
      </c>
      <c r="B2371" s="6" t="s">
        <v>33</v>
      </c>
      <c r="C2371" s="7" t="s">
        <v>36</v>
      </c>
    </row>
    <row r="2372" spans="1:5" x14ac:dyDescent="0.2">
      <c r="A2372">
        <f t="shared" si="36"/>
        <v>42</v>
      </c>
      <c r="B2372" s="6" t="s">
        <v>33</v>
      </c>
      <c r="C2372" s="7" t="s">
        <v>37</v>
      </c>
      <c r="D2372">
        <v>4</v>
      </c>
      <c r="E2372">
        <f>30+33</f>
        <v>63</v>
      </c>
    </row>
    <row r="2373" spans="1:5" x14ac:dyDescent="0.2">
      <c r="A2373">
        <f t="shared" si="36"/>
        <v>42</v>
      </c>
      <c r="B2373" s="6" t="s">
        <v>33</v>
      </c>
      <c r="C2373" s="7" t="s">
        <v>38</v>
      </c>
    </row>
    <row r="2374" spans="1:5" x14ac:dyDescent="0.2">
      <c r="A2374">
        <f t="shared" si="36"/>
        <v>42</v>
      </c>
      <c r="B2374" s="6" t="s">
        <v>33</v>
      </c>
      <c r="C2374" s="7" t="s">
        <v>39</v>
      </c>
      <c r="D2374">
        <v>4</v>
      </c>
      <c r="E2374">
        <f>30+33</f>
        <v>63</v>
      </c>
    </row>
    <row r="2375" spans="1:5" x14ac:dyDescent="0.2">
      <c r="A2375">
        <f t="shared" si="36"/>
        <v>42</v>
      </c>
      <c r="B2375" s="6" t="s">
        <v>33</v>
      </c>
      <c r="C2375" s="7" t="s">
        <v>40</v>
      </c>
    </row>
    <row r="2376" spans="1:5" x14ac:dyDescent="0.2">
      <c r="A2376">
        <f t="shared" si="36"/>
        <v>42</v>
      </c>
      <c r="B2376" s="6" t="s">
        <v>33</v>
      </c>
      <c r="C2376" s="7" t="s">
        <v>41</v>
      </c>
    </row>
    <row r="2377" spans="1:5" x14ac:dyDescent="0.2">
      <c r="A2377">
        <f t="shared" si="36"/>
        <v>42</v>
      </c>
      <c r="B2377" s="6" t="s">
        <v>33</v>
      </c>
      <c r="C2377" s="7" t="s">
        <v>42</v>
      </c>
    </row>
    <row r="2378" spans="1:5" x14ac:dyDescent="0.2">
      <c r="A2378">
        <f t="shared" si="36"/>
        <v>42</v>
      </c>
      <c r="B2378" s="6" t="s">
        <v>33</v>
      </c>
      <c r="C2378" s="7" t="s">
        <v>43</v>
      </c>
    </row>
    <row r="2379" spans="1:5" x14ac:dyDescent="0.2">
      <c r="A2379">
        <f t="shared" si="36"/>
        <v>42</v>
      </c>
      <c r="B2379" s="6" t="s">
        <v>33</v>
      </c>
      <c r="C2379" s="7" t="s">
        <v>44</v>
      </c>
    </row>
    <row r="2380" spans="1:5" x14ac:dyDescent="0.2">
      <c r="A2380">
        <f t="shared" si="36"/>
        <v>42</v>
      </c>
      <c r="B2380" s="6" t="s">
        <v>33</v>
      </c>
      <c r="C2380" s="7" t="s">
        <v>45</v>
      </c>
    </row>
    <row r="2381" spans="1:5" x14ac:dyDescent="0.2">
      <c r="A2381">
        <f t="shared" si="36"/>
        <v>42</v>
      </c>
      <c r="B2381" s="6" t="s">
        <v>33</v>
      </c>
      <c r="C2381" s="7" t="s">
        <v>46</v>
      </c>
    </row>
    <row r="2382" spans="1:5" x14ac:dyDescent="0.2">
      <c r="A2382">
        <f t="shared" si="36"/>
        <v>42</v>
      </c>
      <c r="B2382" s="6" t="s">
        <v>33</v>
      </c>
      <c r="C2382" s="7" t="s">
        <v>47</v>
      </c>
    </row>
    <row r="2383" spans="1:5" x14ac:dyDescent="0.2">
      <c r="A2383">
        <f t="shared" si="36"/>
        <v>42</v>
      </c>
      <c r="B2383" s="6" t="s">
        <v>33</v>
      </c>
      <c r="C2383" s="7" t="s">
        <v>48</v>
      </c>
    </row>
    <row r="2384" spans="1:5" x14ac:dyDescent="0.2">
      <c r="A2384">
        <f t="shared" si="36"/>
        <v>42</v>
      </c>
      <c r="B2384" s="6" t="s">
        <v>33</v>
      </c>
      <c r="C2384" s="7" t="s">
        <v>49</v>
      </c>
    </row>
    <row r="2385" spans="1:5" x14ac:dyDescent="0.2">
      <c r="A2385">
        <f t="shared" si="36"/>
        <v>42</v>
      </c>
      <c r="B2385" s="6" t="s">
        <v>33</v>
      </c>
      <c r="C2385" s="7" t="s">
        <v>50</v>
      </c>
    </row>
    <row r="2386" spans="1:5" x14ac:dyDescent="0.2">
      <c r="A2386">
        <f t="shared" si="36"/>
        <v>42</v>
      </c>
      <c r="B2386" s="6" t="s">
        <v>33</v>
      </c>
      <c r="C2386" s="7" t="s">
        <v>51</v>
      </c>
    </row>
    <row r="2387" spans="1:5" x14ac:dyDescent="0.2">
      <c r="A2387">
        <f t="shared" si="36"/>
        <v>42</v>
      </c>
      <c r="B2387" s="6" t="s">
        <v>33</v>
      </c>
      <c r="C2387" s="7" t="s">
        <v>52</v>
      </c>
    </row>
    <row r="2388" spans="1:5" x14ac:dyDescent="0.2">
      <c r="A2388">
        <f t="shared" si="36"/>
        <v>42</v>
      </c>
      <c r="B2388" s="6" t="s">
        <v>33</v>
      </c>
      <c r="C2388" s="7" t="s">
        <v>53</v>
      </c>
    </row>
    <row r="2389" spans="1:5" x14ac:dyDescent="0.2">
      <c r="A2389">
        <f t="shared" si="36"/>
        <v>42</v>
      </c>
      <c r="B2389" s="6" t="s">
        <v>33</v>
      </c>
      <c r="C2389" s="7" t="s">
        <v>31</v>
      </c>
    </row>
    <row r="2390" spans="1:5" x14ac:dyDescent="0.2">
      <c r="A2390">
        <f t="shared" si="36"/>
        <v>42</v>
      </c>
      <c r="B2390" s="6" t="s">
        <v>33</v>
      </c>
      <c r="C2390" s="7" t="s">
        <v>54</v>
      </c>
      <c r="D2390">
        <v>32</v>
      </c>
      <c r="E2390">
        <f>30+33</f>
        <v>63</v>
      </c>
    </row>
    <row r="2391" spans="1:5" x14ac:dyDescent="0.2">
      <c r="A2391">
        <f t="shared" si="36"/>
        <v>42</v>
      </c>
      <c r="B2391" s="6" t="s">
        <v>55</v>
      </c>
      <c r="C2391" s="6" t="s">
        <v>56</v>
      </c>
    </row>
    <row r="2392" spans="1:5" x14ac:dyDescent="0.2">
      <c r="A2392">
        <f t="shared" si="36"/>
        <v>42</v>
      </c>
      <c r="B2392" s="6" t="s">
        <v>57</v>
      </c>
      <c r="C2392" s="6" t="s">
        <v>58</v>
      </c>
    </row>
    <row r="2393" spans="1:5" x14ac:dyDescent="0.2">
      <c r="A2393">
        <f t="shared" si="36"/>
        <v>42</v>
      </c>
      <c r="B2393" s="6" t="s">
        <v>59</v>
      </c>
      <c r="C2393" s="6" t="s">
        <v>60</v>
      </c>
      <c r="D2393">
        <f>30+33</f>
        <v>63</v>
      </c>
      <c r="E2393">
        <v>144</v>
      </c>
    </row>
    <row r="2394" spans="1:5" x14ac:dyDescent="0.2">
      <c r="A2394">
        <f t="shared" si="36"/>
        <v>42</v>
      </c>
      <c r="B2394" s="6" t="s">
        <v>61</v>
      </c>
      <c r="C2394" s="6" t="s">
        <v>62</v>
      </c>
      <c r="D2394">
        <v>19</v>
      </c>
    </row>
    <row r="2395" spans="1:5" x14ac:dyDescent="0.2">
      <c r="A2395">
        <f t="shared" si="36"/>
        <v>42</v>
      </c>
      <c r="B2395" s="6" t="s">
        <v>61</v>
      </c>
      <c r="C2395" s="6" t="s">
        <v>63</v>
      </c>
      <c r="D2395">
        <v>82</v>
      </c>
    </row>
    <row r="2396" spans="1:5" x14ac:dyDescent="0.2">
      <c r="A2396">
        <f t="shared" si="36"/>
        <v>43</v>
      </c>
      <c r="B2396" s="6" t="s">
        <v>5</v>
      </c>
      <c r="C2396" s="6" t="s">
        <v>6</v>
      </c>
    </row>
    <row r="2397" spans="1:5" x14ac:dyDescent="0.2">
      <c r="A2397">
        <f t="shared" si="36"/>
        <v>43</v>
      </c>
      <c r="B2397" s="6" t="s">
        <v>5</v>
      </c>
      <c r="C2397" s="6" t="s">
        <v>7</v>
      </c>
    </row>
    <row r="2398" spans="1:5" x14ac:dyDescent="0.2">
      <c r="A2398">
        <f t="shared" si="36"/>
        <v>43</v>
      </c>
      <c r="B2398" s="6" t="s">
        <v>5</v>
      </c>
      <c r="C2398" s="6" t="s">
        <v>8</v>
      </c>
      <c r="D2398">
        <f>((63.1*76)+(66.3*73))/149</f>
        <v>64.667785234899327</v>
      </c>
      <c r="E2398">
        <v>147</v>
      </c>
    </row>
    <row r="2399" spans="1:5" x14ac:dyDescent="0.2">
      <c r="A2399">
        <f t="shared" si="36"/>
        <v>43</v>
      </c>
      <c r="B2399" s="6" t="s">
        <v>5</v>
      </c>
      <c r="C2399" s="6" t="s">
        <v>9</v>
      </c>
      <c r="D2399">
        <f>((51.5*76)+(53.5*73))/149</f>
        <v>52.479865771812079</v>
      </c>
      <c r="E2399">
        <v>147</v>
      </c>
    </row>
    <row r="2400" spans="1:5" x14ac:dyDescent="0.2">
      <c r="A2400">
        <f t="shared" si="36"/>
        <v>43</v>
      </c>
      <c r="B2400" s="6" t="s">
        <v>5</v>
      </c>
      <c r="C2400" s="6" t="s">
        <v>10</v>
      </c>
      <c r="D2400">
        <f>((70.8*76)+(72.7*73))/149</f>
        <v>71.730872483221489</v>
      </c>
      <c r="E2400">
        <v>147</v>
      </c>
    </row>
    <row r="2401" spans="1:5" x14ac:dyDescent="0.2">
      <c r="A2401">
        <f t="shared" si="36"/>
        <v>43</v>
      </c>
      <c r="B2401" s="6" t="s">
        <v>5</v>
      </c>
      <c r="C2401" s="6" t="s">
        <v>11</v>
      </c>
    </row>
    <row r="2402" spans="1:5" x14ac:dyDescent="0.2">
      <c r="A2402">
        <f t="shared" si="36"/>
        <v>43</v>
      </c>
      <c r="B2402" s="6" t="s">
        <v>5</v>
      </c>
      <c r="C2402" s="6" t="s">
        <v>12</v>
      </c>
    </row>
    <row r="2403" spans="1:5" x14ac:dyDescent="0.2">
      <c r="A2403">
        <f t="shared" si="36"/>
        <v>43</v>
      </c>
      <c r="B2403" s="6" t="s">
        <v>13</v>
      </c>
      <c r="C2403" s="6" t="s">
        <v>6</v>
      </c>
    </row>
    <row r="2404" spans="1:5" x14ac:dyDescent="0.2">
      <c r="A2404">
        <f t="shared" si="36"/>
        <v>43</v>
      </c>
      <c r="B2404" s="6" t="s">
        <v>13</v>
      </c>
      <c r="C2404" s="6" t="s">
        <v>7</v>
      </c>
    </row>
    <row r="2405" spans="1:5" x14ac:dyDescent="0.2">
      <c r="A2405">
        <f t="shared" si="36"/>
        <v>43</v>
      </c>
      <c r="B2405" s="6" t="s">
        <v>13</v>
      </c>
      <c r="C2405" s="6" t="s">
        <v>8</v>
      </c>
      <c r="D2405">
        <f>((27.5*76)+(28.4*73))/149</f>
        <v>27.940939597315435</v>
      </c>
      <c r="E2405">
        <v>147</v>
      </c>
    </row>
    <row r="2406" spans="1:5" x14ac:dyDescent="0.2">
      <c r="A2406">
        <f t="shared" si="36"/>
        <v>43</v>
      </c>
      <c r="B2406" s="6" t="s">
        <v>13</v>
      </c>
      <c r="C2406" s="6" t="s">
        <v>9</v>
      </c>
      <c r="D2406">
        <f>((25.3*76)+(26*73))/149</f>
        <v>25.642953020134229</v>
      </c>
      <c r="E2406">
        <v>147</v>
      </c>
    </row>
    <row r="2407" spans="1:5" x14ac:dyDescent="0.2">
      <c r="A2407">
        <f t="shared" si="36"/>
        <v>43</v>
      </c>
      <c r="B2407" s="6" t="s">
        <v>13</v>
      </c>
      <c r="C2407" s="6" t="s">
        <v>10</v>
      </c>
      <c r="D2407">
        <f>((32.4*76)+(31.2*73))/149</f>
        <v>31.812080536912752</v>
      </c>
      <c r="E2407">
        <v>147</v>
      </c>
    </row>
    <row r="2408" spans="1:5" x14ac:dyDescent="0.2">
      <c r="A2408">
        <f t="shared" si="36"/>
        <v>43</v>
      </c>
      <c r="B2408" s="6" t="s">
        <v>13</v>
      </c>
      <c r="C2408" s="6" t="s">
        <v>11</v>
      </c>
    </row>
    <row r="2409" spans="1:5" x14ac:dyDescent="0.2">
      <c r="A2409">
        <f t="shared" si="36"/>
        <v>43</v>
      </c>
      <c r="B2409" s="6" t="s">
        <v>13</v>
      </c>
      <c r="C2409" s="6" t="s">
        <v>12</v>
      </c>
    </row>
    <row r="2410" spans="1:5" x14ac:dyDescent="0.2">
      <c r="A2410">
        <f t="shared" si="36"/>
        <v>43</v>
      </c>
      <c r="B2410" s="6" t="s">
        <v>14</v>
      </c>
      <c r="C2410" s="6" t="s">
        <v>15</v>
      </c>
    </row>
    <row r="2411" spans="1:5" x14ac:dyDescent="0.2">
      <c r="A2411">
        <f t="shared" si="36"/>
        <v>43</v>
      </c>
      <c r="B2411" s="6" t="s">
        <v>14</v>
      </c>
      <c r="C2411" s="6" t="s">
        <v>16</v>
      </c>
    </row>
    <row r="2412" spans="1:5" x14ac:dyDescent="0.2">
      <c r="A2412">
        <f t="shared" si="36"/>
        <v>43</v>
      </c>
      <c r="B2412" s="6" t="s">
        <v>14</v>
      </c>
      <c r="C2412" s="6" t="s">
        <v>17</v>
      </c>
    </row>
    <row r="2413" spans="1:5" x14ac:dyDescent="0.2">
      <c r="A2413">
        <f t="shared" si="36"/>
        <v>43</v>
      </c>
      <c r="B2413" s="6" t="s">
        <v>14</v>
      </c>
      <c r="C2413" s="6" t="s">
        <v>18</v>
      </c>
      <c r="D2413">
        <f>147-114</f>
        <v>33</v>
      </c>
      <c r="E2413">
        <v>147</v>
      </c>
    </row>
    <row r="2414" spans="1:5" x14ac:dyDescent="0.2">
      <c r="A2414">
        <f t="shared" si="36"/>
        <v>43</v>
      </c>
      <c r="B2414" s="6" t="s">
        <v>14</v>
      </c>
      <c r="C2414" s="6" t="s">
        <v>19</v>
      </c>
      <c r="D2414">
        <f>57+57</f>
        <v>114</v>
      </c>
      <c r="E2414">
        <f>75+72</f>
        <v>147</v>
      </c>
    </row>
    <row r="2415" spans="1:5" x14ac:dyDescent="0.2">
      <c r="A2415">
        <f t="shared" si="36"/>
        <v>43</v>
      </c>
      <c r="B2415" s="6" t="s">
        <v>20</v>
      </c>
      <c r="C2415" s="6" t="s">
        <v>21</v>
      </c>
    </row>
    <row r="2416" spans="1:5" x14ac:dyDescent="0.2">
      <c r="A2416">
        <f t="shared" si="36"/>
        <v>43</v>
      </c>
      <c r="B2416" s="6" t="s">
        <v>20</v>
      </c>
      <c r="C2416" s="6" t="s">
        <v>22</v>
      </c>
    </row>
    <row r="2417" spans="1:5" x14ac:dyDescent="0.2">
      <c r="A2417">
        <f t="shared" si="36"/>
        <v>43</v>
      </c>
      <c r="B2417" s="6" t="s">
        <v>23</v>
      </c>
      <c r="C2417" s="6" t="s">
        <v>24</v>
      </c>
    </row>
    <row r="2418" spans="1:5" x14ac:dyDescent="0.2">
      <c r="A2418">
        <f t="shared" si="36"/>
        <v>43</v>
      </c>
      <c r="B2418" s="6" t="s">
        <v>23</v>
      </c>
      <c r="C2418" s="6" t="s">
        <v>25</v>
      </c>
    </row>
    <row r="2419" spans="1:5" x14ac:dyDescent="0.2">
      <c r="A2419">
        <f t="shared" si="36"/>
        <v>43</v>
      </c>
      <c r="B2419" s="6" t="s">
        <v>23</v>
      </c>
      <c r="C2419" s="6" t="s">
        <v>26</v>
      </c>
    </row>
    <row r="2420" spans="1:5" x14ac:dyDescent="0.2">
      <c r="A2420">
        <f t="shared" si="36"/>
        <v>43</v>
      </c>
      <c r="B2420" s="6" t="s">
        <v>27</v>
      </c>
      <c r="C2420" s="6" t="s">
        <v>28</v>
      </c>
    </row>
    <row r="2421" spans="1:5" x14ac:dyDescent="0.2">
      <c r="A2421">
        <f t="shared" si="36"/>
        <v>43</v>
      </c>
      <c r="B2421" s="6" t="s">
        <v>27</v>
      </c>
      <c r="C2421" s="6" t="s">
        <v>29</v>
      </c>
    </row>
    <row r="2422" spans="1:5" x14ac:dyDescent="0.2">
      <c r="A2422">
        <f t="shared" si="36"/>
        <v>43</v>
      </c>
      <c r="B2422" s="6" t="s">
        <v>27</v>
      </c>
      <c r="C2422" s="6" t="s">
        <v>30</v>
      </c>
    </row>
    <row r="2423" spans="1:5" x14ac:dyDescent="0.2">
      <c r="A2423">
        <f t="shared" si="36"/>
        <v>43</v>
      </c>
      <c r="B2423" s="6" t="s">
        <v>27</v>
      </c>
      <c r="C2423" s="6" t="s">
        <v>31</v>
      </c>
    </row>
    <row r="2424" spans="1:5" x14ac:dyDescent="0.2">
      <c r="A2424">
        <f t="shared" si="36"/>
        <v>43</v>
      </c>
      <c r="B2424" s="6" t="s">
        <v>27</v>
      </c>
      <c r="C2424" s="6" t="s">
        <v>32</v>
      </c>
    </row>
    <row r="2425" spans="1:5" x14ac:dyDescent="0.2">
      <c r="A2425">
        <f t="shared" si="36"/>
        <v>43</v>
      </c>
      <c r="B2425" s="6" t="s">
        <v>27</v>
      </c>
      <c r="C2425" s="6" t="s">
        <v>26</v>
      </c>
    </row>
    <row r="2426" spans="1:5" x14ac:dyDescent="0.2">
      <c r="A2426">
        <f t="shared" si="36"/>
        <v>43</v>
      </c>
      <c r="B2426" s="6" t="s">
        <v>33</v>
      </c>
      <c r="C2426" s="7" t="s">
        <v>34</v>
      </c>
    </row>
    <row r="2427" spans="1:5" x14ac:dyDescent="0.2">
      <c r="A2427">
        <f t="shared" si="36"/>
        <v>43</v>
      </c>
      <c r="B2427" s="6" t="s">
        <v>33</v>
      </c>
      <c r="C2427" s="7" t="s">
        <v>35</v>
      </c>
      <c r="D2427">
        <f>13+14</f>
        <v>27</v>
      </c>
      <c r="E2427">
        <f>76+73</f>
        <v>149</v>
      </c>
    </row>
    <row r="2428" spans="1:5" x14ac:dyDescent="0.2">
      <c r="A2428">
        <f t="shared" ref="A2428:A2491" si="37">A2371+1</f>
        <v>43</v>
      </c>
      <c r="B2428" s="6" t="s">
        <v>33</v>
      </c>
      <c r="C2428" s="7" t="s">
        <v>36</v>
      </c>
    </row>
    <row r="2429" spans="1:5" x14ac:dyDescent="0.2">
      <c r="A2429">
        <f t="shared" si="37"/>
        <v>43</v>
      </c>
      <c r="B2429" s="6" t="s">
        <v>33</v>
      </c>
      <c r="C2429" s="7" t="s">
        <v>37</v>
      </c>
    </row>
    <row r="2430" spans="1:5" x14ac:dyDescent="0.2">
      <c r="A2430">
        <f t="shared" si="37"/>
        <v>43</v>
      </c>
      <c r="B2430" s="6" t="s">
        <v>33</v>
      </c>
      <c r="C2430" s="7" t="s">
        <v>38</v>
      </c>
    </row>
    <row r="2431" spans="1:5" x14ac:dyDescent="0.2">
      <c r="A2431">
        <f t="shared" si="37"/>
        <v>43</v>
      </c>
      <c r="B2431" s="6" t="s">
        <v>33</v>
      </c>
      <c r="C2431" s="7" t="s">
        <v>39</v>
      </c>
    </row>
    <row r="2432" spans="1:5" x14ac:dyDescent="0.2">
      <c r="A2432">
        <f t="shared" si="37"/>
        <v>43</v>
      </c>
      <c r="B2432" s="6" t="s">
        <v>33</v>
      </c>
      <c r="C2432" s="7" t="s">
        <v>40</v>
      </c>
    </row>
    <row r="2433" spans="1:5" x14ac:dyDescent="0.2">
      <c r="A2433">
        <f t="shared" si="37"/>
        <v>43</v>
      </c>
      <c r="B2433" s="6" t="s">
        <v>33</v>
      </c>
      <c r="C2433" s="7" t="s">
        <v>41</v>
      </c>
    </row>
    <row r="2434" spans="1:5" x14ac:dyDescent="0.2">
      <c r="A2434">
        <f t="shared" si="37"/>
        <v>43</v>
      </c>
      <c r="B2434" s="6" t="s">
        <v>33</v>
      </c>
      <c r="C2434" s="7" t="s">
        <v>42</v>
      </c>
    </row>
    <row r="2435" spans="1:5" x14ac:dyDescent="0.2">
      <c r="A2435">
        <f t="shared" si="37"/>
        <v>43</v>
      </c>
      <c r="B2435" s="6" t="s">
        <v>33</v>
      </c>
      <c r="C2435" s="7" t="s">
        <v>43</v>
      </c>
    </row>
    <row r="2436" spans="1:5" x14ac:dyDescent="0.2">
      <c r="A2436">
        <f t="shared" si="37"/>
        <v>43</v>
      </c>
      <c r="B2436" s="6" t="s">
        <v>33</v>
      </c>
      <c r="C2436" s="7" t="s">
        <v>44</v>
      </c>
    </row>
    <row r="2437" spans="1:5" x14ac:dyDescent="0.2">
      <c r="A2437">
        <f t="shared" si="37"/>
        <v>43</v>
      </c>
      <c r="B2437" s="6" t="s">
        <v>33</v>
      </c>
      <c r="C2437" s="7" t="s">
        <v>45</v>
      </c>
    </row>
    <row r="2438" spans="1:5" x14ac:dyDescent="0.2">
      <c r="A2438">
        <f t="shared" si="37"/>
        <v>43</v>
      </c>
      <c r="B2438" s="6" t="s">
        <v>33</v>
      </c>
      <c r="C2438" s="7" t="s">
        <v>46</v>
      </c>
      <c r="D2438">
        <f>7+4</f>
        <v>11</v>
      </c>
      <c r="E2438">
        <f>76+73</f>
        <v>149</v>
      </c>
    </row>
    <row r="2439" spans="1:5" x14ac:dyDescent="0.2">
      <c r="A2439">
        <f t="shared" si="37"/>
        <v>43</v>
      </c>
      <c r="B2439" s="6" t="s">
        <v>33</v>
      </c>
      <c r="C2439" s="7" t="s">
        <v>47</v>
      </c>
    </row>
    <row r="2440" spans="1:5" x14ac:dyDescent="0.2">
      <c r="A2440">
        <f t="shared" si="37"/>
        <v>43</v>
      </c>
      <c r="B2440" s="6" t="s">
        <v>33</v>
      </c>
      <c r="C2440" s="7" t="s">
        <v>48</v>
      </c>
    </row>
    <row r="2441" spans="1:5" x14ac:dyDescent="0.2">
      <c r="A2441">
        <f t="shared" si="37"/>
        <v>43</v>
      </c>
      <c r="B2441" s="6" t="s">
        <v>33</v>
      </c>
      <c r="C2441" s="7" t="s">
        <v>49</v>
      </c>
    </row>
    <row r="2442" spans="1:5" x14ac:dyDescent="0.2">
      <c r="A2442">
        <f t="shared" si="37"/>
        <v>43</v>
      </c>
      <c r="B2442" s="6" t="s">
        <v>33</v>
      </c>
      <c r="C2442" s="7" t="s">
        <v>50</v>
      </c>
    </row>
    <row r="2443" spans="1:5" x14ac:dyDescent="0.2">
      <c r="A2443">
        <f t="shared" si="37"/>
        <v>43</v>
      </c>
      <c r="B2443" s="6" t="s">
        <v>33</v>
      </c>
      <c r="C2443" s="7" t="s">
        <v>51</v>
      </c>
    </row>
    <row r="2444" spans="1:5" x14ac:dyDescent="0.2">
      <c r="A2444">
        <f t="shared" si="37"/>
        <v>43</v>
      </c>
      <c r="B2444" s="6" t="s">
        <v>33</v>
      </c>
      <c r="C2444" s="7" t="s">
        <v>52</v>
      </c>
    </row>
    <row r="2445" spans="1:5" x14ac:dyDescent="0.2">
      <c r="A2445">
        <f t="shared" si="37"/>
        <v>43</v>
      </c>
      <c r="B2445" s="6" t="s">
        <v>33</v>
      </c>
      <c r="C2445" s="7" t="s">
        <v>53</v>
      </c>
      <c r="D2445">
        <v>9</v>
      </c>
      <c r="E2445">
        <f>76+73</f>
        <v>149</v>
      </c>
    </row>
    <row r="2446" spans="1:5" x14ac:dyDescent="0.2">
      <c r="A2446">
        <f t="shared" si="37"/>
        <v>43</v>
      </c>
      <c r="B2446" s="6" t="s">
        <v>33</v>
      </c>
      <c r="C2446" s="7" t="s">
        <v>31</v>
      </c>
    </row>
    <row r="2447" spans="1:5" x14ac:dyDescent="0.2">
      <c r="A2447">
        <f t="shared" si="37"/>
        <v>43</v>
      </c>
      <c r="B2447" s="6" t="s">
        <v>33</v>
      </c>
      <c r="C2447" s="7" t="s">
        <v>54</v>
      </c>
    </row>
    <row r="2448" spans="1:5" x14ac:dyDescent="0.2">
      <c r="A2448">
        <f t="shared" si="37"/>
        <v>43</v>
      </c>
      <c r="B2448" s="6" t="s">
        <v>55</v>
      </c>
      <c r="C2448" s="6" t="s">
        <v>56</v>
      </c>
    </row>
    <row r="2449" spans="1:5" x14ac:dyDescent="0.2">
      <c r="A2449">
        <f t="shared" si="37"/>
        <v>43</v>
      </c>
      <c r="B2449" s="6" t="s">
        <v>57</v>
      </c>
      <c r="C2449" s="6" t="s">
        <v>58</v>
      </c>
      <c r="D2449">
        <f>62+79</f>
        <v>141</v>
      </c>
      <c r="E2449">
        <v>149</v>
      </c>
    </row>
    <row r="2450" spans="1:5" x14ac:dyDescent="0.2">
      <c r="A2450">
        <f t="shared" si="37"/>
        <v>43</v>
      </c>
      <c r="B2450" s="6" t="s">
        <v>59</v>
      </c>
      <c r="C2450" s="6" t="s">
        <v>60</v>
      </c>
      <c r="D2450">
        <f>76+73</f>
        <v>149</v>
      </c>
      <c r="E2450">
        <v>403</v>
      </c>
    </row>
    <row r="2451" spans="1:5" x14ac:dyDescent="0.2">
      <c r="A2451">
        <f t="shared" si="37"/>
        <v>43</v>
      </c>
      <c r="B2451" s="6" t="s">
        <v>61</v>
      </c>
      <c r="C2451" s="6" t="s">
        <v>62</v>
      </c>
      <c r="D2451">
        <v>18</v>
      </c>
    </row>
    <row r="2452" spans="1:5" x14ac:dyDescent="0.2">
      <c r="A2452">
        <f t="shared" si="37"/>
        <v>43</v>
      </c>
      <c r="B2452" s="6" t="s">
        <v>61</v>
      </c>
      <c r="C2452" s="6" t="s">
        <v>63</v>
      </c>
    </row>
    <row r="2453" spans="1:5" x14ac:dyDescent="0.2">
      <c r="A2453">
        <f t="shared" si="37"/>
        <v>44</v>
      </c>
      <c r="B2453" s="6" t="s">
        <v>5</v>
      </c>
      <c r="C2453" s="6" t="s">
        <v>6</v>
      </c>
      <c r="D2453">
        <f>((60.4*137)+(59.5*146)+(59.9*101))/384</f>
        <v>59.926302083333326</v>
      </c>
      <c r="E2453">
        <f>137+146+101</f>
        <v>384</v>
      </c>
    </row>
    <row r="2454" spans="1:5" x14ac:dyDescent="0.2">
      <c r="A2454">
        <f t="shared" si="37"/>
        <v>44</v>
      </c>
      <c r="B2454" s="6" t="s">
        <v>5</v>
      </c>
      <c r="C2454" s="6" t="s">
        <v>7</v>
      </c>
      <c r="D2454">
        <f>((11.6*137)+(12.7*146)+(14.6*101))/384</f>
        <v>12.807291666666666</v>
      </c>
    </row>
    <row r="2455" spans="1:5" x14ac:dyDescent="0.2">
      <c r="A2455">
        <f t="shared" si="37"/>
        <v>44</v>
      </c>
      <c r="B2455" s="6" t="s">
        <v>5</v>
      </c>
      <c r="C2455" s="6" t="s">
        <v>8</v>
      </c>
    </row>
    <row r="2456" spans="1:5" x14ac:dyDescent="0.2">
      <c r="A2456">
        <f t="shared" si="37"/>
        <v>44</v>
      </c>
      <c r="B2456" s="6" t="s">
        <v>5</v>
      </c>
      <c r="C2456" s="6" t="s">
        <v>9</v>
      </c>
    </row>
    <row r="2457" spans="1:5" x14ac:dyDescent="0.2">
      <c r="A2457">
        <f t="shared" si="37"/>
        <v>44</v>
      </c>
      <c r="B2457" s="6" t="s">
        <v>5</v>
      </c>
      <c r="C2457" s="6" t="s">
        <v>10</v>
      </c>
    </row>
    <row r="2458" spans="1:5" x14ac:dyDescent="0.2">
      <c r="A2458">
        <f t="shared" si="37"/>
        <v>44</v>
      </c>
      <c r="B2458" s="6" t="s">
        <v>5</v>
      </c>
      <c r="C2458" s="6" t="s">
        <v>11</v>
      </c>
    </row>
    <row r="2459" spans="1:5" x14ac:dyDescent="0.2">
      <c r="A2459">
        <f t="shared" si="37"/>
        <v>44</v>
      </c>
      <c r="B2459" s="6" t="s">
        <v>5</v>
      </c>
      <c r="C2459" s="6" t="s">
        <v>12</v>
      </c>
    </row>
    <row r="2460" spans="1:5" x14ac:dyDescent="0.2">
      <c r="A2460">
        <f t="shared" si="37"/>
        <v>44</v>
      </c>
      <c r="B2460" s="6" t="s">
        <v>13</v>
      </c>
      <c r="C2460" s="6" t="s">
        <v>6</v>
      </c>
      <c r="D2460">
        <f>((135*30.9)+(30.7*141)+(29.7*100))/(135+141+100)</f>
        <v>30.505851063829788</v>
      </c>
      <c r="E2460">
        <f>135+141+100</f>
        <v>376</v>
      </c>
    </row>
    <row r="2461" spans="1:5" x14ac:dyDescent="0.2">
      <c r="A2461">
        <f t="shared" si="37"/>
        <v>44</v>
      </c>
      <c r="B2461" s="6" t="s">
        <v>13</v>
      </c>
      <c r="C2461" s="6" t="s">
        <v>7</v>
      </c>
      <c r="D2461">
        <f>((135*7.3)+(141*7.4)+(7.5*100))/(135+141+100)</f>
        <v>7.3906914893617026</v>
      </c>
      <c r="E2461">
        <v>376</v>
      </c>
    </row>
    <row r="2462" spans="1:5" x14ac:dyDescent="0.2">
      <c r="A2462">
        <f t="shared" si="37"/>
        <v>44</v>
      </c>
      <c r="B2462" s="6" t="s">
        <v>13</v>
      </c>
      <c r="C2462" s="6" t="s">
        <v>8</v>
      </c>
    </row>
    <row r="2463" spans="1:5" x14ac:dyDescent="0.2">
      <c r="A2463">
        <f t="shared" si="37"/>
        <v>44</v>
      </c>
      <c r="B2463" s="6" t="s">
        <v>13</v>
      </c>
      <c r="C2463" s="6" t="s">
        <v>9</v>
      </c>
    </row>
    <row r="2464" spans="1:5" x14ac:dyDescent="0.2">
      <c r="A2464">
        <f t="shared" si="37"/>
        <v>44</v>
      </c>
      <c r="B2464" s="6" t="s">
        <v>13</v>
      </c>
      <c r="C2464" s="6" t="s">
        <v>10</v>
      </c>
    </row>
    <row r="2465" spans="1:5" x14ac:dyDescent="0.2">
      <c r="A2465">
        <f t="shared" si="37"/>
        <v>44</v>
      </c>
      <c r="B2465" s="6" t="s">
        <v>13</v>
      </c>
      <c r="C2465" s="6" t="s">
        <v>11</v>
      </c>
    </row>
    <row r="2466" spans="1:5" x14ac:dyDescent="0.2">
      <c r="A2466">
        <f t="shared" si="37"/>
        <v>44</v>
      </c>
      <c r="B2466" s="6" t="s">
        <v>13</v>
      </c>
      <c r="C2466" s="6" t="s">
        <v>12</v>
      </c>
    </row>
    <row r="2467" spans="1:5" x14ac:dyDescent="0.2">
      <c r="A2467">
        <f t="shared" si="37"/>
        <v>44</v>
      </c>
      <c r="B2467" s="6" t="s">
        <v>14</v>
      </c>
      <c r="C2467" s="6" t="s">
        <v>15</v>
      </c>
    </row>
    <row r="2468" spans="1:5" x14ac:dyDescent="0.2">
      <c r="A2468">
        <f t="shared" si="37"/>
        <v>44</v>
      </c>
      <c r="B2468" s="6" t="s">
        <v>14</v>
      </c>
      <c r="C2468" s="6" t="s">
        <v>16</v>
      </c>
    </row>
    <row r="2469" spans="1:5" x14ac:dyDescent="0.2">
      <c r="A2469">
        <f t="shared" si="37"/>
        <v>44</v>
      </c>
      <c r="B2469" s="6" t="s">
        <v>14</v>
      </c>
      <c r="C2469" s="6" t="s">
        <v>17</v>
      </c>
    </row>
    <row r="2470" spans="1:5" x14ac:dyDescent="0.2">
      <c r="A2470">
        <f t="shared" si="37"/>
        <v>44</v>
      </c>
      <c r="B2470" s="6" t="s">
        <v>14</v>
      </c>
      <c r="C2470" s="6" t="s">
        <v>18</v>
      </c>
    </row>
    <row r="2471" spans="1:5" x14ac:dyDescent="0.2">
      <c r="A2471">
        <f t="shared" si="37"/>
        <v>44</v>
      </c>
      <c r="B2471" s="6" t="s">
        <v>14</v>
      </c>
      <c r="C2471" s="6" t="s">
        <v>19</v>
      </c>
    </row>
    <row r="2472" spans="1:5" x14ac:dyDescent="0.2">
      <c r="A2472">
        <f t="shared" si="37"/>
        <v>44</v>
      </c>
      <c r="B2472" s="6" t="s">
        <v>20</v>
      </c>
      <c r="C2472" s="6" t="s">
        <v>21</v>
      </c>
      <c r="D2472">
        <f>98+103+72</f>
        <v>273</v>
      </c>
      <c r="E2472">
        <v>384</v>
      </c>
    </row>
    <row r="2473" spans="1:5" x14ac:dyDescent="0.2">
      <c r="A2473">
        <f t="shared" si="37"/>
        <v>44</v>
      </c>
      <c r="B2473" s="6" t="s">
        <v>20</v>
      </c>
      <c r="C2473" s="6" t="s">
        <v>22</v>
      </c>
      <c r="D2473">
        <f>39+43+29</f>
        <v>111</v>
      </c>
      <c r="E2473">
        <v>384</v>
      </c>
    </row>
    <row r="2474" spans="1:5" x14ac:dyDescent="0.2">
      <c r="A2474">
        <f t="shared" si="37"/>
        <v>44</v>
      </c>
      <c r="B2474" s="6" t="s">
        <v>23</v>
      </c>
      <c r="C2474" s="6" t="s">
        <v>24</v>
      </c>
    </row>
    <row r="2475" spans="1:5" x14ac:dyDescent="0.2">
      <c r="A2475">
        <f t="shared" si="37"/>
        <v>44</v>
      </c>
      <c r="B2475" s="6" t="s">
        <v>23</v>
      </c>
      <c r="C2475" s="6" t="s">
        <v>25</v>
      </c>
    </row>
    <row r="2476" spans="1:5" x14ac:dyDescent="0.2">
      <c r="A2476">
        <f t="shared" si="37"/>
        <v>44</v>
      </c>
      <c r="B2476" s="6" t="s">
        <v>23</v>
      </c>
      <c r="C2476" s="6" t="s">
        <v>26</v>
      </c>
    </row>
    <row r="2477" spans="1:5" x14ac:dyDescent="0.2">
      <c r="A2477">
        <f t="shared" si="37"/>
        <v>44</v>
      </c>
      <c r="B2477" s="6" t="s">
        <v>27</v>
      </c>
      <c r="C2477" s="6" t="s">
        <v>28</v>
      </c>
      <c r="D2477">
        <f>79+80+45</f>
        <v>204</v>
      </c>
      <c r="E2477">
        <f>111+105+79</f>
        <v>295</v>
      </c>
    </row>
    <row r="2478" spans="1:5" x14ac:dyDescent="0.2">
      <c r="A2478">
        <f t="shared" si="37"/>
        <v>44</v>
      </c>
      <c r="B2478" s="6" t="s">
        <v>27</v>
      </c>
      <c r="C2478" s="6" t="s">
        <v>29</v>
      </c>
      <c r="D2478">
        <f>4+7+4</f>
        <v>15</v>
      </c>
      <c r="E2478">
        <f>111+105+79</f>
        <v>295</v>
      </c>
    </row>
    <row r="2479" spans="1:5" x14ac:dyDescent="0.2">
      <c r="A2479">
        <f t="shared" si="37"/>
        <v>44</v>
      </c>
      <c r="B2479" s="6" t="s">
        <v>27</v>
      </c>
      <c r="C2479" s="6" t="s">
        <v>30</v>
      </c>
      <c r="D2479">
        <f>18+11+22</f>
        <v>51</v>
      </c>
      <c r="E2479">
        <f>111+105+79</f>
        <v>295</v>
      </c>
    </row>
    <row r="2480" spans="1:5" x14ac:dyDescent="0.2">
      <c r="A2480">
        <f t="shared" si="37"/>
        <v>44</v>
      </c>
      <c r="B2480" s="6" t="s">
        <v>27</v>
      </c>
      <c r="C2480" s="6" t="s">
        <v>31</v>
      </c>
      <c r="D2480">
        <f>12+7</f>
        <v>19</v>
      </c>
      <c r="E2480">
        <f>111+105+79</f>
        <v>295</v>
      </c>
    </row>
    <row r="2481" spans="1:5" x14ac:dyDescent="0.2">
      <c r="A2481">
        <f t="shared" si="37"/>
        <v>44</v>
      </c>
      <c r="B2481" s="6" t="s">
        <v>27</v>
      </c>
      <c r="C2481" s="6" t="s">
        <v>32</v>
      </c>
      <c r="D2481">
        <v>6</v>
      </c>
      <c r="E2481">
        <f>111+105+79</f>
        <v>295</v>
      </c>
    </row>
    <row r="2482" spans="1:5" x14ac:dyDescent="0.2">
      <c r="A2482">
        <f t="shared" si="37"/>
        <v>44</v>
      </c>
      <c r="B2482" s="6" t="s">
        <v>27</v>
      </c>
      <c r="C2482" s="6" t="s">
        <v>26</v>
      </c>
    </row>
    <row r="2483" spans="1:5" x14ac:dyDescent="0.2">
      <c r="A2483">
        <f t="shared" si="37"/>
        <v>44</v>
      </c>
      <c r="B2483" s="6" t="s">
        <v>33</v>
      </c>
      <c r="C2483" s="7" t="s">
        <v>34</v>
      </c>
    </row>
    <row r="2484" spans="1:5" x14ac:dyDescent="0.2">
      <c r="A2484">
        <f t="shared" si="37"/>
        <v>44</v>
      </c>
      <c r="B2484" s="6" t="s">
        <v>33</v>
      </c>
      <c r="C2484" s="7" t="s">
        <v>35</v>
      </c>
      <c r="D2484">
        <f>50+39+30</f>
        <v>119</v>
      </c>
      <c r="E2484">
        <f>129+144+98</f>
        <v>371</v>
      </c>
    </row>
    <row r="2485" spans="1:5" x14ac:dyDescent="0.2">
      <c r="A2485">
        <f t="shared" si="37"/>
        <v>44</v>
      </c>
      <c r="B2485" s="6" t="s">
        <v>33</v>
      </c>
      <c r="C2485" s="7" t="s">
        <v>36</v>
      </c>
    </row>
    <row r="2486" spans="1:5" x14ac:dyDescent="0.2">
      <c r="A2486">
        <f t="shared" si="37"/>
        <v>44</v>
      </c>
      <c r="B2486" s="6" t="s">
        <v>33</v>
      </c>
      <c r="C2486" s="7" t="s">
        <v>37</v>
      </c>
      <c r="D2486">
        <f>9+13+6</f>
        <v>28</v>
      </c>
      <c r="E2486">
        <f>136+140+99</f>
        <v>375</v>
      </c>
    </row>
    <row r="2487" spans="1:5" x14ac:dyDescent="0.2">
      <c r="A2487">
        <f t="shared" si="37"/>
        <v>44</v>
      </c>
      <c r="B2487" s="6" t="s">
        <v>33</v>
      </c>
      <c r="C2487" s="7" t="s">
        <v>38</v>
      </c>
    </row>
    <row r="2488" spans="1:5" x14ac:dyDescent="0.2">
      <c r="A2488">
        <f t="shared" si="37"/>
        <v>44</v>
      </c>
      <c r="B2488" s="6" t="s">
        <v>33</v>
      </c>
      <c r="C2488" s="7" t="s">
        <v>39</v>
      </c>
    </row>
    <row r="2489" spans="1:5" x14ac:dyDescent="0.2">
      <c r="A2489">
        <f t="shared" si="37"/>
        <v>44</v>
      </c>
      <c r="B2489" s="6" t="s">
        <v>33</v>
      </c>
      <c r="C2489" s="7" t="s">
        <v>40</v>
      </c>
      <c r="D2489">
        <f>13+11+8</f>
        <v>32</v>
      </c>
      <c r="E2489">
        <f>128+127+92</f>
        <v>347</v>
      </c>
    </row>
    <row r="2490" spans="1:5" x14ac:dyDescent="0.2">
      <c r="A2490">
        <f t="shared" si="37"/>
        <v>44</v>
      </c>
      <c r="B2490" s="6" t="s">
        <v>33</v>
      </c>
      <c r="C2490" s="7" t="s">
        <v>41</v>
      </c>
    </row>
    <row r="2491" spans="1:5" x14ac:dyDescent="0.2">
      <c r="A2491">
        <f t="shared" si="37"/>
        <v>44</v>
      </c>
      <c r="B2491" s="6" t="s">
        <v>33</v>
      </c>
      <c r="C2491" s="7" t="s">
        <v>42</v>
      </c>
    </row>
    <row r="2492" spans="1:5" x14ac:dyDescent="0.2">
      <c r="A2492">
        <f t="shared" ref="A2492:A2555" si="38">A2435+1</f>
        <v>44</v>
      </c>
      <c r="B2492" s="6" t="s">
        <v>33</v>
      </c>
      <c r="C2492" s="7" t="s">
        <v>43</v>
      </c>
      <c r="D2492">
        <f>27+28+20</f>
        <v>75</v>
      </c>
      <c r="E2492">
        <f>127+144+98</f>
        <v>369</v>
      </c>
    </row>
    <row r="2493" spans="1:5" x14ac:dyDescent="0.2">
      <c r="A2493">
        <f t="shared" si="38"/>
        <v>44</v>
      </c>
      <c r="B2493" s="6" t="s">
        <v>33</v>
      </c>
      <c r="C2493" s="7" t="s">
        <v>44</v>
      </c>
    </row>
    <row r="2494" spans="1:5" x14ac:dyDescent="0.2">
      <c r="A2494">
        <f t="shared" si="38"/>
        <v>44</v>
      </c>
      <c r="B2494" s="6" t="s">
        <v>33</v>
      </c>
      <c r="C2494" s="7" t="s">
        <v>45</v>
      </c>
    </row>
    <row r="2495" spans="1:5" x14ac:dyDescent="0.2">
      <c r="A2495">
        <f t="shared" si="38"/>
        <v>44</v>
      </c>
      <c r="B2495" s="6" t="s">
        <v>33</v>
      </c>
      <c r="C2495" s="7" t="s">
        <v>46</v>
      </c>
      <c r="D2495">
        <f>21+25+16</f>
        <v>62</v>
      </c>
      <c r="E2495">
        <f>137+144+100</f>
        <v>381</v>
      </c>
    </row>
    <row r="2496" spans="1:5" x14ac:dyDescent="0.2">
      <c r="A2496">
        <f t="shared" si="38"/>
        <v>44</v>
      </c>
      <c r="B2496" s="6" t="s">
        <v>33</v>
      </c>
      <c r="C2496" s="7" t="s">
        <v>47</v>
      </c>
    </row>
    <row r="2497" spans="1:5" x14ac:dyDescent="0.2">
      <c r="A2497">
        <f t="shared" si="38"/>
        <v>44</v>
      </c>
      <c r="B2497" s="6" t="s">
        <v>33</v>
      </c>
      <c r="C2497" s="7" t="s">
        <v>48</v>
      </c>
    </row>
    <row r="2498" spans="1:5" x14ac:dyDescent="0.2">
      <c r="A2498">
        <f t="shared" si="38"/>
        <v>44</v>
      </c>
      <c r="B2498" s="6" t="s">
        <v>33</v>
      </c>
      <c r="C2498" s="7" t="s">
        <v>49</v>
      </c>
    </row>
    <row r="2499" spans="1:5" x14ac:dyDescent="0.2">
      <c r="A2499">
        <f t="shared" si="38"/>
        <v>44</v>
      </c>
      <c r="B2499" s="6" t="s">
        <v>33</v>
      </c>
      <c r="C2499" s="7" t="s">
        <v>50</v>
      </c>
    </row>
    <row r="2500" spans="1:5" x14ac:dyDescent="0.2">
      <c r="A2500">
        <f t="shared" si="38"/>
        <v>44</v>
      </c>
      <c r="B2500" s="6" t="s">
        <v>33</v>
      </c>
      <c r="C2500" s="7" t="s">
        <v>51</v>
      </c>
    </row>
    <row r="2501" spans="1:5" x14ac:dyDescent="0.2">
      <c r="A2501">
        <f t="shared" si="38"/>
        <v>44</v>
      </c>
      <c r="B2501" s="6" t="s">
        <v>33</v>
      </c>
      <c r="C2501" s="7" t="s">
        <v>52</v>
      </c>
    </row>
    <row r="2502" spans="1:5" x14ac:dyDescent="0.2">
      <c r="A2502">
        <f t="shared" si="38"/>
        <v>44</v>
      </c>
      <c r="B2502" s="6" t="s">
        <v>33</v>
      </c>
      <c r="C2502" s="7" t="s">
        <v>53</v>
      </c>
      <c r="D2502">
        <f>7+11</f>
        <v>18</v>
      </c>
      <c r="E2502">
        <f>127+144+95</f>
        <v>366</v>
      </c>
    </row>
    <row r="2503" spans="1:5" x14ac:dyDescent="0.2">
      <c r="A2503">
        <f t="shared" si="38"/>
        <v>44</v>
      </c>
      <c r="B2503" s="6" t="s">
        <v>33</v>
      </c>
      <c r="C2503" s="7" t="s">
        <v>31</v>
      </c>
    </row>
    <row r="2504" spans="1:5" x14ac:dyDescent="0.2">
      <c r="A2504">
        <f t="shared" si="38"/>
        <v>44</v>
      </c>
      <c r="B2504" s="6" t="s">
        <v>33</v>
      </c>
      <c r="C2504" s="7" t="s">
        <v>54</v>
      </c>
    </row>
    <row r="2505" spans="1:5" x14ac:dyDescent="0.2">
      <c r="A2505">
        <f t="shared" si="38"/>
        <v>44</v>
      </c>
      <c r="B2505" s="6" t="s">
        <v>55</v>
      </c>
      <c r="C2505" s="6" t="s">
        <v>56</v>
      </c>
    </row>
    <row r="2506" spans="1:5" x14ac:dyDescent="0.2">
      <c r="A2506">
        <f t="shared" si="38"/>
        <v>44</v>
      </c>
      <c r="B2506" s="6" t="s">
        <v>57</v>
      </c>
      <c r="C2506" s="6" t="s">
        <v>58</v>
      </c>
      <c r="D2506">
        <v>383</v>
      </c>
      <c r="E2506">
        <v>384</v>
      </c>
    </row>
    <row r="2507" spans="1:5" x14ac:dyDescent="0.2">
      <c r="A2507">
        <f t="shared" si="38"/>
        <v>44</v>
      </c>
      <c r="B2507" s="6" t="s">
        <v>59</v>
      </c>
      <c r="C2507" s="6" t="s">
        <v>60</v>
      </c>
      <c r="D2507">
        <f>137+141+101</f>
        <v>379</v>
      </c>
      <c r="E2507">
        <v>1165</v>
      </c>
    </row>
    <row r="2508" spans="1:5" x14ac:dyDescent="0.2">
      <c r="A2508">
        <f t="shared" si="38"/>
        <v>44</v>
      </c>
      <c r="B2508" s="6" t="s">
        <v>61</v>
      </c>
      <c r="C2508" s="6" t="s">
        <v>62</v>
      </c>
      <c r="D2508">
        <v>18</v>
      </c>
    </row>
    <row r="2509" spans="1:5" x14ac:dyDescent="0.2">
      <c r="A2509">
        <f t="shared" si="38"/>
        <v>44</v>
      </c>
      <c r="B2509" s="6" t="s">
        <v>61</v>
      </c>
      <c r="C2509" s="6" t="s">
        <v>63</v>
      </c>
    </row>
    <row r="2510" spans="1:5" x14ac:dyDescent="0.2">
      <c r="A2510">
        <f t="shared" si="38"/>
        <v>45</v>
      </c>
      <c r="B2510" s="6" t="s">
        <v>5</v>
      </c>
      <c r="C2510" s="6" t="s">
        <v>6</v>
      </c>
    </row>
    <row r="2511" spans="1:5" x14ac:dyDescent="0.2">
      <c r="A2511">
        <f t="shared" si="38"/>
        <v>45</v>
      </c>
      <c r="B2511" s="6" t="s">
        <v>5</v>
      </c>
      <c r="C2511" s="6" t="s">
        <v>7</v>
      </c>
    </row>
    <row r="2512" spans="1:5" x14ac:dyDescent="0.2">
      <c r="A2512">
        <f t="shared" si="38"/>
        <v>45</v>
      </c>
      <c r="B2512" s="6" t="s">
        <v>5</v>
      </c>
      <c r="C2512" s="6" t="s">
        <v>8</v>
      </c>
      <c r="D2512">
        <v>58</v>
      </c>
      <c r="E2512">
        <v>52</v>
      </c>
    </row>
    <row r="2513" spans="1:5" x14ac:dyDescent="0.2">
      <c r="A2513">
        <f t="shared" si="38"/>
        <v>45</v>
      </c>
      <c r="B2513" s="6" t="s">
        <v>5</v>
      </c>
      <c r="C2513" s="6" t="s">
        <v>9</v>
      </c>
      <c r="D2513">
        <v>48</v>
      </c>
      <c r="E2513">
        <v>52</v>
      </c>
    </row>
    <row r="2514" spans="1:5" x14ac:dyDescent="0.2">
      <c r="A2514">
        <f t="shared" si="38"/>
        <v>45</v>
      </c>
      <c r="B2514" s="6" t="s">
        <v>5</v>
      </c>
      <c r="C2514" s="6" t="s">
        <v>10</v>
      </c>
      <c r="D2514">
        <v>65</v>
      </c>
      <c r="E2514">
        <v>52</v>
      </c>
    </row>
    <row r="2515" spans="1:5" x14ac:dyDescent="0.2">
      <c r="A2515">
        <f t="shared" si="38"/>
        <v>45</v>
      </c>
      <c r="B2515" s="6" t="s">
        <v>5</v>
      </c>
      <c r="C2515" s="6" t="s">
        <v>11</v>
      </c>
    </row>
    <row r="2516" spans="1:5" x14ac:dyDescent="0.2">
      <c r="A2516">
        <f t="shared" si="38"/>
        <v>45</v>
      </c>
      <c r="B2516" s="6" t="s">
        <v>5</v>
      </c>
      <c r="C2516" s="6" t="s">
        <v>12</v>
      </c>
    </row>
    <row r="2517" spans="1:5" x14ac:dyDescent="0.2">
      <c r="A2517">
        <f t="shared" si="38"/>
        <v>45</v>
      </c>
      <c r="B2517" s="6" t="s">
        <v>13</v>
      </c>
      <c r="C2517" s="6" t="s">
        <v>6</v>
      </c>
    </row>
    <row r="2518" spans="1:5" x14ac:dyDescent="0.2">
      <c r="A2518">
        <f t="shared" si="38"/>
        <v>45</v>
      </c>
      <c r="B2518" s="6" t="s">
        <v>13</v>
      </c>
      <c r="C2518" s="6" t="s">
        <v>7</v>
      </c>
    </row>
    <row r="2519" spans="1:5" x14ac:dyDescent="0.2">
      <c r="A2519">
        <f t="shared" si="38"/>
        <v>45</v>
      </c>
      <c r="B2519" s="6" t="s">
        <v>13</v>
      </c>
      <c r="C2519" s="6" t="s">
        <v>8</v>
      </c>
    </row>
    <row r="2520" spans="1:5" x14ac:dyDescent="0.2">
      <c r="A2520">
        <f t="shared" si="38"/>
        <v>45</v>
      </c>
      <c r="B2520" s="6" t="s">
        <v>13</v>
      </c>
      <c r="C2520" s="6" t="s">
        <v>9</v>
      </c>
    </row>
    <row r="2521" spans="1:5" x14ac:dyDescent="0.2">
      <c r="A2521">
        <f t="shared" si="38"/>
        <v>45</v>
      </c>
      <c r="B2521" s="6" t="s">
        <v>13</v>
      </c>
      <c r="C2521" s="6" t="s">
        <v>10</v>
      </c>
    </row>
    <row r="2522" spans="1:5" x14ac:dyDescent="0.2">
      <c r="A2522">
        <f t="shared" si="38"/>
        <v>45</v>
      </c>
      <c r="B2522" s="6" t="s">
        <v>13</v>
      </c>
      <c r="C2522" s="6" t="s">
        <v>11</v>
      </c>
    </row>
    <row r="2523" spans="1:5" x14ac:dyDescent="0.2">
      <c r="A2523">
        <f t="shared" si="38"/>
        <v>45</v>
      </c>
      <c r="B2523" s="6" t="s">
        <v>13</v>
      </c>
      <c r="C2523" s="6" t="s">
        <v>12</v>
      </c>
    </row>
    <row r="2524" spans="1:5" x14ac:dyDescent="0.2">
      <c r="A2524">
        <f t="shared" si="38"/>
        <v>45</v>
      </c>
      <c r="B2524" s="6" t="s">
        <v>14</v>
      </c>
      <c r="C2524" s="6" t="s">
        <v>15</v>
      </c>
      <c r="D2524">
        <v>6</v>
      </c>
      <c r="E2524">
        <v>52</v>
      </c>
    </row>
    <row r="2525" spans="1:5" x14ac:dyDescent="0.2">
      <c r="A2525">
        <f t="shared" si="38"/>
        <v>45</v>
      </c>
      <c r="B2525" s="6" t="s">
        <v>14</v>
      </c>
      <c r="C2525" s="6" t="s">
        <v>16</v>
      </c>
      <c r="D2525">
        <f>52-6</f>
        <v>46</v>
      </c>
      <c r="E2525">
        <v>52</v>
      </c>
    </row>
    <row r="2526" spans="1:5" x14ac:dyDescent="0.2">
      <c r="A2526">
        <f t="shared" si="38"/>
        <v>45</v>
      </c>
      <c r="B2526" s="6" t="s">
        <v>14</v>
      </c>
      <c r="C2526" s="6" t="s">
        <v>17</v>
      </c>
    </row>
    <row r="2527" spans="1:5" x14ac:dyDescent="0.2">
      <c r="A2527">
        <f t="shared" si="38"/>
        <v>45</v>
      </c>
      <c r="B2527" s="6" t="s">
        <v>14</v>
      </c>
      <c r="C2527" s="6" t="s">
        <v>18</v>
      </c>
    </row>
    <row r="2528" spans="1:5" x14ac:dyDescent="0.2">
      <c r="A2528">
        <f t="shared" si="38"/>
        <v>45</v>
      </c>
      <c r="B2528" s="6" t="s">
        <v>14</v>
      </c>
      <c r="C2528" s="6" t="s">
        <v>19</v>
      </c>
    </row>
    <row r="2529" spans="1:5" x14ac:dyDescent="0.2">
      <c r="A2529">
        <f t="shared" si="38"/>
        <v>45</v>
      </c>
      <c r="B2529" s="6" t="s">
        <v>20</v>
      </c>
      <c r="C2529" s="6" t="s">
        <v>21</v>
      </c>
      <c r="D2529">
        <v>26</v>
      </c>
      <c r="E2529">
        <v>52</v>
      </c>
    </row>
    <row r="2530" spans="1:5" x14ac:dyDescent="0.2">
      <c r="A2530">
        <f t="shared" si="38"/>
        <v>45</v>
      </c>
      <c r="B2530" s="6" t="s">
        <v>20</v>
      </c>
      <c r="C2530" s="6" t="s">
        <v>22</v>
      </c>
      <c r="D2530">
        <v>26</v>
      </c>
      <c r="E2530">
        <v>52</v>
      </c>
    </row>
    <row r="2531" spans="1:5" x14ac:dyDescent="0.2">
      <c r="A2531">
        <f t="shared" si="38"/>
        <v>45</v>
      </c>
      <c r="B2531" s="6" t="s">
        <v>23</v>
      </c>
      <c r="C2531" s="6" t="s">
        <v>24</v>
      </c>
    </row>
    <row r="2532" spans="1:5" x14ac:dyDescent="0.2">
      <c r="A2532">
        <f t="shared" si="38"/>
        <v>45</v>
      </c>
      <c r="B2532" s="6" t="s">
        <v>23</v>
      </c>
      <c r="C2532" s="6" t="s">
        <v>25</v>
      </c>
    </row>
    <row r="2533" spans="1:5" x14ac:dyDescent="0.2">
      <c r="A2533">
        <f t="shared" si="38"/>
        <v>45</v>
      </c>
      <c r="B2533" s="6" t="s">
        <v>23</v>
      </c>
      <c r="C2533" s="6" t="s">
        <v>26</v>
      </c>
    </row>
    <row r="2534" spans="1:5" x14ac:dyDescent="0.2">
      <c r="A2534">
        <f t="shared" si="38"/>
        <v>45</v>
      </c>
      <c r="B2534" s="6" t="s">
        <v>27</v>
      </c>
      <c r="C2534" s="6" t="s">
        <v>28</v>
      </c>
    </row>
    <row r="2535" spans="1:5" x14ac:dyDescent="0.2">
      <c r="A2535">
        <f t="shared" si="38"/>
        <v>45</v>
      </c>
      <c r="B2535" s="6" t="s">
        <v>27</v>
      </c>
      <c r="C2535" s="6" t="s">
        <v>29</v>
      </c>
    </row>
    <row r="2536" spans="1:5" x14ac:dyDescent="0.2">
      <c r="A2536">
        <f t="shared" si="38"/>
        <v>45</v>
      </c>
      <c r="B2536" s="6" t="s">
        <v>27</v>
      </c>
      <c r="C2536" s="6" t="s">
        <v>30</v>
      </c>
    </row>
    <row r="2537" spans="1:5" x14ac:dyDescent="0.2">
      <c r="A2537">
        <f t="shared" si="38"/>
        <v>45</v>
      </c>
      <c r="B2537" s="6" t="s">
        <v>27</v>
      </c>
      <c r="C2537" s="6" t="s">
        <v>31</v>
      </c>
    </row>
    <row r="2538" spans="1:5" x14ac:dyDescent="0.2">
      <c r="A2538">
        <f t="shared" si="38"/>
        <v>45</v>
      </c>
      <c r="B2538" s="6" t="s">
        <v>27</v>
      </c>
      <c r="C2538" s="6" t="s">
        <v>32</v>
      </c>
    </row>
    <row r="2539" spans="1:5" x14ac:dyDescent="0.2">
      <c r="A2539">
        <f t="shared" si="38"/>
        <v>45</v>
      </c>
      <c r="B2539" s="6" t="s">
        <v>27</v>
      </c>
      <c r="C2539" s="6" t="s">
        <v>26</v>
      </c>
    </row>
    <row r="2540" spans="1:5" x14ac:dyDescent="0.2">
      <c r="A2540">
        <f t="shared" si="38"/>
        <v>45</v>
      </c>
      <c r="B2540" s="6" t="s">
        <v>33</v>
      </c>
      <c r="C2540" s="7" t="s">
        <v>34</v>
      </c>
    </row>
    <row r="2541" spans="1:5" x14ac:dyDescent="0.2">
      <c r="A2541">
        <f t="shared" si="38"/>
        <v>45</v>
      </c>
      <c r="B2541" s="6" t="s">
        <v>33</v>
      </c>
      <c r="C2541" s="7" t="s">
        <v>35</v>
      </c>
    </row>
    <row r="2542" spans="1:5" x14ac:dyDescent="0.2">
      <c r="A2542">
        <f t="shared" si="38"/>
        <v>45</v>
      </c>
      <c r="B2542" s="6" t="s">
        <v>33</v>
      </c>
      <c r="C2542" s="7" t="s">
        <v>36</v>
      </c>
    </row>
    <row r="2543" spans="1:5" x14ac:dyDescent="0.2">
      <c r="A2543">
        <f t="shared" si="38"/>
        <v>45</v>
      </c>
      <c r="B2543" s="6" t="s">
        <v>33</v>
      </c>
      <c r="C2543" s="7" t="s">
        <v>37</v>
      </c>
    </row>
    <row r="2544" spans="1:5" x14ac:dyDescent="0.2">
      <c r="A2544">
        <f t="shared" si="38"/>
        <v>45</v>
      </c>
      <c r="B2544" s="6" t="s">
        <v>33</v>
      </c>
      <c r="C2544" s="7" t="s">
        <v>38</v>
      </c>
    </row>
    <row r="2545" spans="1:3" x14ac:dyDescent="0.2">
      <c r="A2545">
        <f t="shared" si="38"/>
        <v>45</v>
      </c>
      <c r="B2545" s="6" t="s">
        <v>33</v>
      </c>
      <c r="C2545" s="7" t="s">
        <v>39</v>
      </c>
    </row>
    <row r="2546" spans="1:3" x14ac:dyDescent="0.2">
      <c r="A2546">
        <f t="shared" si="38"/>
        <v>45</v>
      </c>
      <c r="B2546" s="6" t="s">
        <v>33</v>
      </c>
      <c r="C2546" s="7" t="s">
        <v>40</v>
      </c>
    </row>
    <row r="2547" spans="1:3" x14ac:dyDescent="0.2">
      <c r="A2547">
        <f t="shared" si="38"/>
        <v>45</v>
      </c>
      <c r="B2547" s="6" t="s">
        <v>33</v>
      </c>
      <c r="C2547" s="7" t="s">
        <v>41</v>
      </c>
    </row>
    <row r="2548" spans="1:3" x14ac:dyDescent="0.2">
      <c r="A2548">
        <f t="shared" si="38"/>
        <v>45</v>
      </c>
      <c r="B2548" s="6" t="s">
        <v>33</v>
      </c>
      <c r="C2548" s="7" t="s">
        <v>42</v>
      </c>
    </row>
    <row r="2549" spans="1:3" x14ac:dyDescent="0.2">
      <c r="A2549">
        <f t="shared" si="38"/>
        <v>45</v>
      </c>
      <c r="B2549" s="6" t="s">
        <v>33</v>
      </c>
      <c r="C2549" s="7" t="s">
        <v>43</v>
      </c>
    </row>
    <row r="2550" spans="1:3" x14ac:dyDescent="0.2">
      <c r="A2550">
        <f t="shared" si="38"/>
        <v>45</v>
      </c>
      <c r="B2550" s="6" t="s">
        <v>33</v>
      </c>
      <c r="C2550" s="7" t="s">
        <v>44</v>
      </c>
    </row>
    <row r="2551" spans="1:3" x14ac:dyDescent="0.2">
      <c r="A2551">
        <f t="shared" si="38"/>
        <v>45</v>
      </c>
      <c r="B2551" s="6" t="s">
        <v>33</v>
      </c>
      <c r="C2551" s="7" t="s">
        <v>45</v>
      </c>
    </row>
    <row r="2552" spans="1:3" x14ac:dyDescent="0.2">
      <c r="A2552">
        <f t="shared" si="38"/>
        <v>45</v>
      </c>
      <c r="B2552" s="6" t="s">
        <v>33</v>
      </c>
      <c r="C2552" s="7" t="s">
        <v>46</v>
      </c>
    </row>
    <row r="2553" spans="1:3" x14ac:dyDescent="0.2">
      <c r="A2553">
        <f t="shared" si="38"/>
        <v>45</v>
      </c>
      <c r="B2553" s="6" t="s">
        <v>33</v>
      </c>
      <c r="C2553" s="7" t="s">
        <v>47</v>
      </c>
    </row>
    <row r="2554" spans="1:3" x14ac:dyDescent="0.2">
      <c r="A2554">
        <f t="shared" si="38"/>
        <v>45</v>
      </c>
      <c r="B2554" s="6" t="s">
        <v>33</v>
      </c>
      <c r="C2554" s="7" t="s">
        <v>48</v>
      </c>
    </row>
    <row r="2555" spans="1:3" x14ac:dyDescent="0.2">
      <c r="A2555">
        <f t="shared" si="38"/>
        <v>45</v>
      </c>
      <c r="B2555" s="6" t="s">
        <v>33</v>
      </c>
      <c r="C2555" s="7" t="s">
        <v>49</v>
      </c>
    </row>
    <row r="2556" spans="1:3" x14ac:dyDescent="0.2">
      <c r="A2556">
        <f t="shared" ref="A2556:A2619" si="39">A2499+1</f>
        <v>45</v>
      </c>
      <c r="B2556" s="6" t="s">
        <v>33</v>
      </c>
      <c r="C2556" s="7" t="s">
        <v>50</v>
      </c>
    </row>
    <row r="2557" spans="1:3" x14ac:dyDescent="0.2">
      <c r="A2557">
        <f t="shared" si="39"/>
        <v>45</v>
      </c>
      <c r="B2557" s="6" t="s">
        <v>33</v>
      </c>
      <c r="C2557" s="7" t="s">
        <v>51</v>
      </c>
    </row>
    <row r="2558" spans="1:3" x14ac:dyDescent="0.2">
      <c r="A2558">
        <f t="shared" si="39"/>
        <v>45</v>
      </c>
      <c r="B2558" s="6" t="s">
        <v>33</v>
      </c>
      <c r="C2558" s="7" t="s">
        <v>52</v>
      </c>
    </row>
    <row r="2559" spans="1:3" x14ac:dyDescent="0.2">
      <c r="A2559">
        <f t="shared" si="39"/>
        <v>45</v>
      </c>
      <c r="B2559" s="6" t="s">
        <v>33</v>
      </c>
      <c r="C2559" s="7" t="s">
        <v>53</v>
      </c>
    </row>
    <row r="2560" spans="1:3" x14ac:dyDescent="0.2">
      <c r="A2560">
        <f t="shared" si="39"/>
        <v>45</v>
      </c>
      <c r="B2560" s="6" t="s">
        <v>33</v>
      </c>
      <c r="C2560" s="7" t="s">
        <v>31</v>
      </c>
    </row>
    <row r="2561" spans="1:5" x14ac:dyDescent="0.2">
      <c r="A2561">
        <f t="shared" si="39"/>
        <v>45</v>
      </c>
      <c r="B2561" s="6" t="s">
        <v>33</v>
      </c>
      <c r="C2561" s="7" t="s">
        <v>54</v>
      </c>
    </row>
    <row r="2562" spans="1:5" x14ac:dyDescent="0.2">
      <c r="A2562">
        <f t="shared" si="39"/>
        <v>45</v>
      </c>
      <c r="B2562" s="6" t="s">
        <v>55</v>
      </c>
      <c r="C2562" s="6" t="s">
        <v>56</v>
      </c>
    </row>
    <row r="2563" spans="1:5" x14ac:dyDescent="0.2">
      <c r="A2563">
        <f t="shared" si="39"/>
        <v>45</v>
      </c>
      <c r="B2563" s="6" t="s">
        <v>57</v>
      </c>
      <c r="C2563" s="6" t="s">
        <v>58</v>
      </c>
    </row>
    <row r="2564" spans="1:5" x14ac:dyDescent="0.2">
      <c r="A2564">
        <f t="shared" si="39"/>
        <v>45</v>
      </c>
      <c r="B2564" s="6" t="s">
        <v>59</v>
      </c>
      <c r="C2564" s="6" t="s">
        <v>60</v>
      </c>
      <c r="D2564">
        <v>52</v>
      </c>
      <c r="E2564">
        <v>245</v>
      </c>
    </row>
    <row r="2565" spans="1:5" x14ac:dyDescent="0.2">
      <c r="A2565">
        <f t="shared" si="39"/>
        <v>45</v>
      </c>
      <c r="B2565" s="6" t="s">
        <v>61</v>
      </c>
      <c r="C2565" s="6" t="s">
        <v>62</v>
      </c>
      <c r="D2565">
        <v>18</v>
      </c>
    </row>
    <row r="2566" spans="1:5" x14ac:dyDescent="0.2">
      <c r="A2566">
        <f t="shared" si="39"/>
        <v>45</v>
      </c>
      <c r="B2566" s="6" t="s">
        <v>61</v>
      </c>
      <c r="C2566" s="6" t="s">
        <v>63</v>
      </c>
    </row>
    <row r="2567" spans="1:5" x14ac:dyDescent="0.2">
      <c r="A2567">
        <f t="shared" si="39"/>
        <v>46</v>
      </c>
      <c r="B2567" s="6" t="s">
        <v>5</v>
      </c>
      <c r="C2567" s="6" t="s">
        <v>6</v>
      </c>
    </row>
    <row r="2568" spans="1:5" x14ac:dyDescent="0.2">
      <c r="A2568">
        <f t="shared" si="39"/>
        <v>46</v>
      </c>
      <c r="B2568" s="6" t="s">
        <v>5</v>
      </c>
      <c r="C2568" s="6" t="s">
        <v>7</v>
      </c>
    </row>
    <row r="2569" spans="1:5" x14ac:dyDescent="0.2">
      <c r="A2569">
        <f t="shared" si="39"/>
        <v>46</v>
      </c>
      <c r="B2569" s="6" t="s">
        <v>5</v>
      </c>
      <c r="C2569" s="6" t="s">
        <v>8</v>
      </c>
      <c r="D2569">
        <f>((494*40)+(494*42)+(495*41))/1483</f>
        <v>41</v>
      </c>
      <c r="E2569">
        <v>1483</v>
      </c>
    </row>
    <row r="2570" spans="1:5" x14ac:dyDescent="0.2">
      <c r="A2570">
        <f t="shared" si="39"/>
        <v>46</v>
      </c>
      <c r="B2570" s="6" t="s">
        <v>5</v>
      </c>
      <c r="C2570" s="6" t="s">
        <v>9</v>
      </c>
      <c r="D2570">
        <f>((494*34)+(494*35)+(495*35))/1483</f>
        <v>34.666891436277815</v>
      </c>
      <c r="E2570">
        <v>1483</v>
      </c>
    </row>
    <row r="2571" spans="1:5" x14ac:dyDescent="0.2">
      <c r="A2571">
        <f t="shared" si="39"/>
        <v>46</v>
      </c>
      <c r="B2571" s="6" t="s">
        <v>5</v>
      </c>
      <c r="C2571" s="6" t="s">
        <v>10</v>
      </c>
      <c r="D2571">
        <f>((494*48)+(494*49)+(495*49))/1483</f>
        <v>48.666891436277815</v>
      </c>
      <c r="E2571">
        <v>1483</v>
      </c>
    </row>
    <row r="2572" spans="1:5" x14ac:dyDescent="0.2">
      <c r="A2572">
        <f t="shared" si="39"/>
        <v>46</v>
      </c>
      <c r="B2572" s="6" t="s">
        <v>5</v>
      </c>
      <c r="C2572" s="6" t="s">
        <v>11</v>
      </c>
    </row>
    <row r="2573" spans="1:5" x14ac:dyDescent="0.2">
      <c r="A2573">
        <f t="shared" si="39"/>
        <v>46</v>
      </c>
      <c r="B2573" s="6" t="s">
        <v>5</v>
      </c>
      <c r="C2573" s="6" t="s">
        <v>12</v>
      </c>
    </row>
    <row r="2574" spans="1:5" x14ac:dyDescent="0.2">
      <c r="A2574">
        <f t="shared" si="39"/>
        <v>46</v>
      </c>
      <c r="B2574" s="6" t="s">
        <v>13</v>
      </c>
      <c r="C2574" s="6" t="s">
        <v>6</v>
      </c>
    </row>
    <row r="2575" spans="1:5" x14ac:dyDescent="0.2">
      <c r="A2575">
        <f t="shared" si="39"/>
        <v>46</v>
      </c>
      <c r="B2575" s="6" t="s">
        <v>13</v>
      </c>
      <c r="C2575" s="6" t="s">
        <v>7</v>
      </c>
    </row>
    <row r="2576" spans="1:5" x14ac:dyDescent="0.2">
      <c r="A2576">
        <f t="shared" si="39"/>
        <v>46</v>
      </c>
      <c r="B2576" s="6" t="s">
        <v>13</v>
      </c>
      <c r="C2576" s="6" t="s">
        <v>8</v>
      </c>
    </row>
    <row r="2577" spans="1:5" x14ac:dyDescent="0.2">
      <c r="A2577">
        <f t="shared" si="39"/>
        <v>46</v>
      </c>
      <c r="B2577" s="6" t="s">
        <v>13</v>
      </c>
      <c r="C2577" s="6" t="s">
        <v>9</v>
      </c>
    </row>
    <row r="2578" spans="1:5" x14ac:dyDescent="0.2">
      <c r="A2578">
        <f t="shared" si="39"/>
        <v>46</v>
      </c>
      <c r="B2578" s="6" t="s">
        <v>13</v>
      </c>
      <c r="C2578" s="6" t="s">
        <v>10</v>
      </c>
    </row>
    <row r="2579" spans="1:5" x14ac:dyDescent="0.2">
      <c r="A2579">
        <f t="shared" si="39"/>
        <v>46</v>
      </c>
      <c r="B2579" s="6" t="s">
        <v>13</v>
      </c>
      <c r="C2579" s="6" t="s">
        <v>11</v>
      </c>
    </row>
    <row r="2580" spans="1:5" x14ac:dyDescent="0.2">
      <c r="A2580">
        <f t="shared" si="39"/>
        <v>46</v>
      </c>
      <c r="B2580" s="6" t="s">
        <v>13</v>
      </c>
      <c r="C2580" s="6" t="s">
        <v>12</v>
      </c>
    </row>
    <row r="2581" spans="1:5" x14ac:dyDescent="0.2">
      <c r="A2581">
        <f t="shared" si="39"/>
        <v>46</v>
      </c>
      <c r="B2581" s="6" t="s">
        <v>14</v>
      </c>
      <c r="C2581" s="6" t="s">
        <v>15</v>
      </c>
      <c r="D2581">
        <f>13+17+21</f>
        <v>51</v>
      </c>
      <c r="E2581">
        <v>1483</v>
      </c>
    </row>
    <row r="2582" spans="1:5" x14ac:dyDescent="0.2">
      <c r="A2582">
        <f t="shared" si="39"/>
        <v>46</v>
      </c>
      <c r="B2582" s="6" t="s">
        <v>14</v>
      </c>
      <c r="C2582" s="6" t="s">
        <v>16</v>
      </c>
      <c r="D2582">
        <f>1483-51</f>
        <v>1432</v>
      </c>
      <c r="E2582">
        <v>1483</v>
      </c>
    </row>
    <row r="2583" spans="1:5" x14ac:dyDescent="0.2">
      <c r="A2583">
        <f t="shared" si="39"/>
        <v>46</v>
      </c>
      <c r="B2583" s="6" t="s">
        <v>14</v>
      </c>
      <c r="C2583" s="6" t="s">
        <v>17</v>
      </c>
    </row>
    <row r="2584" spans="1:5" x14ac:dyDescent="0.2">
      <c r="A2584">
        <f t="shared" si="39"/>
        <v>46</v>
      </c>
      <c r="B2584" s="6" t="s">
        <v>14</v>
      </c>
      <c r="C2584" s="6" t="s">
        <v>18</v>
      </c>
    </row>
    <row r="2585" spans="1:5" x14ac:dyDescent="0.2">
      <c r="A2585">
        <f t="shared" si="39"/>
        <v>46</v>
      </c>
      <c r="B2585" s="6" t="s">
        <v>14</v>
      </c>
      <c r="C2585" s="6" t="s">
        <v>19</v>
      </c>
    </row>
    <row r="2586" spans="1:5" x14ac:dyDescent="0.2">
      <c r="A2586">
        <f t="shared" si="39"/>
        <v>46</v>
      </c>
      <c r="B2586" s="6" t="s">
        <v>20</v>
      </c>
      <c r="C2586" s="6" t="s">
        <v>21</v>
      </c>
      <c r="D2586">
        <f>1483-760</f>
        <v>723</v>
      </c>
      <c r="E2586">
        <v>1483</v>
      </c>
    </row>
    <row r="2587" spans="1:5" x14ac:dyDescent="0.2">
      <c r="A2587">
        <f t="shared" si="39"/>
        <v>46</v>
      </c>
      <c r="B2587" s="6" t="s">
        <v>20</v>
      </c>
      <c r="C2587" s="6" t="s">
        <v>22</v>
      </c>
      <c r="D2587">
        <f>241+261+258</f>
        <v>760</v>
      </c>
      <c r="E2587">
        <v>1483</v>
      </c>
    </row>
    <row r="2588" spans="1:5" x14ac:dyDescent="0.2">
      <c r="A2588">
        <f t="shared" si="39"/>
        <v>46</v>
      </c>
      <c r="B2588" s="6" t="s">
        <v>23</v>
      </c>
      <c r="C2588" s="6" t="s">
        <v>24</v>
      </c>
      <c r="D2588">
        <f>18+18+22</f>
        <v>58</v>
      </c>
      <c r="E2588">
        <v>1483</v>
      </c>
    </row>
    <row r="2589" spans="1:5" x14ac:dyDescent="0.2">
      <c r="A2589">
        <f t="shared" si="39"/>
        <v>46</v>
      </c>
      <c r="B2589" s="6" t="s">
        <v>23</v>
      </c>
      <c r="C2589" s="6" t="s">
        <v>25</v>
      </c>
      <c r="D2589">
        <f>1483-58</f>
        <v>1425</v>
      </c>
      <c r="E2589">
        <v>1483</v>
      </c>
    </row>
    <row r="2590" spans="1:5" x14ac:dyDescent="0.2">
      <c r="A2590">
        <f t="shared" si="39"/>
        <v>46</v>
      </c>
      <c r="B2590" s="6" t="s">
        <v>23</v>
      </c>
      <c r="C2590" s="6" t="s">
        <v>26</v>
      </c>
    </row>
    <row r="2591" spans="1:5" x14ac:dyDescent="0.2">
      <c r="A2591">
        <f t="shared" si="39"/>
        <v>46</v>
      </c>
      <c r="B2591" s="6" t="s">
        <v>27</v>
      </c>
      <c r="C2591" s="6" t="s">
        <v>28</v>
      </c>
      <c r="D2591">
        <f>419+431+421</f>
        <v>1271</v>
      </c>
      <c r="E2591">
        <v>1483</v>
      </c>
    </row>
    <row r="2592" spans="1:5" x14ac:dyDescent="0.2">
      <c r="A2592">
        <f t="shared" si="39"/>
        <v>46</v>
      </c>
      <c r="B2592" s="6" t="s">
        <v>27</v>
      </c>
      <c r="C2592" s="6" t="s">
        <v>29</v>
      </c>
      <c r="D2592">
        <f>20</f>
        <v>20</v>
      </c>
      <c r="E2592">
        <v>1483</v>
      </c>
    </row>
    <row r="2593" spans="1:5" x14ac:dyDescent="0.2">
      <c r="A2593">
        <f t="shared" si="39"/>
        <v>46</v>
      </c>
      <c r="B2593" s="6" t="s">
        <v>27</v>
      </c>
      <c r="C2593" s="6" t="s">
        <v>30</v>
      </c>
      <c r="D2593">
        <f>29+23+23+12+17+18</f>
        <v>122</v>
      </c>
      <c r="E2593">
        <v>1483</v>
      </c>
    </row>
    <row r="2594" spans="1:5" x14ac:dyDescent="0.2">
      <c r="A2594">
        <f t="shared" si="39"/>
        <v>46</v>
      </c>
      <c r="B2594" s="6" t="s">
        <v>27</v>
      </c>
      <c r="C2594" s="6" t="s">
        <v>31</v>
      </c>
      <c r="D2594">
        <f>8+15+12+7+2</f>
        <v>44</v>
      </c>
      <c r="E2594">
        <v>1483</v>
      </c>
    </row>
    <row r="2595" spans="1:5" x14ac:dyDescent="0.2">
      <c r="A2595">
        <f t="shared" si="39"/>
        <v>46</v>
      </c>
      <c r="B2595" s="6" t="s">
        <v>27</v>
      </c>
      <c r="C2595" s="6" t="s">
        <v>32</v>
      </c>
    </row>
    <row r="2596" spans="1:5" x14ac:dyDescent="0.2">
      <c r="A2596">
        <f t="shared" si="39"/>
        <v>46</v>
      </c>
      <c r="B2596" s="6" t="s">
        <v>27</v>
      </c>
      <c r="C2596" s="6" t="s">
        <v>26</v>
      </c>
    </row>
    <row r="2597" spans="1:5" x14ac:dyDescent="0.2">
      <c r="A2597">
        <f t="shared" si="39"/>
        <v>46</v>
      </c>
      <c r="B2597" s="6" t="s">
        <v>33</v>
      </c>
      <c r="C2597" s="7" t="s">
        <v>34</v>
      </c>
      <c r="D2597">
        <f>60+69+85</f>
        <v>214</v>
      </c>
      <c r="E2597">
        <v>1483</v>
      </c>
    </row>
    <row r="2598" spans="1:5" x14ac:dyDescent="0.2">
      <c r="A2598">
        <f t="shared" si="39"/>
        <v>46</v>
      </c>
      <c r="B2598" s="6" t="s">
        <v>33</v>
      </c>
      <c r="C2598" s="7" t="s">
        <v>35</v>
      </c>
    </row>
    <row r="2599" spans="1:5" x14ac:dyDescent="0.2">
      <c r="A2599">
        <f t="shared" si="39"/>
        <v>46</v>
      </c>
      <c r="B2599" s="6" t="s">
        <v>33</v>
      </c>
      <c r="C2599" s="7" t="s">
        <v>36</v>
      </c>
    </row>
    <row r="2600" spans="1:5" x14ac:dyDescent="0.2">
      <c r="A2600">
        <f t="shared" si="39"/>
        <v>46</v>
      </c>
      <c r="B2600" s="6" t="s">
        <v>33</v>
      </c>
      <c r="C2600" s="7" t="s">
        <v>37</v>
      </c>
    </row>
    <row r="2601" spans="1:5" x14ac:dyDescent="0.2">
      <c r="A2601">
        <f t="shared" si="39"/>
        <v>46</v>
      </c>
      <c r="B2601" s="6" t="s">
        <v>33</v>
      </c>
      <c r="C2601" s="7" t="s">
        <v>38</v>
      </c>
    </row>
    <row r="2602" spans="1:5" x14ac:dyDescent="0.2">
      <c r="A2602">
        <f t="shared" si="39"/>
        <v>46</v>
      </c>
      <c r="B2602" s="6" t="s">
        <v>33</v>
      </c>
      <c r="C2602" s="7" t="s">
        <v>39</v>
      </c>
      <c r="D2602">
        <f>59+46+45</f>
        <v>150</v>
      </c>
      <c r="E2602">
        <v>1483</v>
      </c>
    </row>
    <row r="2603" spans="1:5" x14ac:dyDescent="0.2">
      <c r="A2603">
        <f t="shared" si="39"/>
        <v>46</v>
      </c>
      <c r="B2603" s="6" t="s">
        <v>33</v>
      </c>
      <c r="C2603" s="7" t="s">
        <v>40</v>
      </c>
    </row>
    <row r="2604" spans="1:5" x14ac:dyDescent="0.2">
      <c r="A2604">
        <f t="shared" si="39"/>
        <v>46</v>
      </c>
      <c r="B2604" s="6" t="s">
        <v>33</v>
      </c>
      <c r="C2604" s="7" t="s">
        <v>41</v>
      </c>
    </row>
    <row r="2605" spans="1:5" x14ac:dyDescent="0.2">
      <c r="A2605">
        <f t="shared" si="39"/>
        <v>46</v>
      </c>
      <c r="B2605" s="6" t="s">
        <v>33</v>
      </c>
      <c r="C2605" s="7" t="s">
        <v>42</v>
      </c>
    </row>
    <row r="2606" spans="1:5" x14ac:dyDescent="0.2">
      <c r="A2606">
        <f t="shared" si="39"/>
        <v>46</v>
      </c>
      <c r="B2606" s="6" t="s">
        <v>33</v>
      </c>
      <c r="C2606" s="7" t="s">
        <v>43</v>
      </c>
    </row>
    <row r="2607" spans="1:5" x14ac:dyDescent="0.2">
      <c r="A2607">
        <f t="shared" si="39"/>
        <v>46</v>
      </c>
      <c r="B2607" s="6" t="s">
        <v>33</v>
      </c>
      <c r="C2607" s="7" t="s">
        <v>44</v>
      </c>
    </row>
    <row r="2608" spans="1:5" x14ac:dyDescent="0.2">
      <c r="A2608">
        <f t="shared" si="39"/>
        <v>46</v>
      </c>
      <c r="B2608" s="6" t="s">
        <v>33</v>
      </c>
      <c r="C2608" s="7" t="s">
        <v>45</v>
      </c>
    </row>
    <row r="2609" spans="1:5" x14ac:dyDescent="0.2">
      <c r="A2609">
        <f t="shared" si="39"/>
        <v>46</v>
      </c>
      <c r="B2609" s="6" t="s">
        <v>33</v>
      </c>
      <c r="C2609" s="7" t="s">
        <v>46</v>
      </c>
    </row>
    <row r="2610" spans="1:5" x14ac:dyDescent="0.2">
      <c r="A2610">
        <f t="shared" si="39"/>
        <v>46</v>
      </c>
      <c r="B2610" s="6" t="s">
        <v>33</v>
      </c>
      <c r="C2610" s="7" t="s">
        <v>47</v>
      </c>
    </row>
    <row r="2611" spans="1:5" x14ac:dyDescent="0.2">
      <c r="A2611">
        <f t="shared" si="39"/>
        <v>46</v>
      </c>
      <c r="B2611" s="6" t="s">
        <v>33</v>
      </c>
      <c r="C2611" s="7" t="s">
        <v>48</v>
      </c>
    </row>
    <row r="2612" spans="1:5" x14ac:dyDescent="0.2">
      <c r="A2612">
        <f t="shared" si="39"/>
        <v>46</v>
      </c>
      <c r="B2612" s="6" t="s">
        <v>33</v>
      </c>
      <c r="C2612" s="7" t="s">
        <v>49</v>
      </c>
    </row>
    <row r="2613" spans="1:5" x14ac:dyDescent="0.2">
      <c r="A2613">
        <f t="shared" si="39"/>
        <v>46</v>
      </c>
      <c r="B2613" s="6" t="s">
        <v>33</v>
      </c>
      <c r="C2613" s="7" t="s">
        <v>50</v>
      </c>
    </row>
    <row r="2614" spans="1:5" x14ac:dyDescent="0.2">
      <c r="A2614">
        <f t="shared" si="39"/>
        <v>46</v>
      </c>
      <c r="B2614" s="6" t="s">
        <v>33</v>
      </c>
      <c r="C2614" s="7" t="s">
        <v>51</v>
      </c>
    </row>
    <row r="2615" spans="1:5" x14ac:dyDescent="0.2">
      <c r="A2615">
        <f t="shared" si="39"/>
        <v>46</v>
      </c>
      <c r="B2615" s="6" t="s">
        <v>33</v>
      </c>
      <c r="C2615" s="7" t="s">
        <v>52</v>
      </c>
    </row>
    <row r="2616" spans="1:5" x14ac:dyDescent="0.2">
      <c r="A2616">
        <f t="shared" si="39"/>
        <v>46</v>
      </c>
      <c r="B2616" s="6" t="s">
        <v>33</v>
      </c>
      <c r="C2616" s="7" t="s">
        <v>53</v>
      </c>
    </row>
    <row r="2617" spans="1:5" x14ac:dyDescent="0.2">
      <c r="A2617">
        <f t="shared" si="39"/>
        <v>46</v>
      </c>
      <c r="B2617" s="6" t="s">
        <v>33</v>
      </c>
      <c r="C2617" s="7" t="s">
        <v>31</v>
      </c>
    </row>
    <row r="2618" spans="1:5" x14ac:dyDescent="0.2">
      <c r="A2618">
        <f t="shared" si="39"/>
        <v>46</v>
      </c>
      <c r="B2618" s="6" t="s">
        <v>33</v>
      </c>
      <c r="C2618" s="7" t="s">
        <v>54</v>
      </c>
    </row>
    <row r="2619" spans="1:5" x14ac:dyDescent="0.2">
      <c r="A2619">
        <f t="shared" si="39"/>
        <v>46</v>
      </c>
      <c r="B2619" s="6" t="s">
        <v>55</v>
      </c>
      <c r="C2619" s="6" t="s">
        <v>56</v>
      </c>
    </row>
    <row r="2620" spans="1:5" x14ac:dyDescent="0.2">
      <c r="A2620">
        <f t="shared" ref="A2620:A2683" si="40">A2563+1</f>
        <v>46</v>
      </c>
      <c r="B2620" s="6" t="s">
        <v>57</v>
      </c>
      <c r="C2620" s="6" t="s">
        <v>58</v>
      </c>
    </row>
    <row r="2621" spans="1:5" x14ac:dyDescent="0.2">
      <c r="A2621">
        <f t="shared" si="40"/>
        <v>46</v>
      </c>
      <c r="B2621" s="6" t="s">
        <v>59</v>
      </c>
      <c r="C2621" s="6" t="s">
        <v>60</v>
      </c>
      <c r="D2621">
        <f>494+494+495</f>
        <v>1483</v>
      </c>
      <c r="E2621">
        <v>2271</v>
      </c>
    </row>
    <row r="2622" spans="1:5" x14ac:dyDescent="0.2">
      <c r="A2622">
        <f t="shared" si="40"/>
        <v>46</v>
      </c>
      <c r="B2622" s="6" t="s">
        <v>61</v>
      </c>
      <c r="C2622" s="6" t="s">
        <v>62</v>
      </c>
      <c r="D2622">
        <v>18</v>
      </c>
    </row>
    <row r="2623" spans="1:5" x14ac:dyDescent="0.2">
      <c r="A2623">
        <f t="shared" si="40"/>
        <v>46</v>
      </c>
      <c r="B2623" s="6" t="s">
        <v>61</v>
      </c>
      <c r="C2623" s="6" t="s">
        <v>63</v>
      </c>
    </row>
    <row r="2624" spans="1:5" x14ac:dyDescent="0.2">
      <c r="A2624">
        <f t="shared" si="40"/>
        <v>47</v>
      </c>
      <c r="B2624" s="6" t="s">
        <v>5</v>
      </c>
      <c r="C2624" s="6" t="s">
        <v>6</v>
      </c>
      <c r="D2624">
        <f>((120*42)+(120*42.4)+(60*43.6))/300</f>
        <v>42.48</v>
      </c>
      <c r="E2624">
        <v>300</v>
      </c>
    </row>
    <row r="2625" spans="1:5" x14ac:dyDescent="0.2">
      <c r="A2625">
        <f t="shared" si="40"/>
        <v>47</v>
      </c>
      <c r="B2625" s="6" t="s">
        <v>5</v>
      </c>
      <c r="C2625" s="6" t="s">
        <v>7</v>
      </c>
      <c r="D2625">
        <f>((120*10.2)+(120*9)+(60*7.6))/300</f>
        <v>9.1999999999999993</v>
      </c>
      <c r="E2625">
        <v>300</v>
      </c>
    </row>
    <row r="2626" spans="1:5" x14ac:dyDescent="0.2">
      <c r="A2626">
        <f t="shared" si="40"/>
        <v>47</v>
      </c>
      <c r="B2626" s="6" t="s">
        <v>5</v>
      </c>
      <c r="C2626" s="6" t="s">
        <v>8</v>
      </c>
    </row>
    <row r="2627" spans="1:5" x14ac:dyDescent="0.2">
      <c r="A2627">
        <f t="shared" si="40"/>
        <v>47</v>
      </c>
      <c r="B2627" s="6" t="s">
        <v>5</v>
      </c>
      <c r="C2627" s="6" t="s">
        <v>9</v>
      </c>
    </row>
    <row r="2628" spans="1:5" x14ac:dyDescent="0.2">
      <c r="A2628">
        <f t="shared" si="40"/>
        <v>47</v>
      </c>
      <c r="B2628" s="6" t="s">
        <v>5</v>
      </c>
      <c r="C2628" s="6" t="s">
        <v>10</v>
      </c>
    </row>
    <row r="2629" spans="1:5" x14ac:dyDescent="0.2">
      <c r="A2629">
        <f t="shared" si="40"/>
        <v>47</v>
      </c>
      <c r="B2629" s="6" t="s">
        <v>5</v>
      </c>
      <c r="C2629" s="6" t="s">
        <v>11</v>
      </c>
    </row>
    <row r="2630" spans="1:5" x14ac:dyDescent="0.2">
      <c r="A2630">
        <f t="shared" si="40"/>
        <v>47</v>
      </c>
      <c r="B2630" s="6" t="s">
        <v>5</v>
      </c>
      <c r="C2630" s="6" t="s">
        <v>12</v>
      </c>
    </row>
    <row r="2631" spans="1:5" x14ac:dyDescent="0.2">
      <c r="A2631">
        <f t="shared" si="40"/>
        <v>47</v>
      </c>
      <c r="B2631" s="6" t="s">
        <v>13</v>
      </c>
      <c r="C2631" s="6" t="s">
        <v>6</v>
      </c>
      <c r="D2631">
        <f>((120*24.9)+(120*25.5)+(60*25.5))/300</f>
        <v>25.26</v>
      </c>
      <c r="E2631">
        <v>300</v>
      </c>
    </row>
    <row r="2632" spans="1:5" x14ac:dyDescent="0.2">
      <c r="A2632">
        <f t="shared" si="40"/>
        <v>47</v>
      </c>
      <c r="B2632" s="6" t="s">
        <v>13</v>
      </c>
      <c r="C2632" s="6" t="s">
        <v>7</v>
      </c>
      <c r="D2632">
        <f>((120*3.6)+(120*3.2)+(60*3))/300</f>
        <v>3.32</v>
      </c>
      <c r="E2632">
        <v>300</v>
      </c>
    </row>
    <row r="2633" spans="1:5" x14ac:dyDescent="0.2">
      <c r="A2633">
        <f t="shared" si="40"/>
        <v>47</v>
      </c>
      <c r="B2633" s="6" t="s">
        <v>13</v>
      </c>
      <c r="C2633" s="6" t="s">
        <v>8</v>
      </c>
    </row>
    <row r="2634" spans="1:5" x14ac:dyDescent="0.2">
      <c r="A2634">
        <f t="shared" si="40"/>
        <v>47</v>
      </c>
      <c r="B2634" s="6" t="s">
        <v>13</v>
      </c>
      <c r="C2634" s="6" t="s">
        <v>9</v>
      </c>
    </row>
    <row r="2635" spans="1:5" x14ac:dyDescent="0.2">
      <c r="A2635">
        <f t="shared" si="40"/>
        <v>47</v>
      </c>
      <c r="B2635" s="6" t="s">
        <v>13</v>
      </c>
      <c r="C2635" s="6" t="s">
        <v>10</v>
      </c>
    </row>
    <row r="2636" spans="1:5" x14ac:dyDescent="0.2">
      <c r="A2636">
        <f t="shared" si="40"/>
        <v>47</v>
      </c>
      <c r="B2636" s="6" t="s">
        <v>13</v>
      </c>
      <c r="C2636" s="6" t="s">
        <v>11</v>
      </c>
    </row>
    <row r="2637" spans="1:5" x14ac:dyDescent="0.2">
      <c r="A2637">
        <f t="shared" si="40"/>
        <v>47</v>
      </c>
      <c r="B2637" s="6" t="s">
        <v>13</v>
      </c>
      <c r="C2637" s="6" t="s">
        <v>12</v>
      </c>
    </row>
    <row r="2638" spans="1:5" x14ac:dyDescent="0.2">
      <c r="A2638">
        <f t="shared" si="40"/>
        <v>47</v>
      </c>
      <c r="B2638" s="6" t="s">
        <v>14</v>
      </c>
      <c r="C2638" s="6" t="s">
        <v>15</v>
      </c>
    </row>
    <row r="2639" spans="1:5" x14ac:dyDescent="0.2">
      <c r="A2639">
        <f t="shared" si="40"/>
        <v>47</v>
      </c>
      <c r="B2639" s="6" t="s">
        <v>14</v>
      </c>
      <c r="C2639" s="6" t="s">
        <v>16</v>
      </c>
    </row>
    <row r="2640" spans="1:5" x14ac:dyDescent="0.2">
      <c r="A2640">
        <f t="shared" si="40"/>
        <v>47</v>
      </c>
      <c r="B2640" s="6" t="s">
        <v>14</v>
      </c>
      <c r="C2640" s="6" t="s">
        <v>17</v>
      </c>
    </row>
    <row r="2641" spans="1:5" x14ac:dyDescent="0.2">
      <c r="A2641">
        <f t="shared" si="40"/>
        <v>47</v>
      </c>
      <c r="B2641" s="6" t="s">
        <v>14</v>
      </c>
      <c r="C2641" s="6" t="s">
        <v>18</v>
      </c>
    </row>
    <row r="2642" spans="1:5" x14ac:dyDescent="0.2">
      <c r="A2642">
        <f t="shared" si="40"/>
        <v>47</v>
      </c>
      <c r="B2642" s="6" t="s">
        <v>14</v>
      </c>
      <c r="C2642" s="6" t="s">
        <v>19</v>
      </c>
    </row>
    <row r="2643" spans="1:5" x14ac:dyDescent="0.2">
      <c r="A2643">
        <f t="shared" si="40"/>
        <v>47</v>
      </c>
      <c r="B2643" s="6" t="s">
        <v>20</v>
      </c>
      <c r="C2643" s="6" t="s">
        <v>21</v>
      </c>
      <c r="D2643">
        <f>54+48+25</f>
        <v>127</v>
      </c>
      <c r="E2643">
        <v>300</v>
      </c>
    </row>
    <row r="2644" spans="1:5" x14ac:dyDescent="0.2">
      <c r="A2644">
        <f t="shared" si="40"/>
        <v>47</v>
      </c>
      <c r="B2644" s="6" t="s">
        <v>20</v>
      </c>
      <c r="C2644" s="6" t="s">
        <v>22</v>
      </c>
      <c r="D2644">
        <f>66+72+35</f>
        <v>173</v>
      </c>
      <c r="E2644">
        <v>300</v>
      </c>
    </row>
    <row r="2645" spans="1:5" x14ac:dyDescent="0.2">
      <c r="A2645">
        <f t="shared" si="40"/>
        <v>47</v>
      </c>
      <c r="B2645" s="6" t="s">
        <v>23</v>
      </c>
      <c r="C2645" s="6" t="s">
        <v>24</v>
      </c>
    </row>
    <row r="2646" spans="1:5" x14ac:dyDescent="0.2">
      <c r="A2646">
        <f t="shared" si="40"/>
        <v>47</v>
      </c>
      <c r="B2646" s="6" t="s">
        <v>23</v>
      </c>
      <c r="C2646" s="6" t="s">
        <v>25</v>
      </c>
    </row>
    <row r="2647" spans="1:5" x14ac:dyDescent="0.2">
      <c r="A2647">
        <f t="shared" si="40"/>
        <v>47</v>
      </c>
      <c r="B2647" s="6" t="s">
        <v>23</v>
      </c>
      <c r="C2647" s="6" t="s">
        <v>26</v>
      </c>
    </row>
    <row r="2648" spans="1:5" x14ac:dyDescent="0.2">
      <c r="A2648">
        <f t="shared" si="40"/>
        <v>47</v>
      </c>
      <c r="B2648" s="6" t="s">
        <v>27</v>
      </c>
      <c r="C2648" s="6" t="s">
        <v>28</v>
      </c>
    </row>
    <row r="2649" spans="1:5" x14ac:dyDescent="0.2">
      <c r="A2649">
        <f t="shared" si="40"/>
        <v>47</v>
      </c>
      <c r="B2649" s="6" t="s">
        <v>27</v>
      </c>
      <c r="C2649" s="6" t="s">
        <v>29</v>
      </c>
    </row>
    <row r="2650" spans="1:5" x14ac:dyDescent="0.2">
      <c r="A2650">
        <f t="shared" si="40"/>
        <v>47</v>
      </c>
      <c r="B2650" s="6" t="s">
        <v>27</v>
      </c>
      <c r="C2650" s="6" t="s">
        <v>30</v>
      </c>
    </row>
    <row r="2651" spans="1:5" x14ac:dyDescent="0.2">
      <c r="A2651">
        <f t="shared" si="40"/>
        <v>47</v>
      </c>
      <c r="B2651" s="6" t="s">
        <v>27</v>
      </c>
      <c r="C2651" s="6" t="s">
        <v>31</v>
      </c>
    </row>
    <row r="2652" spans="1:5" x14ac:dyDescent="0.2">
      <c r="A2652">
        <f t="shared" si="40"/>
        <v>47</v>
      </c>
      <c r="B2652" s="6" t="s">
        <v>27</v>
      </c>
      <c r="C2652" s="6" t="s">
        <v>32</v>
      </c>
    </row>
    <row r="2653" spans="1:5" x14ac:dyDescent="0.2">
      <c r="A2653">
        <f t="shared" si="40"/>
        <v>47</v>
      </c>
      <c r="B2653" s="6" t="s">
        <v>27</v>
      </c>
      <c r="C2653" s="6" t="s">
        <v>26</v>
      </c>
    </row>
    <row r="2654" spans="1:5" x14ac:dyDescent="0.2">
      <c r="A2654">
        <f t="shared" si="40"/>
        <v>47</v>
      </c>
      <c r="B2654" s="6" t="s">
        <v>33</v>
      </c>
      <c r="C2654" s="7" t="s">
        <v>34</v>
      </c>
    </row>
    <row r="2655" spans="1:5" x14ac:dyDescent="0.2">
      <c r="A2655">
        <f t="shared" si="40"/>
        <v>47</v>
      </c>
      <c r="B2655" s="6" t="s">
        <v>33</v>
      </c>
      <c r="C2655" s="7" t="s">
        <v>35</v>
      </c>
    </row>
    <row r="2656" spans="1:5" x14ac:dyDescent="0.2">
      <c r="A2656">
        <f t="shared" si="40"/>
        <v>47</v>
      </c>
      <c r="B2656" s="6" t="s">
        <v>33</v>
      </c>
      <c r="C2656" s="7" t="s">
        <v>36</v>
      </c>
    </row>
    <row r="2657" spans="1:3" x14ac:dyDescent="0.2">
      <c r="A2657">
        <f t="shared" si="40"/>
        <v>47</v>
      </c>
      <c r="B2657" s="6" t="s">
        <v>33</v>
      </c>
      <c r="C2657" s="7" t="s">
        <v>37</v>
      </c>
    </row>
    <row r="2658" spans="1:3" x14ac:dyDescent="0.2">
      <c r="A2658">
        <f t="shared" si="40"/>
        <v>47</v>
      </c>
      <c r="B2658" s="6" t="s">
        <v>33</v>
      </c>
      <c r="C2658" s="7" t="s">
        <v>38</v>
      </c>
    </row>
    <row r="2659" spans="1:3" x14ac:dyDescent="0.2">
      <c r="A2659">
        <f t="shared" si="40"/>
        <v>47</v>
      </c>
      <c r="B2659" s="6" t="s">
        <v>33</v>
      </c>
      <c r="C2659" s="7" t="s">
        <v>39</v>
      </c>
    </row>
    <row r="2660" spans="1:3" x14ac:dyDescent="0.2">
      <c r="A2660">
        <f t="shared" si="40"/>
        <v>47</v>
      </c>
      <c r="B2660" s="6" t="s">
        <v>33</v>
      </c>
      <c r="C2660" s="7" t="s">
        <v>40</v>
      </c>
    </row>
    <row r="2661" spans="1:3" x14ac:dyDescent="0.2">
      <c r="A2661">
        <f t="shared" si="40"/>
        <v>47</v>
      </c>
      <c r="B2661" s="6" t="s">
        <v>33</v>
      </c>
      <c r="C2661" s="7" t="s">
        <v>41</v>
      </c>
    </row>
    <row r="2662" spans="1:3" x14ac:dyDescent="0.2">
      <c r="A2662">
        <f t="shared" si="40"/>
        <v>47</v>
      </c>
      <c r="B2662" s="6" t="s">
        <v>33</v>
      </c>
      <c r="C2662" s="7" t="s">
        <v>42</v>
      </c>
    </row>
    <row r="2663" spans="1:3" x14ac:dyDescent="0.2">
      <c r="A2663">
        <f t="shared" si="40"/>
        <v>47</v>
      </c>
      <c r="B2663" s="6" t="s">
        <v>33</v>
      </c>
      <c r="C2663" s="7" t="s">
        <v>43</v>
      </c>
    </row>
    <row r="2664" spans="1:3" x14ac:dyDescent="0.2">
      <c r="A2664">
        <f t="shared" si="40"/>
        <v>47</v>
      </c>
      <c r="B2664" s="6" t="s">
        <v>33</v>
      </c>
      <c r="C2664" s="7" t="s">
        <v>44</v>
      </c>
    </row>
    <row r="2665" spans="1:3" x14ac:dyDescent="0.2">
      <c r="A2665">
        <f t="shared" si="40"/>
        <v>47</v>
      </c>
      <c r="B2665" s="6" t="s">
        <v>33</v>
      </c>
      <c r="C2665" s="7" t="s">
        <v>45</v>
      </c>
    </row>
    <row r="2666" spans="1:3" x14ac:dyDescent="0.2">
      <c r="A2666">
        <f t="shared" si="40"/>
        <v>47</v>
      </c>
      <c r="B2666" s="6" t="s">
        <v>33</v>
      </c>
      <c r="C2666" s="7" t="s">
        <v>46</v>
      </c>
    </row>
    <row r="2667" spans="1:3" x14ac:dyDescent="0.2">
      <c r="A2667">
        <f t="shared" si="40"/>
        <v>47</v>
      </c>
      <c r="B2667" s="6" t="s">
        <v>33</v>
      </c>
      <c r="C2667" s="7" t="s">
        <v>47</v>
      </c>
    </row>
    <row r="2668" spans="1:3" x14ac:dyDescent="0.2">
      <c r="A2668">
        <f t="shared" si="40"/>
        <v>47</v>
      </c>
      <c r="B2668" s="6" t="s">
        <v>33</v>
      </c>
      <c r="C2668" s="7" t="s">
        <v>48</v>
      </c>
    </row>
    <row r="2669" spans="1:3" x14ac:dyDescent="0.2">
      <c r="A2669">
        <f t="shared" si="40"/>
        <v>47</v>
      </c>
      <c r="B2669" s="6" t="s">
        <v>33</v>
      </c>
      <c r="C2669" s="7" t="s">
        <v>49</v>
      </c>
    </row>
    <row r="2670" spans="1:3" x14ac:dyDescent="0.2">
      <c r="A2670">
        <f t="shared" si="40"/>
        <v>47</v>
      </c>
      <c r="B2670" s="6" t="s">
        <v>33</v>
      </c>
      <c r="C2670" s="7" t="s">
        <v>50</v>
      </c>
    </row>
    <row r="2671" spans="1:3" x14ac:dyDescent="0.2">
      <c r="A2671">
        <f t="shared" si="40"/>
        <v>47</v>
      </c>
      <c r="B2671" s="6" t="s">
        <v>33</v>
      </c>
      <c r="C2671" s="7" t="s">
        <v>51</v>
      </c>
    </row>
    <row r="2672" spans="1:3" x14ac:dyDescent="0.2">
      <c r="A2672">
        <f t="shared" si="40"/>
        <v>47</v>
      </c>
      <c r="B2672" s="6" t="s">
        <v>33</v>
      </c>
      <c r="C2672" s="7" t="s">
        <v>52</v>
      </c>
    </row>
    <row r="2673" spans="1:5" x14ac:dyDescent="0.2">
      <c r="A2673">
        <f t="shared" si="40"/>
        <v>47</v>
      </c>
      <c r="B2673" s="6" t="s">
        <v>33</v>
      </c>
      <c r="C2673" s="7" t="s">
        <v>53</v>
      </c>
    </row>
    <row r="2674" spans="1:5" x14ac:dyDescent="0.2">
      <c r="A2674">
        <f t="shared" si="40"/>
        <v>47</v>
      </c>
      <c r="B2674" s="6" t="s">
        <v>33</v>
      </c>
      <c r="C2674" s="7" t="s">
        <v>31</v>
      </c>
    </row>
    <row r="2675" spans="1:5" x14ac:dyDescent="0.2">
      <c r="A2675">
        <f t="shared" si="40"/>
        <v>47</v>
      </c>
      <c r="B2675" s="6" t="s">
        <v>33</v>
      </c>
      <c r="C2675" s="7" t="s">
        <v>54</v>
      </c>
    </row>
    <row r="2676" spans="1:5" x14ac:dyDescent="0.2">
      <c r="A2676">
        <f t="shared" si="40"/>
        <v>47</v>
      </c>
      <c r="B2676" s="6" t="s">
        <v>55</v>
      </c>
      <c r="C2676" s="6" t="s">
        <v>56</v>
      </c>
    </row>
    <row r="2677" spans="1:5" x14ac:dyDescent="0.2">
      <c r="A2677">
        <f t="shared" si="40"/>
        <v>47</v>
      </c>
      <c r="B2677" s="6" t="s">
        <v>57</v>
      </c>
      <c r="C2677" s="6" t="s">
        <v>58</v>
      </c>
    </row>
    <row r="2678" spans="1:5" x14ac:dyDescent="0.2">
      <c r="A2678">
        <f t="shared" si="40"/>
        <v>47</v>
      </c>
      <c r="B2678" s="6" t="s">
        <v>59</v>
      </c>
      <c r="C2678" s="6" t="s">
        <v>60</v>
      </c>
      <c r="D2678">
        <v>300</v>
      </c>
      <c r="E2678">
        <v>300</v>
      </c>
    </row>
    <row r="2679" spans="1:5" x14ac:dyDescent="0.2">
      <c r="A2679">
        <f t="shared" si="40"/>
        <v>47</v>
      </c>
      <c r="B2679" s="6" t="s">
        <v>61</v>
      </c>
      <c r="C2679" s="6" t="s">
        <v>62</v>
      </c>
      <c r="D2679">
        <v>18</v>
      </c>
    </row>
    <row r="2680" spans="1:5" x14ac:dyDescent="0.2">
      <c r="A2680">
        <f t="shared" si="40"/>
        <v>47</v>
      </c>
      <c r="B2680" s="6" t="s">
        <v>61</v>
      </c>
      <c r="C2680" s="6" t="s">
        <v>63</v>
      </c>
      <c r="D2680">
        <v>59</v>
      </c>
    </row>
    <row r="2681" spans="1:5" x14ac:dyDescent="0.2">
      <c r="A2681">
        <f t="shared" si="40"/>
        <v>48</v>
      </c>
      <c r="B2681" s="6" t="s">
        <v>5</v>
      </c>
      <c r="C2681" s="6" t="s">
        <v>6</v>
      </c>
      <c r="D2681">
        <f>((120*41.5)+(120*40.6)+(60*44.3))/300</f>
        <v>41.7</v>
      </c>
      <c r="E2681" s="6">
        <v>300</v>
      </c>
    </row>
    <row r="2682" spans="1:5" x14ac:dyDescent="0.2">
      <c r="A2682">
        <f t="shared" si="40"/>
        <v>48</v>
      </c>
      <c r="B2682" s="6" t="s">
        <v>5</v>
      </c>
      <c r="C2682" s="6" t="s">
        <v>7</v>
      </c>
      <c r="D2682">
        <f>((120*9.6)+(120*9.9)+(60*8.4))/300</f>
        <v>9.48</v>
      </c>
      <c r="E2682" s="6">
        <v>300</v>
      </c>
    </row>
    <row r="2683" spans="1:5" x14ac:dyDescent="0.2">
      <c r="A2683">
        <f t="shared" si="40"/>
        <v>48</v>
      </c>
      <c r="B2683" s="6" t="s">
        <v>5</v>
      </c>
      <c r="C2683" s="6" t="s">
        <v>8</v>
      </c>
    </row>
    <row r="2684" spans="1:5" x14ac:dyDescent="0.2">
      <c r="A2684">
        <f t="shared" ref="A2684:A2747" si="41">A2627+1</f>
        <v>48</v>
      </c>
      <c r="B2684" s="6" t="s">
        <v>5</v>
      </c>
      <c r="C2684" s="6" t="s">
        <v>9</v>
      </c>
    </row>
    <row r="2685" spans="1:5" x14ac:dyDescent="0.2">
      <c r="A2685">
        <f t="shared" si="41"/>
        <v>48</v>
      </c>
      <c r="B2685" s="6" t="s">
        <v>5</v>
      </c>
      <c r="C2685" s="6" t="s">
        <v>10</v>
      </c>
    </row>
    <row r="2686" spans="1:5" x14ac:dyDescent="0.2">
      <c r="A2686">
        <f t="shared" si="41"/>
        <v>48</v>
      </c>
      <c r="B2686" s="6" t="s">
        <v>5</v>
      </c>
      <c r="C2686" s="6" t="s">
        <v>11</v>
      </c>
    </row>
    <row r="2687" spans="1:5" x14ac:dyDescent="0.2">
      <c r="A2687">
        <f t="shared" si="41"/>
        <v>48</v>
      </c>
      <c r="B2687" s="6" t="s">
        <v>5</v>
      </c>
      <c r="C2687" s="6" t="s">
        <v>12</v>
      </c>
    </row>
    <row r="2688" spans="1:5" x14ac:dyDescent="0.2">
      <c r="A2688">
        <f t="shared" si="41"/>
        <v>48</v>
      </c>
      <c r="B2688" s="6" t="s">
        <v>13</v>
      </c>
      <c r="C2688" s="6" t="s">
        <v>6</v>
      </c>
      <c r="D2688">
        <f>((120*25.2)+(120*25.2)+(60*26.1))/300</f>
        <v>25.38</v>
      </c>
      <c r="E2688">
        <v>300</v>
      </c>
    </row>
    <row r="2689" spans="1:5" x14ac:dyDescent="0.2">
      <c r="A2689">
        <f t="shared" si="41"/>
        <v>48</v>
      </c>
      <c r="B2689" s="6" t="s">
        <v>13</v>
      </c>
      <c r="C2689" s="6" t="s">
        <v>7</v>
      </c>
      <c r="D2689">
        <f>((120*3.1)+(120*3.3)+(60*3.1))/300</f>
        <v>3.18</v>
      </c>
      <c r="E2689">
        <v>300</v>
      </c>
    </row>
    <row r="2690" spans="1:5" x14ac:dyDescent="0.2">
      <c r="A2690">
        <f t="shared" si="41"/>
        <v>48</v>
      </c>
      <c r="B2690" s="6" t="s">
        <v>13</v>
      </c>
      <c r="C2690" s="6" t="s">
        <v>8</v>
      </c>
    </row>
    <row r="2691" spans="1:5" x14ac:dyDescent="0.2">
      <c r="A2691">
        <f t="shared" si="41"/>
        <v>48</v>
      </c>
      <c r="B2691" s="6" t="s">
        <v>13</v>
      </c>
      <c r="C2691" s="6" t="s">
        <v>9</v>
      </c>
    </row>
    <row r="2692" spans="1:5" x14ac:dyDescent="0.2">
      <c r="A2692">
        <f t="shared" si="41"/>
        <v>48</v>
      </c>
      <c r="B2692" s="6" t="s">
        <v>13</v>
      </c>
      <c r="C2692" s="6" t="s">
        <v>10</v>
      </c>
    </row>
    <row r="2693" spans="1:5" x14ac:dyDescent="0.2">
      <c r="A2693">
        <f t="shared" si="41"/>
        <v>48</v>
      </c>
      <c r="B2693" s="6" t="s">
        <v>13</v>
      </c>
      <c r="C2693" s="6" t="s">
        <v>11</v>
      </c>
    </row>
    <row r="2694" spans="1:5" x14ac:dyDescent="0.2">
      <c r="A2694">
        <f t="shared" si="41"/>
        <v>48</v>
      </c>
      <c r="B2694" s="6" t="s">
        <v>13</v>
      </c>
      <c r="C2694" s="6" t="s">
        <v>12</v>
      </c>
    </row>
    <row r="2695" spans="1:5" x14ac:dyDescent="0.2">
      <c r="A2695">
        <f t="shared" si="41"/>
        <v>48</v>
      </c>
      <c r="B2695" s="6" t="s">
        <v>14</v>
      </c>
      <c r="C2695" s="6" t="s">
        <v>15</v>
      </c>
    </row>
    <row r="2696" spans="1:5" x14ac:dyDescent="0.2">
      <c r="A2696">
        <f t="shared" si="41"/>
        <v>48</v>
      </c>
      <c r="B2696" s="6" t="s">
        <v>14</v>
      </c>
      <c r="C2696" s="6" t="s">
        <v>16</v>
      </c>
    </row>
    <row r="2697" spans="1:5" x14ac:dyDescent="0.2">
      <c r="A2697">
        <f t="shared" si="41"/>
        <v>48</v>
      </c>
      <c r="B2697" s="6" t="s">
        <v>14</v>
      </c>
      <c r="C2697" s="6" t="s">
        <v>17</v>
      </c>
    </row>
    <row r="2698" spans="1:5" x14ac:dyDescent="0.2">
      <c r="A2698">
        <f t="shared" si="41"/>
        <v>48</v>
      </c>
      <c r="B2698" s="6" t="s">
        <v>14</v>
      </c>
      <c r="C2698" s="6" t="s">
        <v>18</v>
      </c>
    </row>
    <row r="2699" spans="1:5" x14ac:dyDescent="0.2">
      <c r="A2699">
        <f t="shared" si="41"/>
        <v>48</v>
      </c>
      <c r="B2699" s="6" t="s">
        <v>14</v>
      </c>
      <c r="C2699" s="6" t="s">
        <v>19</v>
      </c>
    </row>
    <row r="2700" spans="1:5" x14ac:dyDescent="0.2">
      <c r="A2700">
        <f t="shared" si="41"/>
        <v>48</v>
      </c>
      <c r="B2700" s="6" t="s">
        <v>20</v>
      </c>
      <c r="C2700" s="6" t="s">
        <v>21</v>
      </c>
      <c r="D2700">
        <f>63+63+30</f>
        <v>156</v>
      </c>
      <c r="E2700">
        <v>300</v>
      </c>
    </row>
    <row r="2701" spans="1:5" x14ac:dyDescent="0.2">
      <c r="A2701">
        <f t="shared" si="41"/>
        <v>48</v>
      </c>
      <c r="B2701" s="6" t="s">
        <v>20</v>
      </c>
      <c r="C2701" s="6" t="s">
        <v>22</v>
      </c>
      <c r="D2701">
        <f>300-156</f>
        <v>144</v>
      </c>
      <c r="E2701">
        <v>300</v>
      </c>
    </row>
    <row r="2702" spans="1:5" x14ac:dyDescent="0.2">
      <c r="A2702">
        <f t="shared" si="41"/>
        <v>48</v>
      </c>
      <c r="B2702" s="6" t="s">
        <v>23</v>
      </c>
      <c r="C2702" s="6" t="s">
        <v>24</v>
      </c>
    </row>
    <row r="2703" spans="1:5" x14ac:dyDescent="0.2">
      <c r="A2703">
        <f t="shared" si="41"/>
        <v>48</v>
      </c>
      <c r="B2703" s="6" t="s">
        <v>23</v>
      </c>
      <c r="C2703" s="6" t="s">
        <v>25</v>
      </c>
    </row>
    <row r="2704" spans="1:5" x14ac:dyDescent="0.2">
      <c r="A2704">
        <f t="shared" si="41"/>
        <v>48</v>
      </c>
      <c r="B2704" s="6" t="s">
        <v>23</v>
      </c>
      <c r="C2704" s="6" t="s">
        <v>26</v>
      </c>
    </row>
    <row r="2705" spans="1:3" x14ac:dyDescent="0.2">
      <c r="A2705">
        <f t="shared" si="41"/>
        <v>48</v>
      </c>
      <c r="B2705" s="6" t="s">
        <v>27</v>
      </c>
      <c r="C2705" s="6" t="s">
        <v>28</v>
      </c>
    </row>
    <row r="2706" spans="1:3" x14ac:dyDescent="0.2">
      <c r="A2706">
        <f t="shared" si="41"/>
        <v>48</v>
      </c>
      <c r="B2706" s="6" t="s">
        <v>27</v>
      </c>
      <c r="C2706" s="6" t="s">
        <v>29</v>
      </c>
    </row>
    <row r="2707" spans="1:3" x14ac:dyDescent="0.2">
      <c r="A2707">
        <f t="shared" si="41"/>
        <v>48</v>
      </c>
      <c r="B2707" s="6" t="s">
        <v>27</v>
      </c>
      <c r="C2707" s="6" t="s">
        <v>30</v>
      </c>
    </row>
    <row r="2708" spans="1:3" x14ac:dyDescent="0.2">
      <c r="A2708">
        <f t="shared" si="41"/>
        <v>48</v>
      </c>
      <c r="B2708" s="6" t="s">
        <v>27</v>
      </c>
      <c r="C2708" s="6" t="s">
        <v>31</v>
      </c>
    </row>
    <row r="2709" spans="1:3" x14ac:dyDescent="0.2">
      <c r="A2709">
        <f t="shared" si="41"/>
        <v>48</v>
      </c>
      <c r="B2709" s="6" t="s">
        <v>27</v>
      </c>
      <c r="C2709" s="6" t="s">
        <v>32</v>
      </c>
    </row>
    <row r="2710" spans="1:3" x14ac:dyDescent="0.2">
      <c r="A2710">
        <f t="shared" si="41"/>
        <v>48</v>
      </c>
      <c r="B2710" s="6" t="s">
        <v>27</v>
      </c>
      <c r="C2710" s="6" t="s">
        <v>26</v>
      </c>
    </row>
    <row r="2711" spans="1:3" x14ac:dyDescent="0.2">
      <c r="A2711">
        <f t="shared" si="41"/>
        <v>48</v>
      </c>
      <c r="B2711" s="6" t="s">
        <v>33</v>
      </c>
      <c r="C2711" s="7" t="s">
        <v>34</v>
      </c>
    </row>
    <row r="2712" spans="1:3" x14ac:dyDescent="0.2">
      <c r="A2712">
        <f t="shared" si="41"/>
        <v>48</v>
      </c>
      <c r="B2712" s="6" t="s">
        <v>33</v>
      </c>
      <c r="C2712" s="7" t="s">
        <v>35</v>
      </c>
    </row>
    <row r="2713" spans="1:3" x14ac:dyDescent="0.2">
      <c r="A2713">
        <f t="shared" si="41"/>
        <v>48</v>
      </c>
      <c r="B2713" s="6" t="s">
        <v>33</v>
      </c>
      <c r="C2713" s="7" t="s">
        <v>36</v>
      </c>
    </row>
    <row r="2714" spans="1:3" x14ac:dyDescent="0.2">
      <c r="A2714">
        <f t="shared" si="41"/>
        <v>48</v>
      </c>
      <c r="B2714" s="6" t="s">
        <v>33</v>
      </c>
      <c r="C2714" s="7" t="s">
        <v>37</v>
      </c>
    </row>
    <row r="2715" spans="1:3" x14ac:dyDescent="0.2">
      <c r="A2715">
        <f t="shared" si="41"/>
        <v>48</v>
      </c>
      <c r="B2715" s="6" t="s">
        <v>33</v>
      </c>
      <c r="C2715" s="7" t="s">
        <v>38</v>
      </c>
    </row>
    <row r="2716" spans="1:3" x14ac:dyDescent="0.2">
      <c r="A2716">
        <f t="shared" si="41"/>
        <v>48</v>
      </c>
      <c r="B2716" s="6" t="s">
        <v>33</v>
      </c>
      <c r="C2716" s="7" t="s">
        <v>39</v>
      </c>
    </row>
    <row r="2717" spans="1:3" x14ac:dyDescent="0.2">
      <c r="A2717">
        <f t="shared" si="41"/>
        <v>48</v>
      </c>
      <c r="B2717" s="6" t="s">
        <v>33</v>
      </c>
      <c r="C2717" s="7" t="s">
        <v>40</v>
      </c>
    </row>
    <row r="2718" spans="1:3" x14ac:dyDescent="0.2">
      <c r="A2718">
        <f t="shared" si="41"/>
        <v>48</v>
      </c>
      <c r="B2718" s="6" t="s">
        <v>33</v>
      </c>
      <c r="C2718" s="7" t="s">
        <v>41</v>
      </c>
    </row>
    <row r="2719" spans="1:3" x14ac:dyDescent="0.2">
      <c r="A2719">
        <f t="shared" si="41"/>
        <v>48</v>
      </c>
      <c r="B2719" s="6" t="s">
        <v>33</v>
      </c>
      <c r="C2719" s="7" t="s">
        <v>42</v>
      </c>
    </row>
    <row r="2720" spans="1:3" x14ac:dyDescent="0.2">
      <c r="A2720">
        <f t="shared" si="41"/>
        <v>48</v>
      </c>
      <c r="B2720" s="6" t="s">
        <v>33</v>
      </c>
      <c r="C2720" s="7" t="s">
        <v>43</v>
      </c>
    </row>
    <row r="2721" spans="1:5" x14ac:dyDescent="0.2">
      <c r="A2721">
        <f t="shared" si="41"/>
        <v>48</v>
      </c>
      <c r="B2721" s="6" t="s">
        <v>33</v>
      </c>
      <c r="C2721" s="7" t="s">
        <v>44</v>
      </c>
    </row>
    <row r="2722" spans="1:5" x14ac:dyDescent="0.2">
      <c r="A2722">
        <f t="shared" si="41"/>
        <v>48</v>
      </c>
      <c r="B2722" s="6" t="s">
        <v>33</v>
      </c>
      <c r="C2722" s="7" t="s">
        <v>45</v>
      </c>
    </row>
    <row r="2723" spans="1:5" x14ac:dyDescent="0.2">
      <c r="A2723">
        <f t="shared" si="41"/>
        <v>48</v>
      </c>
      <c r="B2723" s="6" t="s">
        <v>33</v>
      </c>
      <c r="C2723" s="7" t="s">
        <v>46</v>
      </c>
    </row>
    <row r="2724" spans="1:5" x14ac:dyDescent="0.2">
      <c r="A2724">
        <f t="shared" si="41"/>
        <v>48</v>
      </c>
      <c r="B2724" s="6" t="s">
        <v>33</v>
      </c>
      <c r="C2724" s="7" t="s">
        <v>47</v>
      </c>
    </row>
    <row r="2725" spans="1:5" x14ac:dyDescent="0.2">
      <c r="A2725">
        <f t="shared" si="41"/>
        <v>48</v>
      </c>
      <c r="B2725" s="6" t="s">
        <v>33</v>
      </c>
      <c r="C2725" s="7" t="s">
        <v>48</v>
      </c>
    </row>
    <row r="2726" spans="1:5" x14ac:dyDescent="0.2">
      <c r="A2726">
        <f t="shared" si="41"/>
        <v>48</v>
      </c>
      <c r="B2726" s="6" t="s">
        <v>33</v>
      </c>
      <c r="C2726" s="7" t="s">
        <v>49</v>
      </c>
    </row>
    <row r="2727" spans="1:5" x14ac:dyDescent="0.2">
      <c r="A2727">
        <f t="shared" si="41"/>
        <v>48</v>
      </c>
      <c r="B2727" s="6" t="s">
        <v>33</v>
      </c>
      <c r="C2727" s="7" t="s">
        <v>50</v>
      </c>
    </row>
    <row r="2728" spans="1:5" x14ac:dyDescent="0.2">
      <c r="A2728">
        <f t="shared" si="41"/>
        <v>48</v>
      </c>
      <c r="B2728" s="6" t="s">
        <v>33</v>
      </c>
      <c r="C2728" s="7" t="s">
        <v>51</v>
      </c>
    </row>
    <row r="2729" spans="1:5" x14ac:dyDescent="0.2">
      <c r="A2729">
        <f t="shared" si="41"/>
        <v>48</v>
      </c>
      <c r="B2729" s="6" t="s">
        <v>33</v>
      </c>
      <c r="C2729" s="7" t="s">
        <v>52</v>
      </c>
    </row>
    <row r="2730" spans="1:5" x14ac:dyDescent="0.2">
      <c r="A2730">
        <f t="shared" si="41"/>
        <v>48</v>
      </c>
      <c r="B2730" s="6" t="s">
        <v>33</v>
      </c>
      <c r="C2730" s="7" t="s">
        <v>53</v>
      </c>
    </row>
    <row r="2731" spans="1:5" x14ac:dyDescent="0.2">
      <c r="A2731">
        <f t="shared" si="41"/>
        <v>48</v>
      </c>
      <c r="B2731" s="6" t="s">
        <v>33</v>
      </c>
      <c r="C2731" s="7" t="s">
        <v>31</v>
      </c>
    </row>
    <row r="2732" spans="1:5" x14ac:dyDescent="0.2">
      <c r="A2732">
        <f t="shared" si="41"/>
        <v>48</v>
      </c>
      <c r="B2732" s="6" t="s">
        <v>33</v>
      </c>
      <c r="C2732" s="7" t="s">
        <v>54</v>
      </c>
    </row>
    <row r="2733" spans="1:5" x14ac:dyDescent="0.2">
      <c r="A2733">
        <f t="shared" si="41"/>
        <v>48</v>
      </c>
      <c r="B2733" s="6" t="s">
        <v>55</v>
      </c>
      <c r="C2733" s="6" t="s">
        <v>56</v>
      </c>
    </row>
    <row r="2734" spans="1:5" x14ac:dyDescent="0.2">
      <c r="A2734">
        <f t="shared" si="41"/>
        <v>48</v>
      </c>
      <c r="B2734" s="6" t="s">
        <v>57</v>
      </c>
      <c r="C2734" s="6" t="s">
        <v>58</v>
      </c>
    </row>
    <row r="2735" spans="1:5" x14ac:dyDescent="0.2">
      <c r="A2735">
        <f t="shared" si="41"/>
        <v>48</v>
      </c>
      <c r="B2735" s="6" t="s">
        <v>59</v>
      </c>
      <c r="C2735" s="6" t="s">
        <v>60</v>
      </c>
      <c r="D2735">
        <v>300</v>
      </c>
      <c r="E2735">
        <v>300</v>
      </c>
    </row>
    <row r="2736" spans="1:5" x14ac:dyDescent="0.2">
      <c r="A2736">
        <f t="shared" si="41"/>
        <v>48</v>
      </c>
      <c r="B2736" s="6" t="s">
        <v>61</v>
      </c>
      <c r="C2736" s="6" t="s">
        <v>62</v>
      </c>
      <c r="D2736">
        <v>18</v>
      </c>
    </row>
    <row r="2737" spans="1:5" x14ac:dyDescent="0.2">
      <c r="A2737">
        <f t="shared" si="41"/>
        <v>48</v>
      </c>
      <c r="B2737" s="6" t="s">
        <v>61</v>
      </c>
      <c r="C2737" s="6" t="s">
        <v>63</v>
      </c>
      <c r="D2737">
        <v>59</v>
      </c>
    </row>
    <row r="2738" spans="1:5" x14ac:dyDescent="0.2">
      <c r="A2738">
        <f t="shared" si="41"/>
        <v>49</v>
      </c>
      <c r="B2738" s="6" t="s">
        <v>5</v>
      </c>
      <c r="C2738" s="6" t="s">
        <v>6</v>
      </c>
    </row>
    <row r="2739" spans="1:5" x14ac:dyDescent="0.2">
      <c r="A2739">
        <f t="shared" si="41"/>
        <v>49</v>
      </c>
      <c r="B2739" s="6" t="s">
        <v>5</v>
      </c>
      <c r="C2739" s="6" t="s">
        <v>7</v>
      </c>
    </row>
    <row r="2740" spans="1:5" x14ac:dyDescent="0.2">
      <c r="A2740">
        <f t="shared" si="41"/>
        <v>49</v>
      </c>
      <c r="B2740" s="6" t="s">
        <v>5</v>
      </c>
      <c r="C2740" s="6" t="s">
        <v>8</v>
      </c>
      <c r="D2740">
        <v>60.5</v>
      </c>
      <c r="E2740">
        <v>66</v>
      </c>
    </row>
    <row r="2741" spans="1:5" x14ac:dyDescent="0.2">
      <c r="A2741">
        <f t="shared" si="41"/>
        <v>49</v>
      </c>
      <c r="B2741" s="6" t="s">
        <v>5</v>
      </c>
      <c r="C2741" s="6" t="s">
        <v>9</v>
      </c>
      <c r="D2741">
        <v>48.5</v>
      </c>
      <c r="E2741">
        <v>66</v>
      </c>
    </row>
    <row r="2742" spans="1:5" x14ac:dyDescent="0.2">
      <c r="A2742">
        <f t="shared" si="41"/>
        <v>49</v>
      </c>
      <c r="B2742" s="6" t="s">
        <v>5</v>
      </c>
      <c r="C2742" s="6" t="s">
        <v>10</v>
      </c>
      <c r="D2742">
        <v>72</v>
      </c>
      <c r="E2742">
        <v>66</v>
      </c>
    </row>
    <row r="2743" spans="1:5" x14ac:dyDescent="0.2">
      <c r="A2743">
        <f t="shared" si="41"/>
        <v>49</v>
      </c>
      <c r="B2743" s="6" t="s">
        <v>5</v>
      </c>
      <c r="C2743" s="6" t="s">
        <v>11</v>
      </c>
    </row>
    <row r="2744" spans="1:5" x14ac:dyDescent="0.2">
      <c r="A2744">
        <f t="shared" si="41"/>
        <v>49</v>
      </c>
      <c r="B2744" s="6" t="s">
        <v>5</v>
      </c>
      <c r="C2744" s="6" t="s">
        <v>12</v>
      </c>
    </row>
    <row r="2745" spans="1:5" x14ac:dyDescent="0.2">
      <c r="A2745">
        <f t="shared" si="41"/>
        <v>49</v>
      </c>
      <c r="B2745" s="6" t="s">
        <v>13</v>
      </c>
      <c r="C2745" s="6" t="s">
        <v>6</v>
      </c>
    </row>
    <row r="2746" spans="1:5" x14ac:dyDescent="0.2">
      <c r="A2746">
        <f t="shared" si="41"/>
        <v>49</v>
      </c>
      <c r="B2746" s="6" t="s">
        <v>13</v>
      </c>
      <c r="C2746" s="6" t="s">
        <v>7</v>
      </c>
    </row>
    <row r="2747" spans="1:5" x14ac:dyDescent="0.2">
      <c r="A2747">
        <f t="shared" si="41"/>
        <v>49</v>
      </c>
      <c r="B2747" s="6" t="s">
        <v>13</v>
      </c>
      <c r="C2747" s="6" t="s">
        <v>8</v>
      </c>
    </row>
    <row r="2748" spans="1:5" x14ac:dyDescent="0.2">
      <c r="A2748">
        <f t="shared" ref="A2748:A2811" si="42">A2691+1</f>
        <v>49</v>
      </c>
      <c r="B2748" s="6" t="s">
        <v>13</v>
      </c>
      <c r="C2748" s="6" t="s">
        <v>9</v>
      </c>
    </row>
    <row r="2749" spans="1:5" x14ac:dyDescent="0.2">
      <c r="A2749">
        <f t="shared" si="42"/>
        <v>49</v>
      </c>
      <c r="B2749" s="6" t="s">
        <v>13</v>
      </c>
      <c r="C2749" s="6" t="s">
        <v>10</v>
      </c>
    </row>
    <row r="2750" spans="1:5" x14ac:dyDescent="0.2">
      <c r="A2750">
        <f t="shared" si="42"/>
        <v>49</v>
      </c>
      <c r="B2750" s="6" t="s">
        <v>13</v>
      </c>
      <c r="C2750" s="6" t="s">
        <v>11</v>
      </c>
    </row>
    <row r="2751" spans="1:5" x14ac:dyDescent="0.2">
      <c r="A2751">
        <f t="shared" si="42"/>
        <v>49</v>
      </c>
      <c r="B2751" s="6" t="s">
        <v>13</v>
      </c>
      <c r="C2751" s="6" t="s">
        <v>12</v>
      </c>
    </row>
    <row r="2752" spans="1:5" x14ac:dyDescent="0.2">
      <c r="A2752">
        <f t="shared" si="42"/>
        <v>49</v>
      </c>
      <c r="B2752" s="6" t="s">
        <v>14</v>
      </c>
      <c r="C2752" s="6" t="s">
        <v>15</v>
      </c>
    </row>
    <row r="2753" spans="1:5" x14ac:dyDescent="0.2">
      <c r="A2753">
        <f t="shared" si="42"/>
        <v>49</v>
      </c>
      <c r="B2753" s="6" t="s">
        <v>14</v>
      </c>
      <c r="C2753" s="6" t="s">
        <v>16</v>
      </c>
    </row>
    <row r="2754" spans="1:5" x14ac:dyDescent="0.2">
      <c r="A2754">
        <f t="shared" si="42"/>
        <v>49</v>
      </c>
      <c r="B2754" s="6" t="s">
        <v>14</v>
      </c>
      <c r="C2754" s="6" t="s">
        <v>17</v>
      </c>
    </row>
    <row r="2755" spans="1:5" x14ac:dyDescent="0.2">
      <c r="A2755">
        <f t="shared" si="42"/>
        <v>49</v>
      </c>
      <c r="B2755" s="6" t="s">
        <v>14</v>
      </c>
      <c r="C2755" s="6" t="s">
        <v>18</v>
      </c>
    </row>
    <row r="2756" spans="1:5" x14ac:dyDescent="0.2">
      <c r="A2756">
        <f t="shared" si="42"/>
        <v>49</v>
      </c>
      <c r="B2756" s="6" t="s">
        <v>14</v>
      </c>
      <c r="C2756" s="6" t="s">
        <v>19</v>
      </c>
    </row>
    <row r="2757" spans="1:5" x14ac:dyDescent="0.2">
      <c r="A2757">
        <f t="shared" si="42"/>
        <v>49</v>
      </c>
      <c r="B2757" s="6" t="s">
        <v>20</v>
      </c>
      <c r="C2757" s="6" t="s">
        <v>21</v>
      </c>
      <c r="D2757">
        <v>39</v>
      </c>
      <c r="E2757">
        <v>66</v>
      </c>
    </row>
    <row r="2758" spans="1:5" x14ac:dyDescent="0.2">
      <c r="A2758">
        <f t="shared" si="42"/>
        <v>49</v>
      </c>
      <c r="B2758" s="6" t="s">
        <v>20</v>
      </c>
      <c r="C2758" s="6" t="s">
        <v>22</v>
      </c>
      <c r="D2758">
        <v>27</v>
      </c>
      <c r="E2758">
        <v>66</v>
      </c>
    </row>
    <row r="2759" spans="1:5" x14ac:dyDescent="0.2">
      <c r="A2759">
        <f t="shared" si="42"/>
        <v>49</v>
      </c>
      <c r="B2759" s="6" t="s">
        <v>23</v>
      </c>
      <c r="C2759" s="6" t="s">
        <v>24</v>
      </c>
    </row>
    <row r="2760" spans="1:5" x14ac:dyDescent="0.2">
      <c r="A2760">
        <f t="shared" si="42"/>
        <v>49</v>
      </c>
      <c r="B2760" s="6" t="s">
        <v>23</v>
      </c>
      <c r="C2760" s="6" t="s">
        <v>25</v>
      </c>
    </row>
    <row r="2761" spans="1:5" x14ac:dyDescent="0.2">
      <c r="A2761">
        <f t="shared" si="42"/>
        <v>49</v>
      </c>
      <c r="B2761" s="6" t="s">
        <v>23</v>
      </c>
      <c r="C2761" s="6" t="s">
        <v>26</v>
      </c>
    </row>
    <row r="2762" spans="1:5" x14ac:dyDescent="0.2">
      <c r="A2762">
        <f t="shared" si="42"/>
        <v>49</v>
      </c>
      <c r="B2762" s="6" t="s">
        <v>27</v>
      </c>
      <c r="C2762" s="6" t="s">
        <v>28</v>
      </c>
    </row>
    <row r="2763" spans="1:5" x14ac:dyDescent="0.2">
      <c r="A2763">
        <f t="shared" si="42"/>
        <v>49</v>
      </c>
      <c r="B2763" s="6" t="s">
        <v>27</v>
      </c>
      <c r="C2763" s="6" t="s">
        <v>29</v>
      </c>
    </row>
    <row r="2764" spans="1:5" x14ac:dyDescent="0.2">
      <c r="A2764">
        <f t="shared" si="42"/>
        <v>49</v>
      </c>
      <c r="B2764" s="6" t="s">
        <v>27</v>
      </c>
      <c r="C2764" s="6" t="s">
        <v>30</v>
      </c>
    </row>
    <row r="2765" spans="1:5" x14ac:dyDescent="0.2">
      <c r="A2765">
        <f t="shared" si="42"/>
        <v>49</v>
      </c>
      <c r="B2765" s="6" t="s">
        <v>27</v>
      </c>
      <c r="C2765" s="6" t="s">
        <v>31</v>
      </c>
    </row>
    <row r="2766" spans="1:5" x14ac:dyDescent="0.2">
      <c r="A2766">
        <f t="shared" si="42"/>
        <v>49</v>
      </c>
      <c r="B2766" s="6" t="s">
        <v>27</v>
      </c>
      <c r="C2766" s="6" t="s">
        <v>32</v>
      </c>
    </row>
    <row r="2767" spans="1:5" x14ac:dyDescent="0.2">
      <c r="A2767">
        <f t="shared" si="42"/>
        <v>49</v>
      </c>
      <c r="B2767" s="6" t="s">
        <v>27</v>
      </c>
      <c r="C2767" s="6" t="s">
        <v>26</v>
      </c>
    </row>
    <row r="2768" spans="1:5" x14ac:dyDescent="0.2">
      <c r="A2768">
        <f t="shared" si="42"/>
        <v>49</v>
      </c>
      <c r="B2768" s="6" t="s">
        <v>33</v>
      </c>
      <c r="C2768" s="7" t="s">
        <v>34</v>
      </c>
      <c r="D2768">
        <f>18+19</f>
        <v>37</v>
      </c>
      <c r="E2768">
        <v>66</v>
      </c>
    </row>
    <row r="2769" spans="1:5" x14ac:dyDescent="0.2">
      <c r="A2769">
        <f t="shared" si="42"/>
        <v>49</v>
      </c>
      <c r="B2769" s="6" t="s">
        <v>33</v>
      </c>
      <c r="C2769" s="7" t="s">
        <v>35</v>
      </c>
      <c r="D2769">
        <v>21</v>
      </c>
      <c r="E2769">
        <v>66</v>
      </c>
    </row>
    <row r="2770" spans="1:5" x14ac:dyDescent="0.2">
      <c r="A2770">
        <f t="shared" si="42"/>
        <v>49</v>
      </c>
      <c r="B2770" s="6" t="s">
        <v>33</v>
      </c>
      <c r="C2770" s="7" t="s">
        <v>36</v>
      </c>
    </row>
    <row r="2771" spans="1:5" x14ac:dyDescent="0.2">
      <c r="A2771">
        <f t="shared" si="42"/>
        <v>49</v>
      </c>
      <c r="B2771" s="6" t="s">
        <v>33</v>
      </c>
      <c r="C2771" s="7" t="s">
        <v>37</v>
      </c>
      <c r="D2771">
        <f>13+7</f>
        <v>20</v>
      </c>
      <c r="E2771">
        <v>66</v>
      </c>
    </row>
    <row r="2772" spans="1:5" x14ac:dyDescent="0.2">
      <c r="A2772">
        <f t="shared" si="42"/>
        <v>49</v>
      </c>
      <c r="B2772" s="6" t="s">
        <v>33</v>
      </c>
      <c r="C2772" s="7" t="s">
        <v>38</v>
      </c>
    </row>
    <row r="2773" spans="1:5" x14ac:dyDescent="0.2">
      <c r="A2773">
        <f t="shared" si="42"/>
        <v>49</v>
      </c>
      <c r="B2773" s="6" t="s">
        <v>33</v>
      </c>
      <c r="C2773" s="7" t="s">
        <v>39</v>
      </c>
      <c r="D2773">
        <v>3</v>
      </c>
      <c r="E2773">
        <v>66</v>
      </c>
    </row>
    <row r="2774" spans="1:5" x14ac:dyDescent="0.2">
      <c r="A2774">
        <f t="shared" si="42"/>
        <v>49</v>
      </c>
      <c r="B2774" s="6" t="s">
        <v>33</v>
      </c>
      <c r="C2774" s="7" t="s">
        <v>40</v>
      </c>
    </row>
    <row r="2775" spans="1:5" x14ac:dyDescent="0.2">
      <c r="A2775">
        <f t="shared" si="42"/>
        <v>49</v>
      </c>
      <c r="B2775" s="6" t="s">
        <v>33</v>
      </c>
      <c r="C2775" s="7" t="s">
        <v>41</v>
      </c>
    </row>
    <row r="2776" spans="1:5" x14ac:dyDescent="0.2">
      <c r="A2776">
        <f t="shared" si="42"/>
        <v>49</v>
      </c>
      <c r="B2776" s="6" t="s">
        <v>33</v>
      </c>
      <c r="C2776" s="7" t="s">
        <v>42</v>
      </c>
    </row>
    <row r="2777" spans="1:5" x14ac:dyDescent="0.2">
      <c r="A2777">
        <f t="shared" si="42"/>
        <v>49</v>
      </c>
      <c r="B2777" s="6" t="s">
        <v>33</v>
      </c>
      <c r="C2777" s="7" t="s">
        <v>43</v>
      </c>
    </row>
    <row r="2778" spans="1:5" x14ac:dyDescent="0.2">
      <c r="A2778">
        <f t="shared" si="42"/>
        <v>49</v>
      </c>
      <c r="B2778" s="6" t="s">
        <v>33</v>
      </c>
      <c r="C2778" s="7" t="s">
        <v>44</v>
      </c>
      <c r="D2778">
        <v>2</v>
      </c>
      <c r="E2778">
        <v>66</v>
      </c>
    </row>
    <row r="2779" spans="1:5" x14ac:dyDescent="0.2">
      <c r="A2779">
        <f t="shared" si="42"/>
        <v>49</v>
      </c>
      <c r="B2779" s="6" t="s">
        <v>33</v>
      </c>
      <c r="C2779" s="7" t="s">
        <v>45</v>
      </c>
      <c r="D2779">
        <v>3</v>
      </c>
      <c r="E2779">
        <v>66</v>
      </c>
    </row>
    <row r="2780" spans="1:5" x14ac:dyDescent="0.2">
      <c r="A2780">
        <f t="shared" si="42"/>
        <v>49</v>
      </c>
      <c r="B2780" s="6" t="s">
        <v>33</v>
      </c>
      <c r="C2780" s="7" t="s">
        <v>46</v>
      </c>
    </row>
    <row r="2781" spans="1:5" x14ac:dyDescent="0.2">
      <c r="A2781">
        <f t="shared" si="42"/>
        <v>49</v>
      </c>
      <c r="B2781" s="6" t="s">
        <v>33</v>
      </c>
      <c r="C2781" s="7" t="s">
        <v>47</v>
      </c>
    </row>
    <row r="2782" spans="1:5" x14ac:dyDescent="0.2">
      <c r="A2782">
        <f t="shared" si="42"/>
        <v>49</v>
      </c>
      <c r="B2782" s="6" t="s">
        <v>33</v>
      </c>
      <c r="C2782" s="7" t="s">
        <v>48</v>
      </c>
    </row>
    <row r="2783" spans="1:5" x14ac:dyDescent="0.2">
      <c r="A2783">
        <f t="shared" si="42"/>
        <v>49</v>
      </c>
      <c r="B2783" s="6" t="s">
        <v>33</v>
      </c>
      <c r="C2783" s="7" t="s">
        <v>49</v>
      </c>
    </row>
    <row r="2784" spans="1:5" x14ac:dyDescent="0.2">
      <c r="A2784">
        <f t="shared" si="42"/>
        <v>49</v>
      </c>
      <c r="B2784" s="6" t="s">
        <v>33</v>
      </c>
      <c r="C2784" s="7" t="s">
        <v>50</v>
      </c>
    </row>
    <row r="2785" spans="1:5" x14ac:dyDescent="0.2">
      <c r="A2785">
        <f t="shared" si="42"/>
        <v>49</v>
      </c>
      <c r="B2785" s="6" t="s">
        <v>33</v>
      </c>
      <c r="C2785" s="7" t="s">
        <v>51</v>
      </c>
    </row>
    <row r="2786" spans="1:5" x14ac:dyDescent="0.2">
      <c r="A2786">
        <f t="shared" si="42"/>
        <v>49</v>
      </c>
      <c r="B2786" s="6" t="s">
        <v>33</v>
      </c>
      <c r="C2786" s="7" t="s">
        <v>52</v>
      </c>
    </row>
    <row r="2787" spans="1:5" x14ac:dyDescent="0.2">
      <c r="A2787">
        <f t="shared" si="42"/>
        <v>49</v>
      </c>
      <c r="B2787" s="6" t="s">
        <v>33</v>
      </c>
      <c r="C2787" s="7" t="s">
        <v>53</v>
      </c>
    </row>
    <row r="2788" spans="1:5" x14ac:dyDescent="0.2">
      <c r="A2788">
        <f t="shared" si="42"/>
        <v>49</v>
      </c>
      <c r="B2788" s="6" t="s">
        <v>33</v>
      </c>
      <c r="C2788" s="7" t="s">
        <v>31</v>
      </c>
    </row>
    <row r="2789" spans="1:5" x14ac:dyDescent="0.2">
      <c r="A2789">
        <f t="shared" si="42"/>
        <v>49</v>
      </c>
      <c r="B2789" s="6" t="s">
        <v>33</v>
      </c>
      <c r="C2789" s="7" t="s">
        <v>54</v>
      </c>
    </row>
    <row r="2790" spans="1:5" x14ac:dyDescent="0.2">
      <c r="A2790">
        <f t="shared" si="42"/>
        <v>49</v>
      </c>
      <c r="B2790" s="6" t="s">
        <v>55</v>
      </c>
      <c r="C2790" s="6" t="s">
        <v>56</v>
      </c>
    </row>
    <row r="2791" spans="1:5" x14ac:dyDescent="0.2">
      <c r="A2791">
        <f t="shared" si="42"/>
        <v>49</v>
      </c>
      <c r="B2791" s="6" t="s">
        <v>57</v>
      </c>
      <c r="C2791" s="6" t="s">
        <v>58</v>
      </c>
      <c r="D2791">
        <f>32+33+1</f>
        <v>66</v>
      </c>
      <c r="E2791">
        <v>66</v>
      </c>
    </row>
    <row r="2792" spans="1:5" x14ac:dyDescent="0.2">
      <c r="A2792">
        <f t="shared" si="42"/>
        <v>49</v>
      </c>
      <c r="B2792" s="6" t="s">
        <v>59</v>
      </c>
      <c r="C2792" s="6" t="s">
        <v>60</v>
      </c>
      <c r="D2792">
        <v>66</v>
      </c>
      <c r="E2792">
        <v>97</v>
      </c>
    </row>
    <row r="2793" spans="1:5" x14ac:dyDescent="0.2">
      <c r="A2793">
        <f t="shared" si="42"/>
        <v>49</v>
      </c>
      <c r="B2793" s="6" t="s">
        <v>61</v>
      </c>
      <c r="C2793" s="6" t="s">
        <v>62</v>
      </c>
      <c r="D2793">
        <v>18</v>
      </c>
    </row>
    <row r="2794" spans="1:5" x14ac:dyDescent="0.2">
      <c r="A2794">
        <f t="shared" si="42"/>
        <v>49</v>
      </c>
      <c r="B2794" s="6" t="s">
        <v>61</v>
      </c>
      <c r="C2794" s="6" t="s">
        <v>63</v>
      </c>
    </row>
    <row r="2795" spans="1:5" x14ac:dyDescent="0.2">
      <c r="A2795">
        <f t="shared" si="42"/>
        <v>50</v>
      </c>
      <c r="B2795" s="6" t="s">
        <v>5</v>
      </c>
      <c r="C2795" s="6" t="s">
        <v>6</v>
      </c>
      <c r="D2795">
        <v>58.5</v>
      </c>
      <c r="E2795">
        <v>62</v>
      </c>
    </row>
    <row r="2796" spans="1:5" x14ac:dyDescent="0.2">
      <c r="A2796">
        <f t="shared" si="42"/>
        <v>50</v>
      </c>
      <c r="B2796" s="6" t="s">
        <v>5</v>
      </c>
      <c r="C2796" s="6" t="s">
        <v>7</v>
      </c>
      <c r="D2796">
        <v>16.600000000000001</v>
      </c>
      <c r="E2796">
        <v>62</v>
      </c>
    </row>
    <row r="2797" spans="1:5" x14ac:dyDescent="0.2">
      <c r="A2797">
        <f t="shared" si="42"/>
        <v>50</v>
      </c>
      <c r="B2797" s="6" t="s">
        <v>5</v>
      </c>
      <c r="C2797" s="6" t="s">
        <v>8</v>
      </c>
    </row>
    <row r="2798" spans="1:5" x14ac:dyDescent="0.2">
      <c r="A2798">
        <f t="shared" si="42"/>
        <v>50</v>
      </c>
      <c r="B2798" s="6" t="s">
        <v>5</v>
      </c>
      <c r="C2798" s="6" t="s">
        <v>9</v>
      </c>
    </row>
    <row r="2799" spans="1:5" x14ac:dyDescent="0.2">
      <c r="A2799">
        <f t="shared" si="42"/>
        <v>50</v>
      </c>
      <c r="B2799" s="6" t="s">
        <v>5</v>
      </c>
      <c r="C2799" s="6" t="s">
        <v>10</v>
      </c>
    </row>
    <row r="2800" spans="1:5" x14ac:dyDescent="0.2">
      <c r="A2800">
        <f t="shared" si="42"/>
        <v>50</v>
      </c>
      <c r="B2800" s="6" t="s">
        <v>5</v>
      </c>
      <c r="C2800" s="6" t="s">
        <v>11</v>
      </c>
    </row>
    <row r="2801" spans="1:5" x14ac:dyDescent="0.2">
      <c r="A2801">
        <f t="shared" si="42"/>
        <v>50</v>
      </c>
      <c r="B2801" s="6" t="s">
        <v>5</v>
      </c>
      <c r="C2801" s="6" t="s">
        <v>12</v>
      </c>
    </row>
    <row r="2802" spans="1:5" x14ac:dyDescent="0.2">
      <c r="A2802">
        <f t="shared" si="42"/>
        <v>50</v>
      </c>
      <c r="B2802" s="6" t="s">
        <v>13</v>
      </c>
      <c r="C2802" s="6" t="s">
        <v>6</v>
      </c>
    </row>
    <row r="2803" spans="1:5" x14ac:dyDescent="0.2">
      <c r="A2803">
        <f t="shared" si="42"/>
        <v>50</v>
      </c>
      <c r="B2803" s="6" t="s">
        <v>13</v>
      </c>
      <c r="C2803" s="6" t="s">
        <v>7</v>
      </c>
    </row>
    <row r="2804" spans="1:5" x14ac:dyDescent="0.2">
      <c r="A2804">
        <f t="shared" si="42"/>
        <v>50</v>
      </c>
      <c r="B2804" s="6" t="s">
        <v>13</v>
      </c>
      <c r="C2804" s="6" t="s">
        <v>8</v>
      </c>
    </row>
    <row r="2805" spans="1:5" x14ac:dyDescent="0.2">
      <c r="A2805">
        <f t="shared" si="42"/>
        <v>50</v>
      </c>
      <c r="B2805" s="6" t="s">
        <v>13</v>
      </c>
      <c r="C2805" s="6" t="s">
        <v>9</v>
      </c>
    </row>
    <row r="2806" spans="1:5" x14ac:dyDescent="0.2">
      <c r="A2806">
        <f t="shared" si="42"/>
        <v>50</v>
      </c>
      <c r="B2806" s="6" t="s">
        <v>13</v>
      </c>
      <c r="C2806" s="6" t="s">
        <v>10</v>
      </c>
    </row>
    <row r="2807" spans="1:5" x14ac:dyDescent="0.2">
      <c r="A2807">
        <f t="shared" si="42"/>
        <v>50</v>
      </c>
      <c r="B2807" s="6" t="s">
        <v>13</v>
      </c>
      <c r="C2807" s="6" t="s">
        <v>11</v>
      </c>
    </row>
    <row r="2808" spans="1:5" x14ac:dyDescent="0.2">
      <c r="A2808">
        <f t="shared" si="42"/>
        <v>50</v>
      </c>
      <c r="B2808" s="6" t="s">
        <v>13</v>
      </c>
      <c r="C2808" s="6" t="s">
        <v>12</v>
      </c>
    </row>
    <row r="2809" spans="1:5" x14ac:dyDescent="0.2">
      <c r="A2809">
        <f t="shared" si="42"/>
        <v>50</v>
      </c>
      <c r="B2809" s="6" t="s">
        <v>14</v>
      </c>
      <c r="C2809" s="6" t="s">
        <v>15</v>
      </c>
    </row>
    <row r="2810" spans="1:5" x14ac:dyDescent="0.2">
      <c r="A2810">
        <f t="shared" si="42"/>
        <v>50</v>
      </c>
      <c r="B2810" s="6" t="s">
        <v>14</v>
      </c>
      <c r="C2810" s="6" t="s">
        <v>16</v>
      </c>
    </row>
    <row r="2811" spans="1:5" x14ac:dyDescent="0.2">
      <c r="A2811">
        <f t="shared" si="42"/>
        <v>50</v>
      </c>
      <c r="B2811" s="6" t="s">
        <v>14</v>
      </c>
      <c r="C2811" s="6" t="s">
        <v>17</v>
      </c>
    </row>
    <row r="2812" spans="1:5" x14ac:dyDescent="0.2">
      <c r="A2812">
        <f t="shared" ref="A2812:A2875" si="43">A2755+1</f>
        <v>50</v>
      </c>
      <c r="B2812" s="6" t="s">
        <v>14</v>
      </c>
      <c r="C2812" s="6" t="s">
        <v>18</v>
      </c>
    </row>
    <row r="2813" spans="1:5" x14ac:dyDescent="0.2">
      <c r="A2813">
        <f t="shared" si="43"/>
        <v>50</v>
      </c>
      <c r="B2813" s="6" t="s">
        <v>14</v>
      </c>
      <c r="C2813" s="6" t="s">
        <v>19</v>
      </c>
    </row>
    <row r="2814" spans="1:5" x14ac:dyDescent="0.2">
      <c r="A2814">
        <f t="shared" si="43"/>
        <v>50</v>
      </c>
      <c r="B2814" s="6" t="s">
        <v>20</v>
      </c>
      <c r="C2814" s="6" t="s">
        <v>21</v>
      </c>
      <c r="D2814">
        <v>39</v>
      </c>
      <c r="E2814">
        <v>62</v>
      </c>
    </row>
    <row r="2815" spans="1:5" x14ac:dyDescent="0.2">
      <c r="A2815">
        <f t="shared" si="43"/>
        <v>50</v>
      </c>
      <c r="B2815" s="6" t="s">
        <v>20</v>
      </c>
      <c r="C2815" s="6" t="s">
        <v>22</v>
      </c>
      <c r="D2815">
        <v>23</v>
      </c>
      <c r="E2815">
        <v>62</v>
      </c>
    </row>
    <row r="2816" spans="1:5" x14ac:dyDescent="0.2">
      <c r="A2816">
        <f t="shared" si="43"/>
        <v>50</v>
      </c>
      <c r="B2816" s="6" t="s">
        <v>23</v>
      </c>
      <c r="C2816" s="6" t="s">
        <v>24</v>
      </c>
    </row>
    <row r="2817" spans="1:5" x14ac:dyDescent="0.2">
      <c r="A2817">
        <f t="shared" si="43"/>
        <v>50</v>
      </c>
      <c r="B2817" s="6" t="s">
        <v>23</v>
      </c>
      <c r="C2817" s="6" t="s">
        <v>25</v>
      </c>
    </row>
    <row r="2818" spans="1:5" x14ac:dyDescent="0.2">
      <c r="A2818">
        <f t="shared" si="43"/>
        <v>50</v>
      </c>
      <c r="B2818" s="6" t="s">
        <v>23</v>
      </c>
      <c r="C2818" s="6" t="s">
        <v>26</v>
      </c>
    </row>
    <row r="2819" spans="1:5" x14ac:dyDescent="0.2">
      <c r="A2819">
        <f t="shared" si="43"/>
        <v>50</v>
      </c>
      <c r="B2819" s="6" t="s">
        <v>27</v>
      </c>
      <c r="C2819" s="6" t="s">
        <v>28</v>
      </c>
    </row>
    <row r="2820" spans="1:5" x14ac:dyDescent="0.2">
      <c r="A2820">
        <f t="shared" si="43"/>
        <v>50</v>
      </c>
      <c r="B2820" s="6" t="s">
        <v>27</v>
      </c>
      <c r="C2820" s="6" t="s">
        <v>29</v>
      </c>
    </row>
    <row r="2821" spans="1:5" x14ac:dyDescent="0.2">
      <c r="A2821">
        <f t="shared" si="43"/>
        <v>50</v>
      </c>
      <c r="B2821" s="6" t="s">
        <v>27</v>
      </c>
      <c r="C2821" s="6" t="s">
        <v>30</v>
      </c>
    </row>
    <row r="2822" spans="1:5" x14ac:dyDescent="0.2">
      <c r="A2822">
        <f t="shared" si="43"/>
        <v>50</v>
      </c>
      <c r="B2822" s="6" t="s">
        <v>27</v>
      </c>
      <c r="C2822" s="6" t="s">
        <v>31</v>
      </c>
    </row>
    <row r="2823" spans="1:5" x14ac:dyDescent="0.2">
      <c r="A2823">
        <f t="shared" si="43"/>
        <v>50</v>
      </c>
      <c r="B2823" s="6" t="s">
        <v>27</v>
      </c>
      <c r="C2823" s="6" t="s">
        <v>32</v>
      </c>
    </row>
    <row r="2824" spans="1:5" x14ac:dyDescent="0.2">
      <c r="A2824">
        <f t="shared" si="43"/>
        <v>50</v>
      </c>
      <c r="B2824" s="6" t="s">
        <v>27</v>
      </c>
      <c r="C2824" s="6" t="s">
        <v>26</v>
      </c>
    </row>
    <row r="2825" spans="1:5" x14ac:dyDescent="0.2">
      <c r="A2825">
        <f t="shared" si="43"/>
        <v>50</v>
      </c>
      <c r="B2825" s="6" t="s">
        <v>33</v>
      </c>
      <c r="C2825" s="7" t="s">
        <v>34</v>
      </c>
      <c r="D2825">
        <v>20</v>
      </c>
      <c r="E2825">
        <v>62</v>
      </c>
    </row>
    <row r="2826" spans="1:5" x14ac:dyDescent="0.2">
      <c r="A2826">
        <f t="shared" si="43"/>
        <v>50</v>
      </c>
      <c r="B2826" s="6" t="s">
        <v>33</v>
      </c>
      <c r="C2826" s="7" t="s">
        <v>35</v>
      </c>
      <c r="D2826">
        <v>22</v>
      </c>
      <c r="E2826">
        <v>62</v>
      </c>
    </row>
    <row r="2827" spans="1:5" x14ac:dyDescent="0.2">
      <c r="A2827">
        <f t="shared" si="43"/>
        <v>50</v>
      </c>
      <c r="B2827" s="6" t="s">
        <v>33</v>
      </c>
      <c r="C2827" s="7" t="s">
        <v>36</v>
      </c>
    </row>
    <row r="2828" spans="1:5" x14ac:dyDescent="0.2">
      <c r="A2828">
        <f t="shared" si="43"/>
        <v>50</v>
      </c>
      <c r="B2828" s="6" t="s">
        <v>33</v>
      </c>
      <c r="C2828" s="7" t="s">
        <v>37</v>
      </c>
      <c r="D2828">
        <v>11</v>
      </c>
      <c r="E2828">
        <v>62</v>
      </c>
    </row>
    <row r="2829" spans="1:5" x14ac:dyDescent="0.2">
      <c r="A2829">
        <f t="shared" si="43"/>
        <v>50</v>
      </c>
      <c r="B2829" s="6" t="s">
        <v>33</v>
      </c>
      <c r="C2829" s="7" t="s">
        <v>38</v>
      </c>
    </row>
    <row r="2830" spans="1:5" x14ac:dyDescent="0.2">
      <c r="A2830">
        <f t="shared" si="43"/>
        <v>50</v>
      </c>
      <c r="B2830" s="6" t="s">
        <v>33</v>
      </c>
      <c r="C2830" s="7" t="s">
        <v>39</v>
      </c>
    </row>
    <row r="2831" spans="1:5" x14ac:dyDescent="0.2">
      <c r="A2831">
        <f t="shared" si="43"/>
        <v>50</v>
      </c>
      <c r="B2831" s="6" t="s">
        <v>33</v>
      </c>
      <c r="C2831" s="7" t="s">
        <v>40</v>
      </c>
      <c r="D2831">
        <v>7</v>
      </c>
      <c r="E2831">
        <v>62</v>
      </c>
    </row>
    <row r="2832" spans="1:5" x14ac:dyDescent="0.2">
      <c r="A2832">
        <f t="shared" si="43"/>
        <v>50</v>
      </c>
      <c r="B2832" s="6" t="s">
        <v>33</v>
      </c>
      <c r="C2832" s="7" t="s">
        <v>41</v>
      </c>
    </row>
    <row r="2833" spans="1:5" x14ac:dyDescent="0.2">
      <c r="A2833">
        <f t="shared" si="43"/>
        <v>50</v>
      </c>
      <c r="B2833" s="6" t="s">
        <v>33</v>
      </c>
      <c r="C2833" s="7" t="s">
        <v>42</v>
      </c>
    </row>
    <row r="2834" spans="1:5" x14ac:dyDescent="0.2">
      <c r="A2834">
        <f t="shared" si="43"/>
        <v>50</v>
      </c>
      <c r="B2834" s="6" t="s">
        <v>33</v>
      </c>
      <c r="C2834" s="7" t="s">
        <v>43</v>
      </c>
      <c r="D2834">
        <v>6</v>
      </c>
      <c r="E2834">
        <v>62</v>
      </c>
    </row>
    <row r="2835" spans="1:5" x14ac:dyDescent="0.2">
      <c r="A2835">
        <f t="shared" si="43"/>
        <v>50</v>
      </c>
      <c r="B2835" s="6" t="s">
        <v>33</v>
      </c>
      <c r="C2835" s="7" t="s">
        <v>44</v>
      </c>
      <c r="D2835">
        <v>3</v>
      </c>
      <c r="E2835">
        <v>62</v>
      </c>
    </row>
    <row r="2836" spans="1:5" x14ac:dyDescent="0.2">
      <c r="A2836">
        <f t="shared" si="43"/>
        <v>50</v>
      </c>
      <c r="B2836" s="6" t="s">
        <v>33</v>
      </c>
      <c r="C2836" s="7" t="s">
        <v>45</v>
      </c>
    </row>
    <row r="2837" spans="1:5" x14ac:dyDescent="0.2">
      <c r="A2837">
        <f t="shared" si="43"/>
        <v>50</v>
      </c>
      <c r="B2837" s="6" t="s">
        <v>33</v>
      </c>
      <c r="C2837" s="7" t="s">
        <v>46</v>
      </c>
    </row>
    <row r="2838" spans="1:5" x14ac:dyDescent="0.2">
      <c r="A2838">
        <f t="shared" si="43"/>
        <v>50</v>
      </c>
      <c r="B2838" s="6" t="s">
        <v>33</v>
      </c>
      <c r="C2838" s="7" t="s">
        <v>47</v>
      </c>
    </row>
    <row r="2839" spans="1:5" x14ac:dyDescent="0.2">
      <c r="A2839">
        <f t="shared" si="43"/>
        <v>50</v>
      </c>
      <c r="B2839" s="6" t="s">
        <v>33</v>
      </c>
      <c r="C2839" s="7" t="s">
        <v>48</v>
      </c>
    </row>
    <row r="2840" spans="1:5" x14ac:dyDescent="0.2">
      <c r="A2840">
        <f t="shared" si="43"/>
        <v>50</v>
      </c>
      <c r="B2840" s="6" t="s">
        <v>33</v>
      </c>
      <c r="C2840" s="7" t="s">
        <v>49</v>
      </c>
    </row>
    <row r="2841" spans="1:5" x14ac:dyDescent="0.2">
      <c r="A2841">
        <f t="shared" si="43"/>
        <v>50</v>
      </c>
      <c r="B2841" s="6" t="s">
        <v>33</v>
      </c>
      <c r="C2841" s="7" t="s">
        <v>50</v>
      </c>
      <c r="D2841">
        <v>4</v>
      </c>
      <c r="E2841">
        <v>62</v>
      </c>
    </row>
    <row r="2842" spans="1:5" x14ac:dyDescent="0.2">
      <c r="A2842">
        <f t="shared" si="43"/>
        <v>50</v>
      </c>
      <c r="B2842" s="6" t="s">
        <v>33</v>
      </c>
      <c r="C2842" s="7" t="s">
        <v>51</v>
      </c>
    </row>
    <row r="2843" spans="1:5" x14ac:dyDescent="0.2">
      <c r="A2843">
        <f t="shared" si="43"/>
        <v>50</v>
      </c>
      <c r="B2843" s="6" t="s">
        <v>33</v>
      </c>
      <c r="C2843" s="7" t="s">
        <v>52</v>
      </c>
    </row>
    <row r="2844" spans="1:5" x14ac:dyDescent="0.2">
      <c r="A2844">
        <f t="shared" si="43"/>
        <v>50</v>
      </c>
      <c r="B2844" s="6" t="s">
        <v>33</v>
      </c>
      <c r="C2844" s="7" t="s">
        <v>53</v>
      </c>
      <c r="D2844">
        <v>5</v>
      </c>
      <c r="E2844">
        <v>62</v>
      </c>
    </row>
    <row r="2845" spans="1:5" x14ac:dyDescent="0.2">
      <c r="A2845">
        <f t="shared" si="43"/>
        <v>50</v>
      </c>
      <c r="B2845" s="6" t="s">
        <v>33</v>
      </c>
      <c r="C2845" s="7" t="s">
        <v>31</v>
      </c>
    </row>
    <row r="2846" spans="1:5" x14ac:dyDescent="0.2">
      <c r="A2846">
        <f t="shared" si="43"/>
        <v>50</v>
      </c>
      <c r="B2846" s="6" t="s">
        <v>33</v>
      </c>
      <c r="C2846" s="7" t="s">
        <v>54</v>
      </c>
    </row>
    <row r="2847" spans="1:5" x14ac:dyDescent="0.2">
      <c r="A2847">
        <f t="shared" si="43"/>
        <v>50</v>
      </c>
      <c r="B2847" s="6" t="s">
        <v>55</v>
      </c>
      <c r="C2847" s="6" t="s">
        <v>56</v>
      </c>
    </row>
    <row r="2848" spans="1:5" x14ac:dyDescent="0.2">
      <c r="A2848">
        <f t="shared" si="43"/>
        <v>50</v>
      </c>
      <c r="B2848" s="6" t="s">
        <v>57</v>
      </c>
      <c r="C2848" s="6" t="s">
        <v>58</v>
      </c>
      <c r="D2848">
        <v>62</v>
      </c>
      <c r="E2848">
        <v>62</v>
      </c>
    </row>
    <row r="2849" spans="1:5" x14ac:dyDescent="0.2">
      <c r="A2849">
        <f t="shared" si="43"/>
        <v>50</v>
      </c>
      <c r="B2849" s="6" t="s">
        <v>59</v>
      </c>
      <c r="C2849" s="6" t="s">
        <v>60</v>
      </c>
      <c r="D2849">
        <f>34+28</f>
        <v>62</v>
      </c>
      <c r="E2849">
        <v>151</v>
      </c>
    </row>
    <row r="2850" spans="1:5" x14ac:dyDescent="0.2">
      <c r="A2850">
        <f t="shared" si="43"/>
        <v>50</v>
      </c>
      <c r="B2850" s="6" t="s">
        <v>61</v>
      </c>
      <c r="C2850" s="6" t="s">
        <v>62</v>
      </c>
      <c r="D2850">
        <v>18</v>
      </c>
    </row>
    <row r="2851" spans="1:5" x14ac:dyDescent="0.2">
      <c r="A2851">
        <f t="shared" si="43"/>
        <v>50</v>
      </c>
      <c r="B2851" s="6" t="s">
        <v>61</v>
      </c>
      <c r="C2851" s="6" t="s">
        <v>63</v>
      </c>
    </row>
    <row r="2852" spans="1:5" x14ac:dyDescent="0.2">
      <c r="A2852">
        <f t="shared" si="43"/>
        <v>51</v>
      </c>
      <c r="B2852" s="6" t="s">
        <v>5</v>
      </c>
      <c r="C2852" s="6" t="s">
        <v>6</v>
      </c>
      <c r="D2852">
        <f>((66*1616)+(3424*66.4))/5040</f>
        <v>66.271746031746034</v>
      </c>
      <c r="E2852">
        <v>5040</v>
      </c>
    </row>
    <row r="2853" spans="1:5" x14ac:dyDescent="0.2">
      <c r="A2853">
        <f t="shared" si="43"/>
        <v>51</v>
      </c>
      <c r="B2853" s="6" t="s">
        <v>5</v>
      </c>
      <c r="C2853" s="6" t="s">
        <v>7</v>
      </c>
      <c r="D2853">
        <f>((16*1616)+(3424*15.8))/5040</f>
        <v>15.864126984126987</v>
      </c>
      <c r="E2853">
        <v>5040</v>
      </c>
    </row>
    <row r="2854" spans="1:5" x14ac:dyDescent="0.2">
      <c r="A2854">
        <f t="shared" si="43"/>
        <v>51</v>
      </c>
      <c r="B2854" s="6" t="s">
        <v>5</v>
      </c>
      <c r="C2854" s="6" t="s">
        <v>8</v>
      </c>
    </row>
    <row r="2855" spans="1:5" x14ac:dyDescent="0.2">
      <c r="A2855">
        <f t="shared" si="43"/>
        <v>51</v>
      </c>
      <c r="B2855" s="6" t="s">
        <v>5</v>
      </c>
      <c r="C2855" s="6" t="s">
        <v>9</v>
      </c>
    </row>
    <row r="2856" spans="1:5" x14ac:dyDescent="0.2">
      <c r="A2856">
        <f t="shared" si="43"/>
        <v>51</v>
      </c>
      <c r="B2856" s="6" t="s">
        <v>5</v>
      </c>
      <c r="C2856" s="6" t="s">
        <v>10</v>
      </c>
    </row>
    <row r="2857" spans="1:5" x14ac:dyDescent="0.2">
      <c r="A2857">
        <f t="shared" si="43"/>
        <v>51</v>
      </c>
      <c r="B2857" s="6" t="s">
        <v>5</v>
      </c>
      <c r="C2857" s="6" t="s">
        <v>11</v>
      </c>
    </row>
    <row r="2858" spans="1:5" x14ac:dyDescent="0.2">
      <c r="A2858">
        <f t="shared" si="43"/>
        <v>51</v>
      </c>
      <c r="B2858" s="6" t="s">
        <v>5</v>
      </c>
      <c r="C2858" s="6" t="s">
        <v>12</v>
      </c>
    </row>
    <row r="2859" spans="1:5" x14ac:dyDescent="0.2">
      <c r="A2859">
        <f t="shared" si="43"/>
        <v>51</v>
      </c>
      <c r="B2859" s="6" t="s">
        <v>13</v>
      </c>
      <c r="C2859" s="6" t="s">
        <v>6</v>
      </c>
    </row>
    <row r="2860" spans="1:5" x14ac:dyDescent="0.2">
      <c r="A2860">
        <f t="shared" si="43"/>
        <v>51</v>
      </c>
      <c r="B2860" s="6" t="s">
        <v>13</v>
      </c>
      <c r="C2860" s="6" t="s">
        <v>7</v>
      </c>
    </row>
    <row r="2861" spans="1:5" x14ac:dyDescent="0.2">
      <c r="A2861">
        <f t="shared" si="43"/>
        <v>51</v>
      </c>
      <c r="B2861" s="6" t="s">
        <v>13</v>
      </c>
      <c r="C2861" s="6" t="s">
        <v>8</v>
      </c>
    </row>
    <row r="2862" spans="1:5" x14ac:dyDescent="0.2">
      <c r="A2862">
        <f t="shared" si="43"/>
        <v>51</v>
      </c>
      <c r="B2862" s="6" t="s">
        <v>13</v>
      </c>
      <c r="C2862" s="6" t="s">
        <v>9</v>
      </c>
    </row>
    <row r="2863" spans="1:5" x14ac:dyDescent="0.2">
      <c r="A2863">
        <f t="shared" si="43"/>
        <v>51</v>
      </c>
      <c r="B2863" s="6" t="s">
        <v>13</v>
      </c>
      <c r="C2863" s="6" t="s">
        <v>10</v>
      </c>
    </row>
    <row r="2864" spans="1:5" x14ac:dyDescent="0.2">
      <c r="A2864">
        <f t="shared" si="43"/>
        <v>51</v>
      </c>
      <c r="B2864" s="6" t="s">
        <v>13</v>
      </c>
      <c r="C2864" s="6" t="s">
        <v>11</v>
      </c>
    </row>
    <row r="2865" spans="1:5" x14ac:dyDescent="0.2">
      <c r="A2865">
        <f t="shared" si="43"/>
        <v>51</v>
      </c>
      <c r="B2865" s="6" t="s">
        <v>13</v>
      </c>
      <c r="C2865" s="6" t="s">
        <v>12</v>
      </c>
    </row>
    <row r="2866" spans="1:5" x14ac:dyDescent="0.2">
      <c r="A2866">
        <f t="shared" si="43"/>
        <v>51</v>
      </c>
      <c r="B2866" s="6" t="s">
        <v>14</v>
      </c>
      <c r="C2866" s="6" t="s">
        <v>15</v>
      </c>
    </row>
    <row r="2867" spans="1:5" x14ac:dyDescent="0.2">
      <c r="A2867">
        <f t="shared" si="43"/>
        <v>51</v>
      </c>
      <c r="B2867" s="6" t="s">
        <v>14</v>
      </c>
      <c r="C2867" s="6" t="s">
        <v>16</v>
      </c>
    </row>
    <row r="2868" spans="1:5" x14ac:dyDescent="0.2">
      <c r="A2868">
        <f t="shared" si="43"/>
        <v>51</v>
      </c>
      <c r="B2868" s="6" t="s">
        <v>14</v>
      </c>
      <c r="C2868" s="6" t="s">
        <v>17</v>
      </c>
    </row>
    <row r="2869" spans="1:5" x14ac:dyDescent="0.2">
      <c r="A2869">
        <f t="shared" si="43"/>
        <v>51</v>
      </c>
      <c r="B2869" s="6" t="s">
        <v>14</v>
      </c>
      <c r="C2869" s="6" t="s">
        <v>18</v>
      </c>
    </row>
    <row r="2870" spans="1:5" x14ac:dyDescent="0.2">
      <c r="A2870">
        <f t="shared" si="43"/>
        <v>51</v>
      </c>
      <c r="B2870" s="6" t="s">
        <v>14</v>
      </c>
      <c r="C2870" s="6" t="s">
        <v>19</v>
      </c>
    </row>
    <row r="2871" spans="1:5" x14ac:dyDescent="0.2">
      <c r="A2871">
        <f t="shared" si="43"/>
        <v>51</v>
      </c>
      <c r="B2871" s="6" t="s">
        <v>20</v>
      </c>
      <c r="C2871" s="6" t="s">
        <v>21</v>
      </c>
      <c r="D2871">
        <f>973+2104</f>
        <v>3077</v>
      </c>
      <c r="E2871">
        <f>1616+3424</f>
        <v>5040</v>
      </c>
    </row>
    <row r="2872" spans="1:5" x14ac:dyDescent="0.2">
      <c r="A2872">
        <f t="shared" si="43"/>
        <v>51</v>
      </c>
      <c r="B2872" s="6" t="s">
        <v>20</v>
      </c>
      <c r="C2872" s="6" t="s">
        <v>22</v>
      </c>
      <c r="D2872">
        <f>643+1320</f>
        <v>1963</v>
      </c>
      <c r="E2872">
        <f>1616+3424</f>
        <v>5040</v>
      </c>
    </row>
    <row r="2873" spans="1:5" x14ac:dyDescent="0.2">
      <c r="A2873">
        <f t="shared" si="43"/>
        <v>51</v>
      </c>
      <c r="B2873" s="6" t="s">
        <v>23</v>
      </c>
      <c r="C2873" s="6" t="s">
        <v>24</v>
      </c>
    </row>
    <row r="2874" spans="1:5" x14ac:dyDescent="0.2">
      <c r="A2874">
        <f t="shared" si="43"/>
        <v>51</v>
      </c>
      <c r="B2874" s="6" t="s">
        <v>23</v>
      </c>
      <c r="C2874" s="6" t="s">
        <v>25</v>
      </c>
    </row>
    <row r="2875" spans="1:5" x14ac:dyDescent="0.2">
      <c r="A2875">
        <f t="shared" si="43"/>
        <v>51</v>
      </c>
      <c r="B2875" s="6" t="s">
        <v>23</v>
      </c>
      <c r="C2875" s="6" t="s">
        <v>26</v>
      </c>
    </row>
    <row r="2876" spans="1:5" x14ac:dyDescent="0.2">
      <c r="A2876">
        <f t="shared" ref="A2876:A2939" si="44">A2819+1</f>
        <v>51</v>
      </c>
      <c r="B2876" s="6" t="s">
        <v>27</v>
      </c>
      <c r="C2876" s="6" t="s">
        <v>28</v>
      </c>
      <c r="D2876">
        <f>1240+2541</f>
        <v>3781</v>
      </c>
      <c r="E2876">
        <f>1616+3424</f>
        <v>5040</v>
      </c>
    </row>
    <row r="2877" spans="1:5" x14ac:dyDescent="0.2">
      <c r="A2877">
        <f t="shared" si="44"/>
        <v>51</v>
      </c>
      <c r="B2877" s="6" t="s">
        <v>27</v>
      </c>
      <c r="C2877" s="6" t="s">
        <v>29</v>
      </c>
    </row>
    <row r="2878" spans="1:5" x14ac:dyDescent="0.2">
      <c r="A2878">
        <f t="shared" si="44"/>
        <v>51</v>
      </c>
      <c r="B2878" s="6" t="s">
        <v>27</v>
      </c>
      <c r="C2878" s="6" t="s">
        <v>30</v>
      </c>
    </row>
    <row r="2879" spans="1:5" x14ac:dyDescent="0.2">
      <c r="A2879">
        <f t="shared" si="44"/>
        <v>51</v>
      </c>
      <c r="B2879" s="6" t="s">
        <v>27</v>
      </c>
      <c r="C2879" s="6" t="s">
        <v>31</v>
      </c>
      <c r="D2879">
        <f>250+615</f>
        <v>865</v>
      </c>
      <c r="E2879">
        <f>1616+3424</f>
        <v>5040</v>
      </c>
    </row>
    <row r="2880" spans="1:5" x14ac:dyDescent="0.2">
      <c r="A2880">
        <f t="shared" si="44"/>
        <v>51</v>
      </c>
      <c r="B2880" s="6" t="s">
        <v>27</v>
      </c>
      <c r="C2880" s="6" t="s">
        <v>32</v>
      </c>
    </row>
    <row r="2881" spans="1:5" x14ac:dyDescent="0.2">
      <c r="A2881">
        <f t="shared" si="44"/>
        <v>51</v>
      </c>
      <c r="B2881" s="6" t="s">
        <v>27</v>
      </c>
      <c r="C2881" s="6" t="s">
        <v>26</v>
      </c>
      <c r="D2881">
        <f>126+268</f>
        <v>394</v>
      </c>
      <c r="E2881">
        <f>1616+3424</f>
        <v>5040</v>
      </c>
    </row>
    <row r="2882" spans="1:5" x14ac:dyDescent="0.2">
      <c r="A2882">
        <f t="shared" si="44"/>
        <v>51</v>
      </c>
      <c r="B2882" s="6" t="s">
        <v>33</v>
      </c>
      <c r="C2882" s="7" t="s">
        <v>34</v>
      </c>
    </row>
    <row r="2883" spans="1:5" x14ac:dyDescent="0.2">
      <c r="A2883">
        <f t="shared" si="44"/>
        <v>51</v>
      </c>
      <c r="B2883" s="6" t="s">
        <v>33</v>
      </c>
      <c r="C2883" s="7" t="s">
        <v>35</v>
      </c>
      <c r="D2883">
        <f>430+958</f>
        <v>1388</v>
      </c>
      <c r="E2883">
        <f>1616+3424</f>
        <v>5040</v>
      </c>
    </row>
    <row r="2884" spans="1:5" x14ac:dyDescent="0.2">
      <c r="A2884">
        <f t="shared" si="44"/>
        <v>51</v>
      </c>
      <c r="B2884" s="6" t="s">
        <v>33</v>
      </c>
      <c r="C2884" s="7" t="s">
        <v>36</v>
      </c>
    </row>
    <row r="2885" spans="1:5" x14ac:dyDescent="0.2">
      <c r="A2885">
        <f t="shared" si="44"/>
        <v>51</v>
      </c>
      <c r="B2885" s="6" t="s">
        <v>33</v>
      </c>
      <c r="C2885" s="7" t="s">
        <v>37</v>
      </c>
      <c r="D2885">
        <f>403+908</f>
        <v>1311</v>
      </c>
      <c r="E2885">
        <f>1616+3424</f>
        <v>5040</v>
      </c>
    </row>
    <row r="2886" spans="1:5" x14ac:dyDescent="0.2">
      <c r="A2886">
        <f t="shared" si="44"/>
        <v>51</v>
      </c>
      <c r="B2886" s="6" t="s">
        <v>33</v>
      </c>
      <c r="C2886" s="7" t="s">
        <v>38</v>
      </c>
    </row>
    <row r="2887" spans="1:5" x14ac:dyDescent="0.2">
      <c r="A2887">
        <f t="shared" si="44"/>
        <v>51</v>
      </c>
      <c r="B2887" s="6" t="s">
        <v>33</v>
      </c>
      <c r="C2887" s="7" t="s">
        <v>39</v>
      </c>
    </row>
    <row r="2888" spans="1:5" x14ac:dyDescent="0.2">
      <c r="A2888">
        <f t="shared" si="44"/>
        <v>51</v>
      </c>
      <c r="B2888" s="6" t="s">
        <v>33</v>
      </c>
      <c r="C2888" s="7" t="s">
        <v>40</v>
      </c>
      <c r="D2888">
        <f>113+263</f>
        <v>376</v>
      </c>
      <c r="E2888">
        <f>1616+3424</f>
        <v>5040</v>
      </c>
    </row>
    <row r="2889" spans="1:5" x14ac:dyDescent="0.2">
      <c r="A2889">
        <f t="shared" si="44"/>
        <v>51</v>
      </c>
      <c r="B2889" s="6" t="s">
        <v>33</v>
      </c>
      <c r="C2889" s="7" t="s">
        <v>41</v>
      </c>
    </row>
    <row r="2890" spans="1:5" x14ac:dyDescent="0.2">
      <c r="A2890">
        <f t="shared" si="44"/>
        <v>51</v>
      </c>
      <c r="B2890" s="6" t="s">
        <v>33</v>
      </c>
      <c r="C2890" s="7" t="s">
        <v>42</v>
      </c>
    </row>
    <row r="2891" spans="1:5" x14ac:dyDescent="0.2">
      <c r="A2891">
        <f t="shared" si="44"/>
        <v>51</v>
      </c>
      <c r="B2891" s="6" t="s">
        <v>33</v>
      </c>
      <c r="C2891" s="7" t="s">
        <v>43</v>
      </c>
      <c r="D2891">
        <f>385+776</f>
        <v>1161</v>
      </c>
      <c r="E2891">
        <f>1616+3424</f>
        <v>5040</v>
      </c>
    </row>
    <row r="2892" spans="1:5" x14ac:dyDescent="0.2">
      <c r="A2892">
        <f t="shared" si="44"/>
        <v>51</v>
      </c>
      <c r="B2892" s="6" t="s">
        <v>33</v>
      </c>
      <c r="C2892" s="7" t="s">
        <v>44</v>
      </c>
    </row>
    <row r="2893" spans="1:5" x14ac:dyDescent="0.2">
      <c r="A2893">
        <f t="shared" si="44"/>
        <v>51</v>
      </c>
      <c r="B2893" s="6" t="s">
        <v>33</v>
      </c>
      <c r="C2893" s="7" t="s">
        <v>45</v>
      </c>
    </row>
    <row r="2894" spans="1:5" x14ac:dyDescent="0.2">
      <c r="A2894">
        <f t="shared" si="44"/>
        <v>51</v>
      </c>
      <c r="B2894" s="6" t="s">
        <v>33</v>
      </c>
      <c r="C2894" s="7" t="s">
        <v>46</v>
      </c>
    </row>
    <row r="2895" spans="1:5" x14ac:dyDescent="0.2">
      <c r="A2895">
        <f t="shared" si="44"/>
        <v>51</v>
      </c>
      <c r="B2895" s="6" t="s">
        <v>33</v>
      </c>
      <c r="C2895" s="7" t="s">
        <v>47</v>
      </c>
    </row>
    <row r="2896" spans="1:5" x14ac:dyDescent="0.2">
      <c r="A2896">
        <f t="shared" si="44"/>
        <v>51</v>
      </c>
      <c r="B2896" s="6" t="s">
        <v>33</v>
      </c>
      <c r="C2896" s="7" t="s">
        <v>48</v>
      </c>
      <c r="D2896">
        <v>16</v>
      </c>
      <c r="E2896">
        <f>1616+3424</f>
        <v>5040</v>
      </c>
    </row>
    <row r="2897" spans="1:5" x14ac:dyDescent="0.2">
      <c r="A2897">
        <f t="shared" si="44"/>
        <v>51</v>
      </c>
      <c r="B2897" s="6" t="s">
        <v>33</v>
      </c>
      <c r="C2897" s="7" t="s">
        <v>49</v>
      </c>
    </row>
    <row r="2898" spans="1:5" x14ac:dyDescent="0.2">
      <c r="A2898">
        <f t="shared" si="44"/>
        <v>51</v>
      </c>
      <c r="B2898" s="6" t="s">
        <v>33</v>
      </c>
      <c r="C2898" s="7" t="s">
        <v>50</v>
      </c>
    </row>
    <row r="2899" spans="1:5" x14ac:dyDescent="0.2">
      <c r="A2899">
        <f t="shared" si="44"/>
        <v>51</v>
      </c>
      <c r="B2899" s="6" t="s">
        <v>33</v>
      </c>
      <c r="C2899" s="7" t="s">
        <v>51</v>
      </c>
    </row>
    <row r="2900" spans="1:5" x14ac:dyDescent="0.2">
      <c r="A2900">
        <f t="shared" si="44"/>
        <v>51</v>
      </c>
      <c r="B2900" s="6" t="s">
        <v>33</v>
      </c>
      <c r="C2900" s="7" t="s">
        <v>52</v>
      </c>
      <c r="D2900">
        <v>6</v>
      </c>
      <c r="E2900">
        <f>1616+3424</f>
        <v>5040</v>
      </c>
    </row>
    <row r="2901" spans="1:5" x14ac:dyDescent="0.2">
      <c r="A2901">
        <f t="shared" si="44"/>
        <v>51</v>
      </c>
      <c r="B2901" s="6" t="s">
        <v>33</v>
      </c>
      <c r="C2901" s="7" t="s">
        <v>53</v>
      </c>
    </row>
    <row r="2902" spans="1:5" x14ac:dyDescent="0.2">
      <c r="A2902">
        <f t="shared" si="44"/>
        <v>51</v>
      </c>
      <c r="B2902" s="6" t="s">
        <v>33</v>
      </c>
      <c r="C2902" s="7" t="s">
        <v>31</v>
      </c>
    </row>
    <row r="2903" spans="1:5" x14ac:dyDescent="0.2">
      <c r="A2903">
        <f t="shared" si="44"/>
        <v>51</v>
      </c>
      <c r="B2903" s="6" t="s">
        <v>33</v>
      </c>
      <c r="C2903" s="7" t="s">
        <v>54</v>
      </c>
    </row>
    <row r="2904" spans="1:5" x14ac:dyDescent="0.2">
      <c r="A2904">
        <f t="shared" si="44"/>
        <v>51</v>
      </c>
      <c r="B2904" s="6" t="s">
        <v>55</v>
      </c>
      <c r="C2904" s="6" t="s">
        <v>56</v>
      </c>
      <c r="D2904">
        <v>6</v>
      </c>
      <c r="E2904">
        <v>5040</v>
      </c>
    </row>
    <row r="2905" spans="1:5" x14ac:dyDescent="0.2">
      <c r="A2905">
        <f t="shared" si="44"/>
        <v>51</v>
      </c>
      <c r="B2905" s="6" t="s">
        <v>57</v>
      </c>
      <c r="C2905" s="6" t="s">
        <v>58</v>
      </c>
      <c r="D2905">
        <f>1131+2384</f>
        <v>3515</v>
      </c>
      <c r="E2905">
        <v>5040</v>
      </c>
    </row>
    <row r="2906" spans="1:5" x14ac:dyDescent="0.2">
      <c r="A2906">
        <f t="shared" si="44"/>
        <v>51</v>
      </c>
      <c r="B2906" s="6" t="s">
        <v>59</v>
      </c>
      <c r="C2906" s="6" t="s">
        <v>60</v>
      </c>
      <c r="D2906">
        <f>1616+3424</f>
        <v>5040</v>
      </c>
      <c r="E2906">
        <v>11847</v>
      </c>
    </row>
    <row r="2907" spans="1:5" x14ac:dyDescent="0.2">
      <c r="A2907">
        <f t="shared" si="44"/>
        <v>51</v>
      </c>
      <c r="B2907" s="6" t="s">
        <v>61</v>
      </c>
      <c r="C2907" s="6" t="s">
        <v>62</v>
      </c>
    </row>
    <row r="2908" spans="1:5" x14ac:dyDescent="0.2">
      <c r="A2908">
        <f t="shared" si="44"/>
        <v>51</v>
      </c>
      <c r="B2908" s="6" t="s">
        <v>61</v>
      </c>
      <c r="C2908" s="6" t="s">
        <v>63</v>
      </c>
    </row>
    <row r="2909" spans="1:5" x14ac:dyDescent="0.2">
      <c r="A2909">
        <f t="shared" si="44"/>
        <v>52</v>
      </c>
      <c r="B2909" s="6" t="s">
        <v>5</v>
      </c>
      <c r="C2909" s="6" t="s">
        <v>6</v>
      </c>
      <c r="D2909">
        <v>55</v>
      </c>
      <c r="E2909">
        <f>199+194</f>
        <v>393</v>
      </c>
    </row>
    <row r="2910" spans="1:5" x14ac:dyDescent="0.2">
      <c r="A2910">
        <f t="shared" si="44"/>
        <v>52</v>
      </c>
      <c r="B2910" s="6" t="s">
        <v>5</v>
      </c>
      <c r="C2910" s="6" t="s">
        <v>7</v>
      </c>
      <c r="D2910">
        <v>15</v>
      </c>
      <c r="E2910">
        <f>199+194</f>
        <v>393</v>
      </c>
    </row>
    <row r="2911" spans="1:5" x14ac:dyDescent="0.2">
      <c r="A2911">
        <f t="shared" si="44"/>
        <v>52</v>
      </c>
      <c r="B2911" s="6" t="s">
        <v>5</v>
      </c>
      <c r="C2911" s="6" t="s">
        <v>8</v>
      </c>
    </row>
    <row r="2912" spans="1:5" x14ac:dyDescent="0.2">
      <c r="A2912">
        <f t="shared" si="44"/>
        <v>52</v>
      </c>
      <c r="B2912" s="6" t="s">
        <v>5</v>
      </c>
      <c r="C2912" s="6" t="s">
        <v>9</v>
      </c>
    </row>
    <row r="2913" spans="1:5" x14ac:dyDescent="0.2">
      <c r="A2913">
        <f t="shared" si="44"/>
        <v>52</v>
      </c>
      <c r="B2913" s="6" t="s">
        <v>5</v>
      </c>
      <c r="C2913" s="6" t="s">
        <v>10</v>
      </c>
    </row>
    <row r="2914" spans="1:5" x14ac:dyDescent="0.2">
      <c r="A2914">
        <f t="shared" si="44"/>
        <v>52</v>
      </c>
      <c r="B2914" s="6" t="s">
        <v>5</v>
      </c>
      <c r="C2914" s="6" t="s">
        <v>11</v>
      </c>
    </row>
    <row r="2915" spans="1:5" x14ac:dyDescent="0.2">
      <c r="A2915">
        <f t="shared" si="44"/>
        <v>52</v>
      </c>
      <c r="B2915" s="6" t="s">
        <v>5</v>
      </c>
      <c r="C2915" s="6" t="s">
        <v>12</v>
      </c>
    </row>
    <row r="2916" spans="1:5" x14ac:dyDescent="0.2">
      <c r="A2916">
        <f t="shared" si="44"/>
        <v>52</v>
      </c>
      <c r="B2916" s="6" t="s">
        <v>13</v>
      </c>
      <c r="C2916" s="6" t="s">
        <v>6</v>
      </c>
    </row>
    <row r="2917" spans="1:5" x14ac:dyDescent="0.2">
      <c r="A2917">
        <f t="shared" si="44"/>
        <v>52</v>
      </c>
      <c r="B2917" s="6" t="s">
        <v>13</v>
      </c>
      <c r="C2917" s="6" t="s">
        <v>7</v>
      </c>
    </row>
    <row r="2918" spans="1:5" x14ac:dyDescent="0.2">
      <c r="A2918">
        <f t="shared" si="44"/>
        <v>52</v>
      </c>
      <c r="B2918" s="6" t="s">
        <v>13</v>
      </c>
      <c r="C2918" s="6" t="s">
        <v>8</v>
      </c>
      <c r="D2918">
        <v>29</v>
      </c>
      <c r="E2918">
        <f>199+194</f>
        <v>393</v>
      </c>
    </row>
    <row r="2919" spans="1:5" x14ac:dyDescent="0.2">
      <c r="A2919">
        <f t="shared" si="44"/>
        <v>52</v>
      </c>
      <c r="B2919" s="6" t="s">
        <v>13</v>
      </c>
      <c r="C2919" s="6" t="s">
        <v>9</v>
      </c>
      <c r="D2919">
        <v>25.6</v>
      </c>
      <c r="E2919">
        <f>199+194</f>
        <v>393</v>
      </c>
    </row>
    <row r="2920" spans="1:5" x14ac:dyDescent="0.2">
      <c r="A2920">
        <f t="shared" si="44"/>
        <v>52</v>
      </c>
      <c r="B2920" s="6" t="s">
        <v>13</v>
      </c>
      <c r="C2920" s="6" t="s">
        <v>10</v>
      </c>
      <c r="D2920">
        <v>32.9</v>
      </c>
      <c r="E2920">
        <f>199+194</f>
        <v>393</v>
      </c>
    </row>
    <row r="2921" spans="1:5" x14ac:dyDescent="0.2">
      <c r="A2921">
        <f t="shared" si="44"/>
        <v>52</v>
      </c>
      <c r="B2921" s="6" t="s">
        <v>13</v>
      </c>
      <c r="C2921" s="6" t="s">
        <v>11</v>
      </c>
    </row>
    <row r="2922" spans="1:5" x14ac:dyDescent="0.2">
      <c r="A2922">
        <f t="shared" si="44"/>
        <v>52</v>
      </c>
      <c r="B2922" s="6" t="s">
        <v>13</v>
      </c>
      <c r="C2922" s="6" t="s">
        <v>12</v>
      </c>
    </row>
    <row r="2923" spans="1:5" x14ac:dyDescent="0.2">
      <c r="A2923">
        <f t="shared" si="44"/>
        <v>52</v>
      </c>
      <c r="B2923" s="6" t="s">
        <v>14</v>
      </c>
      <c r="C2923" s="6" t="s">
        <v>15</v>
      </c>
    </row>
    <row r="2924" spans="1:5" x14ac:dyDescent="0.2">
      <c r="A2924">
        <f t="shared" si="44"/>
        <v>52</v>
      </c>
      <c r="B2924" s="6" t="s">
        <v>14</v>
      </c>
      <c r="C2924" s="6" t="s">
        <v>16</v>
      </c>
    </row>
    <row r="2925" spans="1:5" x14ac:dyDescent="0.2">
      <c r="A2925">
        <f t="shared" si="44"/>
        <v>52</v>
      </c>
      <c r="B2925" s="6" t="s">
        <v>14</v>
      </c>
      <c r="C2925" s="6" t="s">
        <v>17</v>
      </c>
    </row>
    <row r="2926" spans="1:5" x14ac:dyDescent="0.2">
      <c r="A2926">
        <f t="shared" si="44"/>
        <v>52</v>
      </c>
      <c r="B2926" s="6" t="s">
        <v>14</v>
      </c>
      <c r="C2926" s="6" t="s">
        <v>18</v>
      </c>
    </row>
    <row r="2927" spans="1:5" x14ac:dyDescent="0.2">
      <c r="A2927">
        <f t="shared" si="44"/>
        <v>52</v>
      </c>
      <c r="B2927" s="6" t="s">
        <v>14</v>
      </c>
      <c r="C2927" s="6" t="s">
        <v>19</v>
      </c>
    </row>
    <row r="2928" spans="1:5" x14ac:dyDescent="0.2">
      <c r="A2928">
        <f t="shared" si="44"/>
        <v>52</v>
      </c>
      <c r="B2928" s="6" t="s">
        <v>20</v>
      </c>
      <c r="C2928" s="6" t="s">
        <v>21</v>
      </c>
      <c r="D2928">
        <f>393-139</f>
        <v>254</v>
      </c>
      <c r="E2928">
        <f>199+194</f>
        <v>393</v>
      </c>
    </row>
    <row r="2929" spans="1:5" x14ac:dyDescent="0.2">
      <c r="A2929">
        <f t="shared" si="44"/>
        <v>52</v>
      </c>
      <c r="B2929" s="6" t="s">
        <v>20</v>
      </c>
      <c r="C2929" s="6" t="s">
        <v>22</v>
      </c>
      <c r="D2929">
        <v>139</v>
      </c>
      <c r="E2929">
        <f>199+194</f>
        <v>393</v>
      </c>
    </row>
    <row r="2930" spans="1:5" x14ac:dyDescent="0.2">
      <c r="A2930">
        <f t="shared" si="44"/>
        <v>52</v>
      </c>
      <c r="B2930" s="6" t="s">
        <v>23</v>
      </c>
      <c r="C2930" s="6" t="s">
        <v>24</v>
      </c>
    </row>
    <row r="2931" spans="1:5" x14ac:dyDescent="0.2">
      <c r="A2931">
        <f t="shared" si="44"/>
        <v>52</v>
      </c>
      <c r="B2931" s="6" t="s">
        <v>23</v>
      </c>
      <c r="C2931" s="6" t="s">
        <v>25</v>
      </c>
    </row>
    <row r="2932" spans="1:5" x14ac:dyDescent="0.2">
      <c r="A2932">
        <f t="shared" si="44"/>
        <v>52</v>
      </c>
      <c r="B2932" s="6" t="s">
        <v>23</v>
      </c>
      <c r="C2932" s="6" t="s">
        <v>26</v>
      </c>
    </row>
    <row r="2933" spans="1:5" x14ac:dyDescent="0.2">
      <c r="A2933">
        <f t="shared" si="44"/>
        <v>52</v>
      </c>
      <c r="B2933" s="6" t="s">
        <v>27</v>
      </c>
      <c r="C2933" s="6" t="s">
        <v>28</v>
      </c>
      <c r="D2933">
        <v>58</v>
      </c>
      <c r="E2933">
        <v>393</v>
      </c>
    </row>
    <row r="2934" spans="1:5" x14ac:dyDescent="0.2">
      <c r="A2934">
        <f t="shared" si="44"/>
        <v>52</v>
      </c>
      <c r="B2934" s="6" t="s">
        <v>27</v>
      </c>
      <c r="C2934" s="6" t="s">
        <v>29</v>
      </c>
      <c r="D2934">
        <v>23</v>
      </c>
      <c r="E2934">
        <f>199+194</f>
        <v>393</v>
      </c>
    </row>
    <row r="2935" spans="1:5" x14ac:dyDescent="0.2">
      <c r="A2935">
        <f t="shared" si="44"/>
        <v>52</v>
      </c>
      <c r="B2935" s="6" t="s">
        <v>27</v>
      </c>
      <c r="C2935" s="6" t="s">
        <v>30</v>
      </c>
      <c r="D2935">
        <v>6</v>
      </c>
      <c r="E2935">
        <f>199+194</f>
        <v>393</v>
      </c>
    </row>
    <row r="2936" spans="1:5" x14ac:dyDescent="0.2">
      <c r="A2936">
        <f t="shared" si="44"/>
        <v>52</v>
      </c>
      <c r="B2936" s="6" t="s">
        <v>27</v>
      </c>
      <c r="C2936" s="6" t="s">
        <v>31</v>
      </c>
      <c r="D2936">
        <v>12</v>
      </c>
      <c r="E2936">
        <f>199+194</f>
        <v>393</v>
      </c>
    </row>
    <row r="2937" spans="1:5" x14ac:dyDescent="0.2">
      <c r="A2937">
        <f t="shared" si="44"/>
        <v>52</v>
      </c>
      <c r="B2937" s="6" t="s">
        <v>27</v>
      </c>
      <c r="C2937" s="6" t="s">
        <v>32</v>
      </c>
      <c r="D2937">
        <v>294</v>
      </c>
      <c r="E2937">
        <f>199+194</f>
        <v>393</v>
      </c>
    </row>
    <row r="2938" spans="1:5" x14ac:dyDescent="0.2">
      <c r="A2938">
        <f t="shared" si="44"/>
        <v>52</v>
      </c>
      <c r="B2938" s="6" t="s">
        <v>27</v>
      </c>
      <c r="C2938" s="6" t="s">
        <v>26</v>
      </c>
    </row>
    <row r="2939" spans="1:5" x14ac:dyDescent="0.2">
      <c r="A2939">
        <f t="shared" si="44"/>
        <v>52</v>
      </c>
      <c r="B2939" s="6" t="s">
        <v>33</v>
      </c>
      <c r="C2939" s="7" t="s">
        <v>34</v>
      </c>
      <c r="D2939">
        <v>178</v>
      </c>
      <c r="E2939">
        <v>364</v>
      </c>
    </row>
    <row r="2940" spans="1:5" x14ac:dyDescent="0.2">
      <c r="A2940">
        <f t="shared" ref="A2940:A3003" si="45">A2883+1</f>
        <v>52</v>
      </c>
      <c r="B2940" s="6" t="s">
        <v>33</v>
      </c>
      <c r="C2940" s="7" t="s">
        <v>35</v>
      </c>
      <c r="D2940">
        <v>106</v>
      </c>
      <c r="E2940">
        <v>364</v>
      </c>
    </row>
    <row r="2941" spans="1:5" x14ac:dyDescent="0.2">
      <c r="A2941">
        <f t="shared" si="45"/>
        <v>52</v>
      </c>
      <c r="B2941" s="6" t="s">
        <v>33</v>
      </c>
      <c r="C2941" s="7" t="s">
        <v>36</v>
      </c>
      <c r="D2941">
        <v>98</v>
      </c>
      <c r="E2941">
        <v>363</v>
      </c>
    </row>
    <row r="2942" spans="1:5" x14ac:dyDescent="0.2">
      <c r="A2942">
        <f t="shared" si="45"/>
        <v>52</v>
      </c>
      <c r="B2942" s="6" t="s">
        <v>33</v>
      </c>
      <c r="C2942" s="7" t="s">
        <v>37</v>
      </c>
      <c r="D2942">
        <v>25</v>
      </c>
      <c r="E2942">
        <v>363</v>
      </c>
    </row>
    <row r="2943" spans="1:5" x14ac:dyDescent="0.2">
      <c r="A2943">
        <f t="shared" si="45"/>
        <v>52</v>
      </c>
      <c r="B2943" s="6" t="s">
        <v>33</v>
      </c>
      <c r="C2943" s="7" t="s">
        <v>38</v>
      </c>
    </row>
    <row r="2944" spans="1:5" x14ac:dyDescent="0.2">
      <c r="A2944">
        <f t="shared" si="45"/>
        <v>52</v>
      </c>
      <c r="B2944" s="6" t="s">
        <v>33</v>
      </c>
      <c r="C2944" s="7" t="s">
        <v>39</v>
      </c>
      <c r="D2944">
        <v>9</v>
      </c>
      <c r="E2944">
        <v>364</v>
      </c>
    </row>
    <row r="2945" spans="1:5" x14ac:dyDescent="0.2">
      <c r="A2945">
        <f t="shared" si="45"/>
        <v>52</v>
      </c>
      <c r="B2945" s="6" t="s">
        <v>33</v>
      </c>
      <c r="C2945" s="7" t="s">
        <v>40</v>
      </c>
    </row>
    <row r="2946" spans="1:5" x14ac:dyDescent="0.2">
      <c r="A2946">
        <f t="shared" si="45"/>
        <v>52</v>
      </c>
      <c r="B2946" s="6" t="s">
        <v>33</v>
      </c>
      <c r="C2946" s="7" t="s">
        <v>41</v>
      </c>
      <c r="D2946">
        <v>20</v>
      </c>
      <c r="E2946">
        <v>362</v>
      </c>
    </row>
    <row r="2947" spans="1:5" x14ac:dyDescent="0.2">
      <c r="A2947">
        <f t="shared" si="45"/>
        <v>52</v>
      </c>
      <c r="B2947" s="6" t="s">
        <v>33</v>
      </c>
      <c r="C2947" s="7" t="s">
        <v>42</v>
      </c>
      <c r="D2947">
        <v>33</v>
      </c>
      <c r="E2947">
        <v>363</v>
      </c>
    </row>
    <row r="2948" spans="1:5" x14ac:dyDescent="0.2">
      <c r="A2948">
        <f t="shared" si="45"/>
        <v>52</v>
      </c>
      <c r="B2948" s="6" t="s">
        <v>33</v>
      </c>
      <c r="C2948" s="7" t="s">
        <v>43</v>
      </c>
    </row>
    <row r="2949" spans="1:5" x14ac:dyDescent="0.2">
      <c r="A2949">
        <f t="shared" si="45"/>
        <v>52</v>
      </c>
      <c r="B2949" s="6" t="s">
        <v>33</v>
      </c>
      <c r="C2949" s="7" t="s">
        <v>44</v>
      </c>
    </row>
    <row r="2950" spans="1:5" x14ac:dyDescent="0.2">
      <c r="A2950">
        <f t="shared" si="45"/>
        <v>52</v>
      </c>
      <c r="B2950" s="6" t="s">
        <v>33</v>
      </c>
      <c r="C2950" s="7" t="s">
        <v>45</v>
      </c>
      <c r="D2950">
        <v>2</v>
      </c>
      <c r="E2950">
        <v>364</v>
      </c>
    </row>
    <row r="2951" spans="1:5" x14ac:dyDescent="0.2">
      <c r="A2951">
        <f t="shared" si="45"/>
        <v>52</v>
      </c>
      <c r="B2951" s="6" t="s">
        <v>33</v>
      </c>
      <c r="C2951" s="7" t="s">
        <v>46</v>
      </c>
    </row>
    <row r="2952" spans="1:5" x14ac:dyDescent="0.2">
      <c r="A2952">
        <f t="shared" si="45"/>
        <v>52</v>
      </c>
      <c r="B2952" s="6" t="s">
        <v>33</v>
      </c>
      <c r="C2952" s="7" t="s">
        <v>47</v>
      </c>
    </row>
    <row r="2953" spans="1:5" x14ac:dyDescent="0.2">
      <c r="A2953">
        <f t="shared" si="45"/>
        <v>52</v>
      </c>
      <c r="B2953" s="6" t="s">
        <v>33</v>
      </c>
      <c r="C2953" s="7" t="s">
        <v>48</v>
      </c>
      <c r="D2953">
        <v>8</v>
      </c>
      <c r="E2953">
        <v>362</v>
      </c>
    </row>
    <row r="2954" spans="1:5" x14ac:dyDescent="0.2">
      <c r="A2954">
        <f t="shared" si="45"/>
        <v>52</v>
      </c>
      <c r="B2954" s="6" t="s">
        <v>33</v>
      </c>
      <c r="C2954" s="7" t="s">
        <v>49</v>
      </c>
    </row>
    <row r="2955" spans="1:5" x14ac:dyDescent="0.2">
      <c r="A2955">
        <f t="shared" si="45"/>
        <v>52</v>
      </c>
      <c r="B2955" s="6" t="s">
        <v>33</v>
      </c>
      <c r="C2955" s="7" t="s">
        <v>50</v>
      </c>
    </row>
    <row r="2956" spans="1:5" x14ac:dyDescent="0.2">
      <c r="A2956">
        <f t="shared" si="45"/>
        <v>52</v>
      </c>
      <c r="B2956" s="6" t="s">
        <v>33</v>
      </c>
      <c r="C2956" s="7" t="s">
        <v>51</v>
      </c>
    </row>
    <row r="2957" spans="1:5" x14ac:dyDescent="0.2">
      <c r="A2957">
        <f t="shared" si="45"/>
        <v>52</v>
      </c>
      <c r="B2957" s="6" t="s">
        <v>33</v>
      </c>
      <c r="C2957" s="7" t="s">
        <v>52</v>
      </c>
    </row>
    <row r="2958" spans="1:5" x14ac:dyDescent="0.2">
      <c r="A2958">
        <f t="shared" si="45"/>
        <v>52</v>
      </c>
      <c r="B2958" s="6" t="s">
        <v>33</v>
      </c>
      <c r="C2958" s="7" t="s">
        <v>53</v>
      </c>
    </row>
    <row r="2959" spans="1:5" x14ac:dyDescent="0.2">
      <c r="A2959">
        <f t="shared" si="45"/>
        <v>52</v>
      </c>
      <c r="B2959" s="6" t="s">
        <v>33</v>
      </c>
      <c r="C2959" s="7" t="s">
        <v>31</v>
      </c>
    </row>
    <row r="2960" spans="1:5" x14ac:dyDescent="0.2">
      <c r="A2960">
        <f t="shared" si="45"/>
        <v>52</v>
      </c>
      <c r="B2960" s="6" t="s">
        <v>33</v>
      </c>
      <c r="C2960" s="7" t="s">
        <v>54</v>
      </c>
    </row>
    <row r="2961" spans="1:5" x14ac:dyDescent="0.2">
      <c r="A2961">
        <f t="shared" si="45"/>
        <v>52</v>
      </c>
      <c r="B2961" s="6" t="s">
        <v>55</v>
      </c>
      <c r="C2961" s="6" t="s">
        <v>56</v>
      </c>
    </row>
    <row r="2962" spans="1:5" x14ac:dyDescent="0.2">
      <c r="A2962">
        <f t="shared" si="45"/>
        <v>52</v>
      </c>
      <c r="B2962" s="6" t="s">
        <v>57</v>
      </c>
      <c r="C2962" s="6" t="s">
        <v>58</v>
      </c>
      <c r="D2962">
        <v>188</v>
      </c>
      <c r="E2962">
        <v>393</v>
      </c>
    </row>
    <row r="2963" spans="1:5" x14ac:dyDescent="0.2">
      <c r="A2963">
        <f t="shared" si="45"/>
        <v>52</v>
      </c>
      <c r="B2963" s="6" t="s">
        <v>59</v>
      </c>
      <c r="C2963" s="6" t="s">
        <v>60</v>
      </c>
      <c r="D2963">
        <f>199+194</f>
        <v>393</v>
      </c>
      <c r="E2963">
        <v>647</v>
      </c>
    </row>
    <row r="2964" spans="1:5" x14ac:dyDescent="0.2">
      <c r="A2964">
        <f t="shared" si="45"/>
        <v>52</v>
      </c>
      <c r="B2964" s="6" t="s">
        <v>61</v>
      </c>
      <c r="C2964" s="6" t="s">
        <v>62</v>
      </c>
      <c r="D2964">
        <v>18</v>
      </c>
    </row>
    <row r="2965" spans="1:5" x14ac:dyDescent="0.2">
      <c r="A2965">
        <f t="shared" si="45"/>
        <v>52</v>
      </c>
      <c r="B2965" s="6" t="s">
        <v>61</v>
      </c>
      <c r="C2965" s="6" t="s">
        <v>63</v>
      </c>
    </row>
    <row r="2966" spans="1:5" x14ac:dyDescent="0.2">
      <c r="A2966">
        <f t="shared" si="45"/>
        <v>53</v>
      </c>
      <c r="B2966" s="6" t="s">
        <v>5</v>
      </c>
      <c r="C2966" s="6" t="s">
        <v>6</v>
      </c>
      <c r="D2966">
        <f>((46*39)+(48.1*45))/84</f>
        <v>47.125</v>
      </c>
      <c r="E2966">
        <v>84</v>
      </c>
    </row>
    <row r="2967" spans="1:5" x14ac:dyDescent="0.2">
      <c r="A2967">
        <f t="shared" si="45"/>
        <v>53</v>
      </c>
      <c r="B2967" s="6" t="s">
        <v>5</v>
      </c>
      <c r="C2967" s="6" t="s">
        <v>7</v>
      </c>
      <c r="D2967">
        <f>((16.3*39)+(12.9*45))/84</f>
        <v>14.47857142857143</v>
      </c>
      <c r="E2967">
        <v>84</v>
      </c>
    </row>
    <row r="2968" spans="1:5" x14ac:dyDescent="0.2">
      <c r="A2968">
        <f t="shared" si="45"/>
        <v>53</v>
      </c>
      <c r="B2968" s="6" t="s">
        <v>5</v>
      </c>
      <c r="C2968" s="6" t="s">
        <v>8</v>
      </c>
    </row>
    <row r="2969" spans="1:5" x14ac:dyDescent="0.2">
      <c r="A2969">
        <f t="shared" si="45"/>
        <v>53</v>
      </c>
      <c r="B2969" s="6" t="s">
        <v>5</v>
      </c>
      <c r="C2969" s="6" t="s">
        <v>9</v>
      </c>
    </row>
    <row r="2970" spans="1:5" x14ac:dyDescent="0.2">
      <c r="A2970">
        <f t="shared" si="45"/>
        <v>53</v>
      </c>
      <c r="B2970" s="6" t="s">
        <v>5</v>
      </c>
      <c r="C2970" s="6" t="s">
        <v>10</v>
      </c>
    </row>
    <row r="2971" spans="1:5" x14ac:dyDescent="0.2">
      <c r="A2971">
        <f t="shared" si="45"/>
        <v>53</v>
      </c>
      <c r="B2971" s="6" t="s">
        <v>5</v>
      </c>
      <c r="C2971" s="6" t="s">
        <v>11</v>
      </c>
    </row>
    <row r="2972" spans="1:5" x14ac:dyDescent="0.2">
      <c r="A2972">
        <f t="shared" si="45"/>
        <v>53</v>
      </c>
      <c r="B2972" s="6" t="s">
        <v>5</v>
      </c>
      <c r="C2972" s="6" t="s">
        <v>12</v>
      </c>
    </row>
    <row r="2973" spans="1:5" x14ac:dyDescent="0.2">
      <c r="A2973">
        <f t="shared" si="45"/>
        <v>53</v>
      </c>
      <c r="B2973" s="6" t="s">
        <v>13</v>
      </c>
      <c r="C2973" s="6" t="s">
        <v>6</v>
      </c>
      <c r="D2973">
        <f>((30.1*39)+(28.9*45))/84</f>
        <v>29.457142857142859</v>
      </c>
      <c r="E2973">
        <v>84</v>
      </c>
    </row>
    <row r="2974" spans="1:5" x14ac:dyDescent="0.2">
      <c r="A2974">
        <f t="shared" si="45"/>
        <v>53</v>
      </c>
      <c r="B2974" s="6" t="s">
        <v>13</v>
      </c>
      <c r="C2974" s="6" t="s">
        <v>7</v>
      </c>
      <c r="D2974">
        <f>((4.4*39)+(4.6*45))/84</f>
        <v>4.5071428571428571</v>
      </c>
      <c r="E2974">
        <v>84</v>
      </c>
    </row>
    <row r="2975" spans="1:5" x14ac:dyDescent="0.2">
      <c r="A2975">
        <f t="shared" si="45"/>
        <v>53</v>
      </c>
      <c r="B2975" s="6" t="s">
        <v>13</v>
      </c>
      <c r="C2975" s="6" t="s">
        <v>8</v>
      </c>
    </row>
    <row r="2976" spans="1:5" x14ac:dyDescent="0.2">
      <c r="A2976">
        <f t="shared" si="45"/>
        <v>53</v>
      </c>
      <c r="B2976" s="6" t="s">
        <v>13</v>
      </c>
      <c r="C2976" s="6" t="s">
        <v>9</v>
      </c>
    </row>
    <row r="2977" spans="1:5" x14ac:dyDescent="0.2">
      <c r="A2977">
        <f t="shared" si="45"/>
        <v>53</v>
      </c>
      <c r="B2977" s="6" t="s">
        <v>13</v>
      </c>
      <c r="C2977" s="6" t="s">
        <v>10</v>
      </c>
    </row>
    <row r="2978" spans="1:5" x14ac:dyDescent="0.2">
      <c r="A2978">
        <f t="shared" si="45"/>
        <v>53</v>
      </c>
      <c r="B2978" s="6" t="s">
        <v>13</v>
      </c>
      <c r="C2978" s="6" t="s">
        <v>11</v>
      </c>
    </row>
    <row r="2979" spans="1:5" x14ac:dyDescent="0.2">
      <c r="A2979">
        <f t="shared" si="45"/>
        <v>53</v>
      </c>
      <c r="B2979" s="6" t="s">
        <v>13</v>
      </c>
      <c r="C2979" s="6" t="s">
        <v>12</v>
      </c>
    </row>
    <row r="2980" spans="1:5" x14ac:dyDescent="0.2">
      <c r="A2980">
        <f t="shared" si="45"/>
        <v>53</v>
      </c>
      <c r="B2980" s="6" t="s">
        <v>14</v>
      </c>
      <c r="C2980" s="6" t="s">
        <v>15</v>
      </c>
      <c r="D2980">
        <v>5</v>
      </c>
      <c r="E2980">
        <v>84</v>
      </c>
    </row>
    <row r="2981" spans="1:5" x14ac:dyDescent="0.2">
      <c r="A2981">
        <f t="shared" si="45"/>
        <v>53</v>
      </c>
      <c r="B2981" s="6" t="s">
        <v>14</v>
      </c>
      <c r="C2981" s="6" t="s">
        <v>16</v>
      </c>
    </row>
    <row r="2982" spans="1:5" x14ac:dyDescent="0.2">
      <c r="A2982">
        <f t="shared" si="45"/>
        <v>53</v>
      </c>
      <c r="B2982" s="6" t="s">
        <v>14</v>
      </c>
      <c r="C2982" s="6" t="s">
        <v>17</v>
      </c>
      <c r="D2982">
        <f>84-5</f>
        <v>79</v>
      </c>
      <c r="E2982">
        <v>84</v>
      </c>
    </row>
    <row r="2983" spans="1:5" x14ac:dyDescent="0.2">
      <c r="A2983">
        <f t="shared" si="45"/>
        <v>53</v>
      </c>
      <c r="B2983" s="6" t="s">
        <v>14</v>
      </c>
      <c r="C2983" s="6" t="s">
        <v>18</v>
      </c>
    </row>
    <row r="2984" spans="1:5" x14ac:dyDescent="0.2">
      <c r="A2984">
        <f t="shared" si="45"/>
        <v>53</v>
      </c>
      <c r="B2984" s="6" t="s">
        <v>14</v>
      </c>
      <c r="C2984" s="6" t="s">
        <v>19</v>
      </c>
    </row>
    <row r="2985" spans="1:5" x14ac:dyDescent="0.2">
      <c r="A2985">
        <f t="shared" si="45"/>
        <v>53</v>
      </c>
      <c r="B2985" s="6" t="s">
        <v>20</v>
      </c>
      <c r="C2985" s="6" t="s">
        <v>21</v>
      </c>
    </row>
    <row r="2986" spans="1:5" x14ac:dyDescent="0.2">
      <c r="A2986">
        <f t="shared" si="45"/>
        <v>53</v>
      </c>
      <c r="B2986" s="6" t="s">
        <v>20</v>
      </c>
      <c r="C2986" s="6" t="s">
        <v>22</v>
      </c>
      <c r="D2986">
        <v>39</v>
      </c>
      <c r="E2986">
        <v>84</v>
      </c>
    </row>
    <row r="2987" spans="1:5" x14ac:dyDescent="0.2">
      <c r="A2987">
        <f t="shared" si="45"/>
        <v>53</v>
      </c>
      <c r="B2987" s="6" t="s">
        <v>23</v>
      </c>
      <c r="C2987" s="6" t="s">
        <v>24</v>
      </c>
      <c r="D2987">
        <f>84-39</f>
        <v>45</v>
      </c>
      <c r="E2987">
        <v>84</v>
      </c>
    </row>
    <row r="2988" spans="1:5" x14ac:dyDescent="0.2">
      <c r="A2988">
        <f t="shared" si="45"/>
        <v>53</v>
      </c>
      <c r="B2988" s="6" t="s">
        <v>23</v>
      </c>
      <c r="C2988" s="6" t="s">
        <v>25</v>
      </c>
    </row>
    <row r="2989" spans="1:5" x14ac:dyDescent="0.2">
      <c r="A2989">
        <f t="shared" si="45"/>
        <v>53</v>
      </c>
      <c r="B2989" s="6" t="s">
        <v>23</v>
      </c>
      <c r="C2989" s="6" t="s">
        <v>26</v>
      </c>
    </row>
    <row r="2990" spans="1:5" x14ac:dyDescent="0.2">
      <c r="A2990">
        <f t="shared" si="45"/>
        <v>53</v>
      </c>
      <c r="B2990" s="6" t="s">
        <v>27</v>
      </c>
      <c r="C2990" s="6" t="s">
        <v>28</v>
      </c>
    </row>
    <row r="2991" spans="1:5" x14ac:dyDescent="0.2">
      <c r="A2991">
        <f t="shared" si="45"/>
        <v>53</v>
      </c>
      <c r="B2991" s="6" t="s">
        <v>27</v>
      </c>
      <c r="C2991" s="6" t="s">
        <v>29</v>
      </c>
    </row>
    <row r="2992" spans="1:5" x14ac:dyDescent="0.2">
      <c r="A2992">
        <f t="shared" si="45"/>
        <v>53</v>
      </c>
      <c r="B2992" s="6" t="s">
        <v>27</v>
      </c>
      <c r="C2992" s="6" t="s">
        <v>30</v>
      </c>
    </row>
    <row r="2993" spans="1:5" x14ac:dyDescent="0.2">
      <c r="A2993">
        <f t="shared" si="45"/>
        <v>53</v>
      </c>
      <c r="B2993" s="6" t="s">
        <v>27</v>
      </c>
      <c r="C2993" s="6" t="s">
        <v>31</v>
      </c>
    </row>
    <row r="2994" spans="1:5" x14ac:dyDescent="0.2">
      <c r="A2994">
        <f t="shared" si="45"/>
        <v>53</v>
      </c>
      <c r="B2994" s="6" t="s">
        <v>27</v>
      </c>
      <c r="C2994" s="6" t="s">
        <v>32</v>
      </c>
    </row>
    <row r="2995" spans="1:5" x14ac:dyDescent="0.2">
      <c r="A2995">
        <f t="shared" si="45"/>
        <v>53</v>
      </c>
      <c r="B2995" s="6" t="s">
        <v>27</v>
      </c>
      <c r="C2995" s="6" t="s">
        <v>26</v>
      </c>
    </row>
    <row r="2996" spans="1:5" x14ac:dyDescent="0.2">
      <c r="A2996">
        <f t="shared" si="45"/>
        <v>53</v>
      </c>
      <c r="B2996" s="6" t="s">
        <v>33</v>
      </c>
      <c r="C2996" s="7" t="s">
        <v>34</v>
      </c>
      <c r="D2996">
        <v>16</v>
      </c>
      <c r="E2996">
        <v>84</v>
      </c>
    </row>
    <row r="2997" spans="1:5" x14ac:dyDescent="0.2">
      <c r="A2997">
        <f t="shared" si="45"/>
        <v>53</v>
      </c>
      <c r="B2997" s="6" t="s">
        <v>33</v>
      </c>
      <c r="C2997" s="7" t="s">
        <v>35</v>
      </c>
      <c r="D2997">
        <v>10</v>
      </c>
      <c r="E2997">
        <v>84</v>
      </c>
    </row>
    <row r="2998" spans="1:5" x14ac:dyDescent="0.2">
      <c r="A2998">
        <f t="shared" si="45"/>
        <v>53</v>
      </c>
      <c r="B2998" s="6" t="s">
        <v>33</v>
      </c>
      <c r="C2998" s="7" t="s">
        <v>36</v>
      </c>
    </row>
    <row r="2999" spans="1:5" x14ac:dyDescent="0.2">
      <c r="A2999">
        <f t="shared" si="45"/>
        <v>53</v>
      </c>
      <c r="B2999" s="6" t="s">
        <v>33</v>
      </c>
      <c r="C2999" s="7" t="s">
        <v>37</v>
      </c>
    </row>
    <row r="3000" spans="1:5" x14ac:dyDescent="0.2">
      <c r="A3000">
        <f t="shared" si="45"/>
        <v>53</v>
      </c>
      <c r="B3000" s="6" t="s">
        <v>33</v>
      </c>
      <c r="C3000" s="7" t="s">
        <v>38</v>
      </c>
    </row>
    <row r="3001" spans="1:5" x14ac:dyDescent="0.2">
      <c r="A3001">
        <f t="shared" si="45"/>
        <v>53</v>
      </c>
      <c r="B3001" s="6" t="s">
        <v>33</v>
      </c>
      <c r="C3001" s="7" t="s">
        <v>39</v>
      </c>
      <c r="D3001">
        <v>5</v>
      </c>
      <c r="E3001">
        <v>84</v>
      </c>
    </row>
    <row r="3002" spans="1:5" x14ac:dyDescent="0.2">
      <c r="A3002">
        <f t="shared" si="45"/>
        <v>53</v>
      </c>
      <c r="B3002" s="6" t="s">
        <v>33</v>
      </c>
      <c r="C3002" s="7" t="s">
        <v>40</v>
      </c>
    </row>
    <row r="3003" spans="1:5" x14ac:dyDescent="0.2">
      <c r="A3003">
        <f t="shared" si="45"/>
        <v>53</v>
      </c>
      <c r="B3003" s="6" t="s">
        <v>33</v>
      </c>
      <c r="C3003" s="7" t="s">
        <v>41</v>
      </c>
    </row>
    <row r="3004" spans="1:5" x14ac:dyDescent="0.2">
      <c r="A3004">
        <f t="shared" ref="A3004:A3067" si="46">A2947+1</f>
        <v>53</v>
      </c>
      <c r="B3004" s="6" t="s">
        <v>33</v>
      </c>
      <c r="C3004" s="7" t="s">
        <v>42</v>
      </c>
    </row>
    <row r="3005" spans="1:5" x14ac:dyDescent="0.2">
      <c r="A3005">
        <f t="shared" si="46"/>
        <v>53</v>
      </c>
      <c r="B3005" s="6" t="s">
        <v>33</v>
      </c>
      <c r="C3005" s="7" t="s">
        <v>43</v>
      </c>
    </row>
    <row r="3006" spans="1:5" x14ac:dyDescent="0.2">
      <c r="A3006">
        <f t="shared" si="46"/>
        <v>53</v>
      </c>
      <c r="B3006" s="6" t="s">
        <v>33</v>
      </c>
      <c r="C3006" s="7" t="s">
        <v>44</v>
      </c>
    </row>
    <row r="3007" spans="1:5" x14ac:dyDescent="0.2">
      <c r="A3007">
        <f t="shared" si="46"/>
        <v>53</v>
      </c>
      <c r="B3007" s="6" t="s">
        <v>33</v>
      </c>
      <c r="C3007" s="7" t="s">
        <v>45</v>
      </c>
    </row>
    <row r="3008" spans="1:5" x14ac:dyDescent="0.2">
      <c r="A3008">
        <f t="shared" si="46"/>
        <v>53</v>
      </c>
      <c r="B3008" s="6" t="s">
        <v>33</v>
      </c>
      <c r="C3008" s="7" t="s">
        <v>46</v>
      </c>
    </row>
    <row r="3009" spans="1:5" x14ac:dyDescent="0.2">
      <c r="A3009">
        <f t="shared" si="46"/>
        <v>53</v>
      </c>
      <c r="B3009" s="6" t="s">
        <v>33</v>
      </c>
      <c r="C3009" s="7" t="s">
        <v>47</v>
      </c>
    </row>
    <row r="3010" spans="1:5" x14ac:dyDescent="0.2">
      <c r="A3010">
        <f t="shared" si="46"/>
        <v>53</v>
      </c>
      <c r="B3010" s="6" t="s">
        <v>33</v>
      </c>
      <c r="C3010" s="7" t="s">
        <v>48</v>
      </c>
    </row>
    <row r="3011" spans="1:5" x14ac:dyDescent="0.2">
      <c r="A3011">
        <f t="shared" si="46"/>
        <v>53</v>
      </c>
      <c r="B3011" s="6" t="s">
        <v>33</v>
      </c>
      <c r="C3011" s="7" t="s">
        <v>49</v>
      </c>
    </row>
    <row r="3012" spans="1:5" x14ac:dyDescent="0.2">
      <c r="A3012">
        <f t="shared" si="46"/>
        <v>53</v>
      </c>
      <c r="B3012" s="6" t="s">
        <v>33</v>
      </c>
      <c r="C3012" s="7" t="s">
        <v>50</v>
      </c>
    </row>
    <row r="3013" spans="1:5" x14ac:dyDescent="0.2">
      <c r="A3013">
        <f t="shared" si="46"/>
        <v>53</v>
      </c>
      <c r="B3013" s="6" t="s">
        <v>33</v>
      </c>
      <c r="C3013" s="7" t="s">
        <v>51</v>
      </c>
    </row>
    <row r="3014" spans="1:5" x14ac:dyDescent="0.2">
      <c r="A3014">
        <f t="shared" si="46"/>
        <v>53</v>
      </c>
      <c r="B3014" s="6" t="s">
        <v>33</v>
      </c>
      <c r="C3014" s="7" t="s">
        <v>52</v>
      </c>
    </row>
    <row r="3015" spans="1:5" x14ac:dyDescent="0.2">
      <c r="A3015">
        <f t="shared" si="46"/>
        <v>53</v>
      </c>
      <c r="B3015" s="6" t="s">
        <v>33</v>
      </c>
      <c r="C3015" s="7" t="s">
        <v>53</v>
      </c>
    </row>
    <row r="3016" spans="1:5" x14ac:dyDescent="0.2">
      <c r="A3016">
        <f t="shared" si="46"/>
        <v>53</v>
      </c>
      <c r="B3016" s="6" t="s">
        <v>33</v>
      </c>
      <c r="C3016" s="7" t="s">
        <v>31</v>
      </c>
    </row>
    <row r="3017" spans="1:5" x14ac:dyDescent="0.2">
      <c r="A3017">
        <f t="shared" si="46"/>
        <v>53</v>
      </c>
      <c r="B3017" s="6" t="s">
        <v>33</v>
      </c>
      <c r="C3017" s="7" t="s">
        <v>54</v>
      </c>
    </row>
    <row r="3018" spans="1:5" x14ac:dyDescent="0.2">
      <c r="A3018">
        <f t="shared" si="46"/>
        <v>53</v>
      </c>
      <c r="B3018" s="6" t="s">
        <v>55</v>
      </c>
      <c r="C3018" s="6" t="s">
        <v>56</v>
      </c>
    </row>
    <row r="3019" spans="1:5" x14ac:dyDescent="0.2">
      <c r="A3019">
        <f t="shared" si="46"/>
        <v>53</v>
      </c>
      <c r="B3019" s="6" t="s">
        <v>57</v>
      </c>
      <c r="C3019" s="6" t="s">
        <v>58</v>
      </c>
    </row>
    <row r="3020" spans="1:5" x14ac:dyDescent="0.2">
      <c r="A3020">
        <f t="shared" si="46"/>
        <v>53</v>
      </c>
      <c r="B3020" s="6" t="s">
        <v>59</v>
      </c>
      <c r="C3020" s="6" t="s">
        <v>60</v>
      </c>
      <c r="D3020">
        <v>84</v>
      </c>
      <c r="E3020">
        <v>98</v>
      </c>
    </row>
    <row r="3021" spans="1:5" x14ac:dyDescent="0.2">
      <c r="A3021">
        <f t="shared" si="46"/>
        <v>53</v>
      </c>
      <c r="B3021" s="6" t="s">
        <v>61</v>
      </c>
      <c r="C3021" s="6" t="s">
        <v>62</v>
      </c>
      <c r="D3021">
        <v>18</v>
      </c>
    </row>
    <row r="3022" spans="1:5" x14ac:dyDescent="0.2">
      <c r="A3022">
        <f t="shared" si="46"/>
        <v>53</v>
      </c>
      <c r="B3022" s="6" t="s">
        <v>61</v>
      </c>
      <c r="C3022" s="6" t="s">
        <v>63</v>
      </c>
    </row>
    <row r="3023" spans="1:5" x14ac:dyDescent="0.2">
      <c r="A3023">
        <f t="shared" si="46"/>
        <v>54</v>
      </c>
      <c r="B3023" s="6" t="s">
        <v>5</v>
      </c>
      <c r="C3023" s="6" t="s">
        <v>6</v>
      </c>
    </row>
    <row r="3024" spans="1:5" x14ac:dyDescent="0.2">
      <c r="A3024">
        <f t="shared" si="46"/>
        <v>54</v>
      </c>
      <c r="B3024" s="6" t="s">
        <v>5</v>
      </c>
      <c r="C3024" s="6" t="s">
        <v>7</v>
      </c>
    </row>
    <row r="3025" spans="1:5" x14ac:dyDescent="0.2">
      <c r="A3025">
        <f t="shared" si="46"/>
        <v>54</v>
      </c>
      <c r="B3025" s="6" t="s">
        <v>5</v>
      </c>
      <c r="C3025" s="6" t="s">
        <v>8</v>
      </c>
      <c r="D3025">
        <v>34</v>
      </c>
      <c r="E3025">
        <f>152+148+77</f>
        <v>377</v>
      </c>
    </row>
    <row r="3026" spans="1:5" x14ac:dyDescent="0.2">
      <c r="A3026">
        <f t="shared" si="46"/>
        <v>54</v>
      </c>
      <c r="B3026" s="6" t="s">
        <v>5</v>
      </c>
      <c r="C3026" s="6" t="s">
        <v>9</v>
      </c>
    </row>
    <row r="3027" spans="1:5" x14ac:dyDescent="0.2">
      <c r="A3027">
        <f t="shared" si="46"/>
        <v>54</v>
      </c>
      <c r="B3027" s="6" t="s">
        <v>5</v>
      </c>
      <c r="C3027" s="6" t="s">
        <v>10</v>
      </c>
    </row>
    <row r="3028" spans="1:5" x14ac:dyDescent="0.2">
      <c r="A3028">
        <f t="shared" si="46"/>
        <v>54</v>
      </c>
      <c r="B3028" s="6" t="s">
        <v>5</v>
      </c>
      <c r="C3028" s="6" t="s">
        <v>11</v>
      </c>
      <c r="D3028">
        <v>18</v>
      </c>
      <c r="E3028">
        <f>152+148+77</f>
        <v>377</v>
      </c>
    </row>
    <row r="3029" spans="1:5" x14ac:dyDescent="0.2">
      <c r="A3029">
        <f t="shared" si="46"/>
        <v>54</v>
      </c>
      <c r="B3029" s="6" t="s">
        <v>5</v>
      </c>
      <c r="C3029" s="6" t="s">
        <v>12</v>
      </c>
      <c r="D3029">
        <v>55</v>
      </c>
      <c r="E3029">
        <f>152+148+77</f>
        <v>377</v>
      </c>
    </row>
    <row r="3030" spans="1:5" x14ac:dyDescent="0.2">
      <c r="A3030">
        <f t="shared" si="46"/>
        <v>54</v>
      </c>
      <c r="B3030" s="6" t="s">
        <v>13</v>
      </c>
      <c r="C3030" s="6" t="s">
        <v>6</v>
      </c>
      <c r="D3030">
        <v>24.596</v>
      </c>
      <c r="E3030">
        <f>152+148+77</f>
        <v>377</v>
      </c>
    </row>
    <row r="3031" spans="1:5" x14ac:dyDescent="0.2">
      <c r="A3031">
        <f t="shared" si="46"/>
        <v>54</v>
      </c>
      <c r="B3031" s="6" t="s">
        <v>13</v>
      </c>
      <c r="C3031" s="6" t="s">
        <v>7</v>
      </c>
      <c r="D3031">
        <v>3.1941999999999999</v>
      </c>
      <c r="E3031">
        <f>152+148+77</f>
        <v>377</v>
      </c>
    </row>
    <row r="3032" spans="1:5" x14ac:dyDescent="0.2">
      <c r="A3032">
        <f t="shared" si="46"/>
        <v>54</v>
      </c>
      <c r="B3032" s="6" t="s">
        <v>13</v>
      </c>
      <c r="C3032" s="6" t="s">
        <v>8</v>
      </c>
    </row>
    <row r="3033" spans="1:5" x14ac:dyDescent="0.2">
      <c r="A3033">
        <f t="shared" si="46"/>
        <v>54</v>
      </c>
      <c r="B3033" s="6" t="s">
        <v>13</v>
      </c>
      <c r="C3033" s="6" t="s">
        <v>9</v>
      </c>
    </row>
    <row r="3034" spans="1:5" x14ac:dyDescent="0.2">
      <c r="A3034">
        <f t="shared" si="46"/>
        <v>54</v>
      </c>
      <c r="B3034" s="6" t="s">
        <v>13</v>
      </c>
      <c r="C3034" s="6" t="s">
        <v>10</v>
      </c>
    </row>
    <row r="3035" spans="1:5" x14ac:dyDescent="0.2">
      <c r="A3035">
        <f t="shared" si="46"/>
        <v>54</v>
      </c>
      <c r="B3035" s="6" t="s">
        <v>13</v>
      </c>
      <c r="C3035" s="6" t="s">
        <v>11</v>
      </c>
      <c r="D3035">
        <v>16.8</v>
      </c>
      <c r="E3035">
        <f>152+148+77</f>
        <v>377</v>
      </c>
    </row>
    <row r="3036" spans="1:5" x14ac:dyDescent="0.2">
      <c r="A3036">
        <f t="shared" si="46"/>
        <v>54</v>
      </c>
      <c r="B3036" s="6" t="s">
        <v>13</v>
      </c>
      <c r="C3036" s="6" t="s">
        <v>12</v>
      </c>
      <c r="D3036">
        <v>29.9</v>
      </c>
      <c r="E3036">
        <f>152+148+77</f>
        <v>377</v>
      </c>
    </row>
    <row r="3037" spans="1:5" x14ac:dyDescent="0.2">
      <c r="A3037">
        <f t="shared" si="46"/>
        <v>54</v>
      </c>
      <c r="B3037" s="6" t="s">
        <v>14</v>
      </c>
      <c r="C3037" s="6" t="s">
        <v>15</v>
      </c>
    </row>
    <row r="3038" spans="1:5" x14ac:dyDescent="0.2">
      <c r="A3038">
        <f t="shared" si="46"/>
        <v>54</v>
      </c>
      <c r="B3038" s="6" t="s">
        <v>14</v>
      </c>
      <c r="C3038" s="6" t="s">
        <v>16</v>
      </c>
    </row>
    <row r="3039" spans="1:5" x14ac:dyDescent="0.2">
      <c r="A3039">
        <f t="shared" si="46"/>
        <v>54</v>
      </c>
      <c r="B3039" s="6" t="s">
        <v>14</v>
      </c>
      <c r="C3039" s="6" t="s">
        <v>17</v>
      </c>
    </row>
    <row r="3040" spans="1:5" x14ac:dyDescent="0.2">
      <c r="A3040">
        <f t="shared" si="46"/>
        <v>54</v>
      </c>
      <c r="B3040" s="6" t="s">
        <v>14</v>
      </c>
      <c r="C3040" s="6" t="s">
        <v>18</v>
      </c>
    </row>
    <row r="3041" spans="1:5" x14ac:dyDescent="0.2">
      <c r="A3041">
        <f t="shared" si="46"/>
        <v>54</v>
      </c>
      <c r="B3041" s="6" t="s">
        <v>14</v>
      </c>
      <c r="C3041" s="6" t="s">
        <v>19</v>
      </c>
    </row>
    <row r="3042" spans="1:5" x14ac:dyDescent="0.2">
      <c r="A3042">
        <f t="shared" si="46"/>
        <v>54</v>
      </c>
      <c r="B3042" s="6" t="s">
        <v>20</v>
      </c>
      <c r="C3042" s="6" t="s">
        <v>21</v>
      </c>
      <c r="D3042">
        <v>179</v>
      </c>
      <c r="E3042">
        <f>152+148+77</f>
        <v>377</v>
      </c>
    </row>
    <row r="3043" spans="1:5" x14ac:dyDescent="0.2">
      <c r="A3043">
        <f t="shared" si="46"/>
        <v>54</v>
      </c>
      <c r="B3043" s="6" t="s">
        <v>20</v>
      </c>
      <c r="C3043" s="6" t="s">
        <v>22</v>
      </c>
      <c r="D3043">
        <v>198</v>
      </c>
      <c r="E3043">
        <f>152+148+77</f>
        <v>377</v>
      </c>
    </row>
    <row r="3044" spans="1:5" x14ac:dyDescent="0.2">
      <c r="A3044">
        <f t="shared" si="46"/>
        <v>54</v>
      </c>
      <c r="B3044" s="6" t="s">
        <v>23</v>
      </c>
      <c r="C3044" s="6" t="s">
        <v>24</v>
      </c>
      <c r="D3044">
        <v>15</v>
      </c>
      <c r="E3044">
        <f>377-3</f>
        <v>374</v>
      </c>
    </row>
    <row r="3045" spans="1:5" x14ac:dyDescent="0.2">
      <c r="A3045">
        <f t="shared" si="46"/>
        <v>54</v>
      </c>
      <c r="B3045" s="6" t="s">
        <v>23</v>
      </c>
      <c r="C3045" s="6" t="s">
        <v>25</v>
      </c>
      <c r="D3045">
        <v>358</v>
      </c>
      <c r="E3045">
        <f>377-3</f>
        <v>374</v>
      </c>
    </row>
    <row r="3046" spans="1:5" x14ac:dyDescent="0.2">
      <c r="A3046">
        <f t="shared" si="46"/>
        <v>54</v>
      </c>
      <c r="B3046" s="6" t="s">
        <v>23</v>
      </c>
      <c r="C3046" s="6" t="s">
        <v>26</v>
      </c>
      <c r="D3046">
        <v>1</v>
      </c>
      <c r="E3046">
        <f>377-3</f>
        <v>374</v>
      </c>
    </row>
    <row r="3047" spans="1:5" x14ac:dyDescent="0.2">
      <c r="A3047">
        <f t="shared" si="46"/>
        <v>54</v>
      </c>
      <c r="B3047" s="6" t="s">
        <v>27</v>
      </c>
      <c r="C3047" s="6" t="s">
        <v>28</v>
      </c>
      <c r="D3047">
        <v>342</v>
      </c>
      <c r="E3047">
        <f>152+148+77</f>
        <v>377</v>
      </c>
    </row>
    <row r="3048" spans="1:5" x14ac:dyDescent="0.2">
      <c r="A3048">
        <f t="shared" si="46"/>
        <v>54</v>
      </c>
      <c r="B3048" s="6" t="s">
        <v>27</v>
      </c>
      <c r="C3048" s="6" t="s">
        <v>29</v>
      </c>
      <c r="D3048">
        <v>20</v>
      </c>
      <c r="E3048">
        <f>152+148+77</f>
        <v>377</v>
      </c>
    </row>
    <row r="3049" spans="1:5" x14ac:dyDescent="0.2">
      <c r="A3049">
        <f t="shared" si="46"/>
        <v>54</v>
      </c>
      <c r="B3049" s="6" t="s">
        <v>27</v>
      </c>
      <c r="C3049" s="6" t="s">
        <v>30</v>
      </c>
      <c r="D3049">
        <v>8</v>
      </c>
      <c r="E3049">
        <f>152+148+77</f>
        <v>377</v>
      </c>
    </row>
    <row r="3050" spans="1:5" x14ac:dyDescent="0.2">
      <c r="A3050">
        <f t="shared" si="46"/>
        <v>54</v>
      </c>
      <c r="B3050" s="6" t="s">
        <v>27</v>
      </c>
      <c r="C3050" s="6" t="s">
        <v>31</v>
      </c>
      <c r="D3050">
        <v>4</v>
      </c>
      <c r="E3050">
        <f>152+148+77</f>
        <v>377</v>
      </c>
    </row>
    <row r="3051" spans="1:5" x14ac:dyDescent="0.2">
      <c r="A3051">
        <f t="shared" si="46"/>
        <v>54</v>
      </c>
      <c r="B3051" s="6" t="s">
        <v>27</v>
      </c>
      <c r="C3051" s="6" t="s">
        <v>32</v>
      </c>
      <c r="D3051">
        <v>3</v>
      </c>
      <c r="E3051">
        <f>152+148+77</f>
        <v>377</v>
      </c>
    </row>
    <row r="3052" spans="1:5" x14ac:dyDescent="0.2">
      <c r="A3052">
        <f t="shared" si="46"/>
        <v>54</v>
      </c>
      <c r="B3052" s="6" t="s">
        <v>27</v>
      </c>
      <c r="C3052" s="6" t="s">
        <v>26</v>
      </c>
    </row>
    <row r="3053" spans="1:5" x14ac:dyDescent="0.2">
      <c r="A3053">
        <f t="shared" si="46"/>
        <v>54</v>
      </c>
      <c r="B3053" s="6" t="s">
        <v>33</v>
      </c>
      <c r="C3053" s="7" t="s">
        <v>34</v>
      </c>
    </row>
    <row r="3054" spans="1:5" x14ac:dyDescent="0.2">
      <c r="A3054">
        <f t="shared" si="46"/>
        <v>54</v>
      </c>
      <c r="B3054" s="6" t="s">
        <v>33</v>
      </c>
      <c r="C3054" s="7" t="s">
        <v>35</v>
      </c>
    </row>
    <row r="3055" spans="1:5" x14ac:dyDescent="0.2">
      <c r="A3055">
        <f t="shared" si="46"/>
        <v>54</v>
      </c>
      <c r="B3055" s="6" t="s">
        <v>33</v>
      </c>
      <c r="C3055" s="7" t="s">
        <v>36</v>
      </c>
    </row>
    <row r="3056" spans="1:5" x14ac:dyDescent="0.2">
      <c r="A3056">
        <f t="shared" si="46"/>
        <v>54</v>
      </c>
      <c r="B3056" s="6" t="s">
        <v>33</v>
      </c>
      <c r="C3056" s="7" t="s">
        <v>37</v>
      </c>
    </row>
    <row r="3057" spans="1:3" x14ac:dyDescent="0.2">
      <c r="A3057">
        <f t="shared" si="46"/>
        <v>54</v>
      </c>
      <c r="B3057" s="6" t="s">
        <v>33</v>
      </c>
      <c r="C3057" s="7" t="s">
        <v>38</v>
      </c>
    </row>
    <row r="3058" spans="1:3" x14ac:dyDescent="0.2">
      <c r="A3058">
        <f t="shared" si="46"/>
        <v>54</v>
      </c>
      <c r="B3058" s="6" t="s">
        <v>33</v>
      </c>
      <c r="C3058" s="7" t="s">
        <v>39</v>
      </c>
    </row>
    <row r="3059" spans="1:3" x14ac:dyDescent="0.2">
      <c r="A3059">
        <f t="shared" si="46"/>
        <v>54</v>
      </c>
      <c r="B3059" s="6" t="s">
        <v>33</v>
      </c>
      <c r="C3059" s="7" t="s">
        <v>40</v>
      </c>
    </row>
    <row r="3060" spans="1:3" x14ac:dyDescent="0.2">
      <c r="A3060">
        <f t="shared" si="46"/>
        <v>54</v>
      </c>
      <c r="B3060" s="6" t="s">
        <v>33</v>
      </c>
      <c r="C3060" s="7" t="s">
        <v>41</v>
      </c>
    </row>
    <row r="3061" spans="1:3" x14ac:dyDescent="0.2">
      <c r="A3061">
        <f t="shared" si="46"/>
        <v>54</v>
      </c>
      <c r="B3061" s="6" t="s">
        <v>33</v>
      </c>
      <c r="C3061" s="7" t="s">
        <v>42</v>
      </c>
    </row>
    <row r="3062" spans="1:3" x14ac:dyDescent="0.2">
      <c r="A3062">
        <f t="shared" si="46"/>
        <v>54</v>
      </c>
      <c r="B3062" s="6" t="s">
        <v>33</v>
      </c>
      <c r="C3062" s="7" t="s">
        <v>43</v>
      </c>
    </row>
    <row r="3063" spans="1:3" x14ac:dyDescent="0.2">
      <c r="A3063">
        <f t="shared" si="46"/>
        <v>54</v>
      </c>
      <c r="B3063" s="6" t="s">
        <v>33</v>
      </c>
      <c r="C3063" s="7" t="s">
        <v>44</v>
      </c>
    </row>
    <row r="3064" spans="1:3" x14ac:dyDescent="0.2">
      <c r="A3064">
        <f t="shared" si="46"/>
        <v>54</v>
      </c>
      <c r="B3064" s="6" t="s">
        <v>33</v>
      </c>
      <c r="C3064" s="7" t="s">
        <v>45</v>
      </c>
    </row>
    <row r="3065" spans="1:3" x14ac:dyDescent="0.2">
      <c r="A3065">
        <f t="shared" si="46"/>
        <v>54</v>
      </c>
      <c r="B3065" s="6" t="s">
        <v>33</v>
      </c>
      <c r="C3065" s="7" t="s">
        <v>46</v>
      </c>
    </row>
    <row r="3066" spans="1:3" x14ac:dyDescent="0.2">
      <c r="A3066">
        <f t="shared" si="46"/>
        <v>54</v>
      </c>
      <c r="B3066" s="6" t="s">
        <v>33</v>
      </c>
      <c r="C3066" s="7" t="s">
        <v>47</v>
      </c>
    </row>
    <row r="3067" spans="1:3" x14ac:dyDescent="0.2">
      <c r="A3067">
        <f t="shared" si="46"/>
        <v>54</v>
      </c>
      <c r="B3067" s="6" t="s">
        <v>33</v>
      </c>
      <c r="C3067" s="7" t="s">
        <v>48</v>
      </c>
    </row>
    <row r="3068" spans="1:3" x14ac:dyDescent="0.2">
      <c r="A3068">
        <f t="shared" ref="A3068:A3131" si="47">A3011+1</f>
        <v>54</v>
      </c>
      <c r="B3068" s="6" t="s">
        <v>33</v>
      </c>
      <c r="C3068" s="7" t="s">
        <v>49</v>
      </c>
    </row>
    <row r="3069" spans="1:3" x14ac:dyDescent="0.2">
      <c r="A3069">
        <f t="shared" si="47"/>
        <v>54</v>
      </c>
      <c r="B3069" s="6" t="s">
        <v>33</v>
      </c>
      <c r="C3069" s="7" t="s">
        <v>50</v>
      </c>
    </row>
    <row r="3070" spans="1:3" x14ac:dyDescent="0.2">
      <c r="A3070">
        <f t="shared" si="47"/>
        <v>54</v>
      </c>
      <c r="B3070" s="6" t="s">
        <v>33</v>
      </c>
      <c r="C3070" s="7" t="s">
        <v>51</v>
      </c>
    </row>
    <row r="3071" spans="1:3" x14ac:dyDescent="0.2">
      <c r="A3071">
        <f t="shared" si="47"/>
        <v>54</v>
      </c>
      <c r="B3071" s="6" t="s">
        <v>33</v>
      </c>
      <c r="C3071" s="7" t="s">
        <v>52</v>
      </c>
    </row>
    <row r="3072" spans="1:3" x14ac:dyDescent="0.2">
      <c r="A3072">
        <f t="shared" si="47"/>
        <v>54</v>
      </c>
      <c r="B3072" s="6" t="s">
        <v>33</v>
      </c>
      <c r="C3072" s="7" t="s">
        <v>53</v>
      </c>
    </row>
    <row r="3073" spans="1:5" x14ac:dyDescent="0.2">
      <c r="A3073">
        <f t="shared" si="47"/>
        <v>54</v>
      </c>
      <c r="B3073" s="6" t="s">
        <v>33</v>
      </c>
      <c r="C3073" s="7" t="s">
        <v>31</v>
      </c>
    </row>
    <row r="3074" spans="1:5" x14ac:dyDescent="0.2">
      <c r="A3074">
        <f t="shared" si="47"/>
        <v>54</v>
      </c>
      <c r="B3074" s="6" t="s">
        <v>33</v>
      </c>
      <c r="C3074" s="7" t="s">
        <v>54</v>
      </c>
    </row>
    <row r="3075" spans="1:5" x14ac:dyDescent="0.2">
      <c r="A3075">
        <f t="shared" si="47"/>
        <v>54</v>
      </c>
      <c r="B3075" s="6" t="s">
        <v>55</v>
      </c>
      <c r="C3075" s="6" t="s">
        <v>56</v>
      </c>
    </row>
    <row r="3076" spans="1:5" x14ac:dyDescent="0.2">
      <c r="A3076">
        <f t="shared" si="47"/>
        <v>54</v>
      </c>
      <c r="B3076" s="6" t="s">
        <v>57</v>
      </c>
      <c r="C3076" s="6" t="s">
        <v>58</v>
      </c>
    </row>
    <row r="3077" spans="1:5" x14ac:dyDescent="0.2">
      <c r="A3077">
        <f t="shared" si="47"/>
        <v>54</v>
      </c>
      <c r="B3077" s="6" t="s">
        <v>59</v>
      </c>
      <c r="C3077" s="6" t="s">
        <v>60</v>
      </c>
      <c r="D3077">
        <f>152+148+77</f>
        <v>377</v>
      </c>
      <c r="E3077">
        <v>575</v>
      </c>
    </row>
    <row r="3078" spans="1:5" x14ac:dyDescent="0.2">
      <c r="A3078">
        <f t="shared" si="47"/>
        <v>54</v>
      </c>
      <c r="B3078" s="6" t="s">
        <v>61</v>
      </c>
      <c r="C3078" s="6" t="s">
        <v>62</v>
      </c>
      <c r="D3078">
        <v>18</v>
      </c>
    </row>
    <row r="3079" spans="1:5" x14ac:dyDescent="0.2">
      <c r="A3079">
        <f t="shared" si="47"/>
        <v>54</v>
      </c>
      <c r="B3079" s="6" t="s">
        <v>61</v>
      </c>
      <c r="C3079" s="6" t="s">
        <v>63</v>
      </c>
      <c r="D3079">
        <v>55</v>
      </c>
    </row>
    <row r="3080" spans="1:5" x14ac:dyDescent="0.2">
      <c r="A3080">
        <f t="shared" si="47"/>
        <v>55</v>
      </c>
      <c r="B3080" s="6" t="s">
        <v>5</v>
      </c>
      <c r="C3080" s="6" t="s">
        <v>6</v>
      </c>
    </row>
    <row r="3081" spans="1:5" x14ac:dyDescent="0.2">
      <c r="A3081">
        <f t="shared" si="47"/>
        <v>55</v>
      </c>
      <c r="B3081" s="6" t="s">
        <v>5</v>
      </c>
      <c r="C3081" s="6" t="s">
        <v>7</v>
      </c>
    </row>
    <row r="3082" spans="1:5" x14ac:dyDescent="0.2">
      <c r="A3082">
        <f t="shared" si="47"/>
        <v>55</v>
      </c>
      <c r="B3082" s="6" t="s">
        <v>5</v>
      </c>
      <c r="C3082" s="6" t="s">
        <v>8</v>
      </c>
      <c r="D3082">
        <v>42</v>
      </c>
      <c r="E3082">
        <v>25</v>
      </c>
    </row>
    <row r="3083" spans="1:5" x14ac:dyDescent="0.2">
      <c r="A3083">
        <f t="shared" si="47"/>
        <v>55</v>
      </c>
      <c r="B3083" s="6" t="s">
        <v>5</v>
      </c>
      <c r="C3083" s="6" t="s">
        <v>9</v>
      </c>
    </row>
    <row r="3084" spans="1:5" x14ac:dyDescent="0.2">
      <c r="A3084">
        <f t="shared" si="47"/>
        <v>55</v>
      </c>
      <c r="B3084" s="6" t="s">
        <v>5</v>
      </c>
      <c r="C3084" s="6" t="s">
        <v>10</v>
      </c>
    </row>
    <row r="3085" spans="1:5" x14ac:dyDescent="0.2">
      <c r="A3085">
        <f t="shared" si="47"/>
        <v>55</v>
      </c>
      <c r="B3085" s="6" t="s">
        <v>5</v>
      </c>
      <c r="C3085" s="6" t="s">
        <v>11</v>
      </c>
      <c r="D3085">
        <v>22</v>
      </c>
      <c r="E3085">
        <v>25</v>
      </c>
    </row>
    <row r="3086" spans="1:5" x14ac:dyDescent="0.2">
      <c r="A3086">
        <f t="shared" si="47"/>
        <v>55</v>
      </c>
      <c r="B3086" s="6" t="s">
        <v>5</v>
      </c>
      <c r="C3086" s="6" t="s">
        <v>12</v>
      </c>
      <c r="D3086">
        <v>52</v>
      </c>
      <c r="E3086">
        <v>25</v>
      </c>
    </row>
    <row r="3087" spans="1:5" x14ac:dyDescent="0.2">
      <c r="A3087">
        <f t="shared" si="47"/>
        <v>55</v>
      </c>
      <c r="B3087" s="6" t="s">
        <v>13</v>
      </c>
      <c r="C3087" s="6" t="s">
        <v>6</v>
      </c>
      <c r="D3087">
        <v>24.456</v>
      </c>
      <c r="E3087">
        <v>25</v>
      </c>
    </row>
    <row r="3088" spans="1:5" x14ac:dyDescent="0.2">
      <c r="A3088">
        <f t="shared" si="47"/>
        <v>55</v>
      </c>
      <c r="B3088" s="6" t="s">
        <v>13</v>
      </c>
      <c r="C3088" s="6" t="s">
        <v>7</v>
      </c>
      <c r="D3088">
        <v>3.2223000000000002</v>
      </c>
      <c r="E3088">
        <v>25</v>
      </c>
    </row>
    <row r="3089" spans="1:5" x14ac:dyDescent="0.2">
      <c r="A3089">
        <f t="shared" si="47"/>
        <v>55</v>
      </c>
      <c r="B3089" s="6" t="s">
        <v>13</v>
      </c>
      <c r="C3089" s="6" t="s">
        <v>8</v>
      </c>
    </row>
    <row r="3090" spans="1:5" x14ac:dyDescent="0.2">
      <c r="A3090">
        <f t="shared" si="47"/>
        <v>55</v>
      </c>
      <c r="B3090" s="6" t="s">
        <v>13</v>
      </c>
      <c r="C3090" s="6" t="s">
        <v>9</v>
      </c>
    </row>
    <row r="3091" spans="1:5" x14ac:dyDescent="0.2">
      <c r="A3091">
        <f t="shared" si="47"/>
        <v>55</v>
      </c>
      <c r="B3091" s="6" t="s">
        <v>13</v>
      </c>
      <c r="C3091" s="6" t="s">
        <v>10</v>
      </c>
    </row>
    <row r="3092" spans="1:5" x14ac:dyDescent="0.2">
      <c r="A3092">
        <f t="shared" si="47"/>
        <v>55</v>
      </c>
      <c r="B3092" s="6" t="s">
        <v>13</v>
      </c>
      <c r="C3092" s="6" t="s">
        <v>11</v>
      </c>
      <c r="D3092">
        <v>18.8</v>
      </c>
      <c r="E3092">
        <v>25</v>
      </c>
    </row>
    <row r="3093" spans="1:5" x14ac:dyDescent="0.2">
      <c r="A3093">
        <f t="shared" si="47"/>
        <v>55</v>
      </c>
      <c r="B3093" s="6" t="s">
        <v>13</v>
      </c>
      <c r="C3093" s="6" t="s">
        <v>12</v>
      </c>
      <c r="D3093">
        <v>29.9</v>
      </c>
      <c r="E3093">
        <v>25</v>
      </c>
    </row>
    <row r="3094" spans="1:5" x14ac:dyDescent="0.2">
      <c r="A3094">
        <f t="shared" si="47"/>
        <v>55</v>
      </c>
      <c r="B3094" s="6" t="s">
        <v>14</v>
      </c>
      <c r="C3094" s="6" t="s">
        <v>15</v>
      </c>
    </row>
    <row r="3095" spans="1:5" x14ac:dyDescent="0.2">
      <c r="A3095">
        <f t="shared" si="47"/>
        <v>55</v>
      </c>
      <c r="B3095" s="6" t="s">
        <v>14</v>
      </c>
      <c r="C3095" s="6" t="s">
        <v>16</v>
      </c>
    </row>
    <row r="3096" spans="1:5" x14ac:dyDescent="0.2">
      <c r="A3096">
        <f t="shared" si="47"/>
        <v>55</v>
      </c>
      <c r="B3096" s="6" t="s">
        <v>14</v>
      </c>
      <c r="C3096" s="6" t="s">
        <v>17</v>
      </c>
    </row>
    <row r="3097" spans="1:5" x14ac:dyDescent="0.2">
      <c r="A3097">
        <f t="shared" si="47"/>
        <v>55</v>
      </c>
      <c r="B3097" s="6" t="s">
        <v>14</v>
      </c>
      <c r="C3097" s="6" t="s">
        <v>18</v>
      </c>
    </row>
    <row r="3098" spans="1:5" x14ac:dyDescent="0.2">
      <c r="A3098">
        <f t="shared" si="47"/>
        <v>55</v>
      </c>
      <c r="B3098" s="6" t="s">
        <v>14</v>
      </c>
      <c r="C3098" s="6" t="s">
        <v>19</v>
      </c>
    </row>
    <row r="3099" spans="1:5" x14ac:dyDescent="0.2">
      <c r="A3099">
        <f t="shared" si="47"/>
        <v>55</v>
      </c>
      <c r="B3099" s="6" t="s">
        <v>20</v>
      </c>
      <c r="C3099" s="6" t="s">
        <v>21</v>
      </c>
      <c r="D3099">
        <v>11</v>
      </c>
      <c r="E3099">
        <v>24</v>
      </c>
    </row>
    <row r="3100" spans="1:5" x14ac:dyDescent="0.2">
      <c r="A3100">
        <f t="shared" si="47"/>
        <v>55</v>
      </c>
      <c r="B3100" s="6" t="s">
        <v>20</v>
      </c>
      <c r="C3100" s="6" t="s">
        <v>22</v>
      </c>
      <c r="D3100">
        <v>13</v>
      </c>
      <c r="E3100">
        <v>24</v>
      </c>
    </row>
    <row r="3101" spans="1:5" x14ac:dyDescent="0.2">
      <c r="A3101">
        <f t="shared" si="47"/>
        <v>55</v>
      </c>
      <c r="B3101" s="6" t="s">
        <v>23</v>
      </c>
      <c r="C3101" s="6" t="s">
        <v>24</v>
      </c>
      <c r="D3101">
        <v>2</v>
      </c>
      <c r="E3101">
        <v>24</v>
      </c>
    </row>
    <row r="3102" spans="1:5" x14ac:dyDescent="0.2">
      <c r="A3102">
        <f t="shared" si="47"/>
        <v>55</v>
      </c>
      <c r="B3102" s="6" t="s">
        <v>23</v>
      </c>
      <c r="C3102" s="6" t="s">
        <v>25</v>
      </c>
      <c r="D3102">
        <v>22</v>
      </c>
      <c r="E3102">
        <v>24</v>
      </c>
    </row>
    <row r="3103" spans="1:5" x14ac:dyDescent="0.2">
      <c r="A3103">
        <f t="shared" si="47"/>
        <v>55</v>
      </c>
      <c r="B3103" s="6" t="s">
        <v>23</v>
      </c>
      <c r="C3103" s="6" t="s">
        <v>26</v>
      </c>
    </row>
    <row r="3104" spans="1:5" x14ac:dyDescent="0.2">
      <c r="A3104">
        <f t="shared" si="47"/>
        <v>55</v>
      </c>
      <c r="B3104" s="6" t="s">
        <v>27</v>
      </c>
      <c r="C3104" s="6" t="s">
        <v>28</v>
      </c>
      <c r="D3104">
        <v>22</v>
      </c>
      <c r="E3104">
        <v>25</v>
      </c>
    </row>
    <row r="3105" spans="1:5" x14ac:dyDescent="0.2">
      <c r="A3105">
        <f t="shared" si="47"/>
        <v>55</v>
      </c>
      <c r="B3105" s="6" t="s">
        <v>27</v>
      </c>
      <c r="C3105" s="6" t="s">
        <v>29</v>
      </c>
      <c r="D3105">
        <v>0</v>
      </c>
      <c r="E3105">
        <v>25</v>
      </c>
    </row>
    <row r="3106" spans="1:5" x14ac:dyDescent="0.2">
      <c r="A3106">
        <f t="shared" si="47"/>
        <v>55</v>
      </c>
      <c r="B3106" s="6" t="s">
        <v>27</v>
      </c>
      <c r="C3106" s="6" t="s">
        <v>30</v>
      </c>
      <c r="D3106">
        <v>2</v>
      </c>
      <c r="E3106">
        <v>25</v>
      </c>
    </row>
    <row r="3107" spans="1:5" x14ac:dyDescent="0.2">
      <c r="A3107">
        <f t="shared" si="47"/>
        <v>55</v>
      </c>
      <c r="B3107" s="6" t="s">
        <v>27</v>
      </c>
      <c r="C3107" s="6" t="s">
        <v>31</v>
      </c>
    </row>
    <row r="3108" spans="1:5" x14ac:dyDescent="0.2">
      <c r="A3108">
        <f t="shared" si="47"/>
        <v>55</v>
      </c>
      <c r="B3108" s="6" t="s">
        <v>27</v>
      </c>
      <c r="C3108" s="6" t="s">
        <v>32</v>
      </c>
      <c r="D3108">
        <v>1</v>
      </c>
      <c r="E3108">
        <v>25</v>
      </c>
    </row>
    <row r="3109" spans="1:5" x14ac:dyDescent="0.2">
      <c r="A3109">
        <f t="shared" si="47"/>
        <v>55</v>
      </c>
      <c r="B3109" s="6" t="s">
        <v>27</v>
      </c>
      <c r="C3109" s="6" t="s">
        <v>26</v>
      </c>
    </row>
    <row r="3110" spans="1:5" x14ac:dyDescent="0.2">
      <c r="A3110">
        <f t="shared" si="47"/>
        <v>55</v>
      </c>
      <c r="B3110" s="6" t="s">
        <v>33</v>
      </c>
      <c r="C3110" s="7" t="s">
        <v>34</v>
      </c>
    </row>
    <row r="3111" spans="1:5" x14ac:dyDescent="0.2">
      <c r="A3111">
        <f t="shared" si="47"/>
        <v>55</v>
      </c>
      <c r="B3111" s="6" t="s">
        <v>33</v>
      </c>
      <c r="C3111" s="7" t="s">
        <v>35</v>
      </c>
    </row>
    <row r="3112" spans="1:5" x14ac:dyDescent="0.2">
      <c r="A3112">
        <f t="shared" si="47"/>
        <v>55</v>
      </c>
      <c r="B3112" s="6" t="s">
        <v>33</v>
      </c>
      <c r="C3112" s="7" t="s">
        <v>36</v>
      </c>
    </row>
    <row r="3113" spans="1:5" x14ac:dyDescent="0.2">
      <c r="A3113">
        <f t="shared" si="47"/>
        <v>55</v>
      </c>
      <c r="B3113" s="6" t="s">
        <v>33</v>
      </c>
      <c r="C3113" s="7" t="s">
        <v>37</v>
      </c>
    </row>
    <row r="3114" spans="1:5" x14ac:dyDescent="0.2">
      <c r="A3114">
        <f t="shared" si="47"/>
        <v>55</v>
      </c>
      <c r="B3114" s="6" t="s">
        <v>33</v>
      </c>
      <c r="C3114" s="7" t="s">
        <v>38</v>
      </c>
    </row>
    <row r="3115" spans="1:5" x14ac:dyDescent="0.2">
      <c r="A3115">
        <f t="shared" si="47"/>
        <v>55</v>
      </c>
      <c r="B3115" s="6" t="s">
        <v>33</v>
      </c>
      <c r="C3115" s="7" t="s">
        <v>39</v>
      </c>
    </row>
    <row r="3116" spans="1:5" x14ac:dyDescent="0.2">
      <c r="A3116">
        <f t="shared" si="47"/>
        <v>55</v>
      </c>
      <c r="B3116" s="6" t="s">
        <v>33</v>
      </c>
      <c r="C3116" s="7" t="s">
        <v>40</v>
      </c>
    </row>
    <row r="3117" spans="1:5" x14ac:dyDescent="0.2">
      <c r="A3117">
        <f t="shared" si="47"/>
        <v>55</v>
      </c>
      <c r="B3117" s="6" t="s">
        <v>33</v>
      </c>
      <c r="C3117" s="7" t="s">
        <v>41</v>
      </c>
    </row>
    <row r="3118" spans="1:5" x14ac:dyDescent="0.2">
      <c r="A3118">
        <f t="shared" si="47"/>
        <v>55</v>
      </c>
      <c r="B3118" s="6" t="s">
        <v>33</v>
      </c>
      <c r="C3118" s="7" t="s">
        <v>42</v>
      </c>
    </row>
    <row r="3119" spans="1:5" x14ac:dyDescent="0.2">
      <c r="A3119">
        <f t="shared" si="47"/>
        <v>55</v>
      </c>
      <c r="B3119" s="6" t="s">
        <v>33</v>
      </c>
      <c r="C3119" s="7" t="s">
        <v>43</v>
      </c>
    </row>
    <row r="3120" spans="1:5" x14ac:dyDescent="0.2">
      <c r="A3120">
        <f t="shared" si="47"/>
        <v>55</v>
      </c>
      <c r="B3120" s="6" t="s">
        <v>33</v>
      </c>
      <c r="C3120" s="7" t="s">
        <v>44</v>
      </c>
    </row>
    <row r="3121" spans="1:5" x14ac:dyDescent="0.2">
      <c r="A3121">
        <f t="shared" si="47"/>
        <v>55</v>
      </c>
      <c r="B3121" s="6" t="s">
        <v>33</v>
      </c>
      <c r="C3121" s="7" t="s">
        <v>45</v>
      </c>
    </row>
    <row r="3122" spans="1:5" x14ac:dyDescent="0.2">
      <c r="A3122">
        <f t="shared" si="47"/>
        <v>55</v>
      </c>
      <c r="B3122" s="6" t="s">
        <v>33</v>
      </c>
      <c r="C3122" s="7" t="s">
        <v>46</v>
      </c>
    </row>
    <row r="3123" spans="1:5" x14ac:dyDescent="0.2">
      <c r="A3123">
        <f t="shared" si="47"/>
        <v>55</v>
      </c>
      <c r="B3123" s="6" t="s">
        <v>33</v>
      </c>
      <c r="C3123" s="7" t="s">
        <v>47</v>
      </c>
    </row>
    <row r="3124" spans="1:5" x14ac:dyDescent="0.2">
      <c r="A3124">
        <f t="shared" si="47"/>
        <v>55</v>
      </c>
      <c r="B3124" s="6" t="s">
        <v>33</v>
      </c>
      <c r="C3124" s="7" t="s">
        <v>48</v>
      </c>
    </row>
    <row r="3125" spans="1:5" x14ac:dyDescent="0.2">
      <c r="A3125">
        <f t="shared" si="47"/>
        <v>55</v>
      </c>
      <c r="B3125" s="6" t="s">
        <v>33</v>
      </c>
      <c r="C3125" s="7" t="s">
        <v>49</v>
      </c>
    </row>
    <row r="3126" spans="1:5" x14ac:dyDescent="0.2">
      <c r="A3126">
        <f t="shared" si="47"/>
        <v>55</v>
      </c>
      <c r="B3126" s="6" t="s">
        <v>33</v>
      </c>
      <c r="C3126" s="7" t="s">
        <v>50</v>
      </c>
    </row>
    <row r="3127" spans="1:5" x14ac:dyDescent="0.2">
      <c r="A3127">
        <f t="shared" si="47"/>
        <v>55</v>
      </c>
      <c r="B3127" s="6" t="s">
        <v>33</v>
      </c>
      <c r="C3127" s="7" t="s">
        <v>51</v>
      </c>
    </row>
    <row r="3128" spans="1:5" x14ac:dyDescent="0.2">
      <c r="A3128">
        <f t="shared" si="47"/>
        <v>55</v>
      </c>
      <c r="B3128" s="6" t="s">
        <v>33</v>
      </c>
      <c r="C3128" s="7" t="s">
        <v>52</v>
      </c>
    </row>
    <row r="3129" spans="1:5" x14ac:dyDescent="0.2">
      <c r="A3129">
        <f t="shared" si="47"/>
        <v>55</v>
      </c>
      <c r="B3129" s="6" t="s">
        <v>33</v>
      </c>
      <c r="C3129" s="7" t="s">
        <v>53</v>
      </c>
    </row>
    <row r="3130" spans="1:5" x14ac:dyDescent="0.2">
      <c r="A3130">
        <f t="shared" si="47"/>
        <v>55</v>
      </c>
      <c r="B3130" s="6" t="s">
        <v>33</v>
      </c>
      <c r="C3130" s="7" t="s">
        <v>31</v>
      </c>
    </row>
    <row r="3131" spans="1:5" x14ac:dyDescent="0.2">
      <c r="A3131">
        <f t="shared" si="47"/>
        <v>55</v>
      </c>
      <c r="B3131" s="6" t="s">
        <v>33</v>
      </c>
      <c r="C3131" s="7" t="s">
        <v>54</v>
      </c>
    </row>
    <row r="3132" spans="1:5" x14ac:dyDescent="0.2">
      <c r="A3132">
        <f t="shared" ref="A3132:A3195" si="48">A3075+1</f>
        <v>55</v>
      </c>
      <c r="B3132" s="6" t="s">
        <v>55</v>
      </c>
      <c r="C3132" s="6" t="s">
        <v>56</v>
      </c>
    </row>
    <row r="3133" spans="1:5" x14ac:dyDescent="0.2">
      <c r="A3133">
        <f t="shared" si="48"/>
        <v>55</v>
      </c>
      <c r="B3133" s="6" t="s">
        <v>57</v>
      </c>
      <c r="C3133" s="6" t="s">
        <v>58</v>
      </c>
    </row>
    <row r="3134" spans="1:5" x14ac:dyDescent="0.2">
      <c r="A3134">
        <f t="shared" si="48"/>
        <v>55</v>
      </c>
      <c r="B3134" s="6" t="s">
        <v>59</v>
      </c>
      <c r="C3134" s="6" t="s">
        <v>60</v>
      </c>
      <c r="D3134">
        <v>25</v>
      </c>
      <c r="E3134">
        <v>28</v>
      </c>
    </row>
    <row r="3135" spans="1:5" x14ac:dyDescent="0.2">
      <c r="A3135">
        <f t="shared" si="48"/>
        <v>55</v>
      </c>
      <c r="B3135" s="6" t="s">
        <v>61</v>
      </c>
      <c r="C3135" s="6" t="s">
        <v>62</v>
      </c>
      <c r="D3135">
        <v>18</v>
      </c>
    </row>
    <row r="3136" spans="1:5" x14ac:dyDescent="0.2">
      <c r="A3136">
        <f t="shared" si="48"/>
        <v>55</v>
      </c>
      <c r="B3136" s="6" t="s">
        <v>61</v>
      </c>
      <c r="C3136" s="6" t="s">
        <v>63</v>
      </c>
      <c r="D3136">
        <v>55</v>
      </c>
    </row>
    <row r="3137" spans="1:5" x14ac:dyDescent="0.2">
      <c r="A3137">
        <f t="shared" si="48"/>
        <v>56</v>
      </c>
      <c r="B3137" s="6" t="s">
        <v>5</v>
      </c>
      <c r="C3137" s="6" t="s">
        <v>6</v>
      </c>
    </row>
    <row r="3138" spans="1:5" x14ac:dyDescent="0.2">
      <c r="A3138">
        <f t="shared" si="48"/>
        <v>56</v>
      </c>
      <c r="B3138" s="6" t="s">
        <v>5</v>
      </c>
      <c r="C3138" s="6" t="s">
        <v>7</v>
      </c>
    </row>
    <row r="3139" spans="1:5" x14ac:dyDescent="0.2">
      <c r="A3139">
        <f t="shared" si="48"/>
        <v>56</v>
      </c>
      <c r="B3139" s="6" t="s">
        <v>5</v>
      </c>
      <c r="C3139" s="6" t="s">
        <v>8</v>
      </c>
      <c r="D3139">
        <v>69</v>
      </c>
      <c r="E3139">
        <f>156+158+80</f>
        <v>394</v>
      </c>
    </row>
    <row r="3140" spans="1:5" x14ac:dyDescent="0.2">
      <c r="A3140">
        <f t="shared" si="48"/>
        <v>56</v>
      </c>
      <c r="B3140" s="6" t="s">
        <v>5</v>
      </c>
      <c r="C3140" s="6" t="s">
        <v>9</v>
      </c>
    </row>
    <row r="3141" spans="1:5" x14ac:dyDescent="0.2">
      <c r="A3141">
        <f t="shared" si="48"/>
        <v>56</v>
      </c>
      <c r="B3141" s="6" t="s">
        <v>5</v>
      </c>
      <c r="C3141" s="6" t="s">
        <v>10</v>
      </c>
    </row>
    <row r="3142" spans="1:5" x14ac:dyDescent="0.2">
      <c r="A3142">
        <f t="shared" si="48"/>
        <v>56</v>
      </c>
      <c r="B3142" s="6" t="s">
        <v>5</v>
      </c>
      <c r="C3142" s="6" t="s">
        <v>11</v>
      </c>
      <c r="D3142">
        <v>65</v>
      </c>
      <c r="E3142">
        <f>156+158+80</f>
        <v>394</v>
      </c>
    </row>
    <row r="3143" spans="1:5" x14ac:dyDescent="0.2">
      <c r="A3143">
        <f t="shared" si="48"/>
        <v>56</v>
      </c>
      <c r="B3143" s="6" t="s">
        <v>5</v>
      </c>
      <c r="C3143" s="6" t="s">
        <v>12</v>
      </c>
      <c r="D3143">
        <v>88</v>
      </c>
      <c r="E3143">
        <f>156+158+80</f>
        <v>394</v>
      </c>
    </row>
    <row r="3144" spans="1:5" x14ac:dyDescent="0.2">
      <c r="A3144">
        <f t="shared" si="48"/>
        <v>56</v>
      </c>
      <c r="B3144" s="6" t="s">
        <v>13</v>
      </c>
      <c r="C3144" s="6" t="s">
        <v>6</v>
      </c>
      <c r="D3144">
        <v>25.356999999999999</v>
      </c>
      <c r="E3144">
        <f>156+158+80</f>
        <v>394</v>
      </c>
    </row>
    <row r="3145" spans="1:5" x14ac:dyDescent="0.2">
      <c r="A3145">
        <f t="shared" si="48"/>
        <v>56</v>
      </c>
      <c r="B3145" s="6" t="s">
        <v>13</v>
      </c>
      <c r="C3145" s="6" t="s">
        <v>7</v>
      </c>
      <c r="D3145">
        <v>2.8593999999999999</v>
      </c>
      <c r="E3145">
        <f>156+158+80</f>
        <v>394</v>
      </c>
    </row>
    <row r="3146" spans="1:5" x14ac:dyDescent="0.2">
      <c r="A3146">
        <f t="shared" si="48"/>
        <v>56</v>
      </c>
      <c r="B3146" s="6" t="s">
        <v>13</v>
      </c>
      <c r="C3146" s="6" t="s">
        <v>8</v>
      </c>
    </row>
    <row r="3147" spans="1:5" x14ac:dyDescent="0.2">
      <c r="A3147">
        <f t="shared" si="48"/>
        <v>56</v>
      </c>
      <c r="B3147" s="6" t="s">
        <v>13</v>
      </c>
      <c r="C3147" s="6" t="s">
        <v>9</v>
      </c>
    </row>
    <row r="3148" spans="1:5" x14ac:dyDescent="0.2">
      <c r="A3148">
        <f t="shared" si="48"/>
        <v>56</v>
      </c>
      <c r="B3148" s="6" t="s">
        <v>13</v>
      </c>
      <c r="C3148" s="6" t="s">
        <v>10</v>
      </c>
    </row>
    <row r="3149" spans="1:5" x14ac:dyDescent="0.2">
      <c r="A3149">
        <f t="shared" si="48"/>
        <v>56</v>
      </c>
      <c r="B3149" s="6" t="s">
        <v>13</v>
      </c>
      <c r="C3149" s="6" t="s">
        <v>11</v>
      </c>
      <c r="D3149">
        <v>16.600000000000001</v>
      </c>
      <c r="E3149">
        <v>394</v>
      </c>
    </row>
    <row r="3150" spans="1:5" x14ac:dyDescent="0.2">
      <c r="A3150">
        <f t="shared" si="48"/>
        <v>56</v>
      </c>
      <c r="B3150" s="6" t="s">
        <v>13</v>
      </c>
      <c r="C3150" s="6" t="s">
        <v>12</v>
      </c>
      <c r="D3150">
        <v>29.9</v>
      </c>
      <c r="E3150">
        <v>394</v>
      </c>
    </row>
    <row r="3151" spans="1:5" x14ac:dyDescent="0.2">
      <c r="A3151">
        <f t="shared" si="48"/>
        <v>56</v>
      </c>
      <c r="B3151" s="6" t="s">
        <v>14</v>
      </c>
      <c r="C3151" s="6" t="s">
        <v>15</v>
      </c>
    </row>
    <row r="3152" spans="1:5" x14ac:dyDescent="0.2">
      <c r="A3152">
        <f t="shared" si="48"/>
        <v>56</v>
      </c>
      <c r="B3152" s="6" t="s">
        <v>14</v>
      </c>
      <c r="C3152" s="6" t="s">
        <v>16</v>
      </c>
    </row>
    <row r="3153" spans="1:5" x14ac:dyDescent="0.2">
      <c r="A3153">
        <f t="shared" si="48"/>
        <v>56</v>
      </c>
      <c r="B3153" s="6" t="s">
        <v>14</v>
      </c>
      <c r="C3153" s="6" t="s">
        <v>17</v>
      </c>
    </row>
    <row r="3154" spans="1:5" x14ac:dyDescent="0.2">
      <c r="A3154">
        <f t="shared" si="48"/>
        <v>56</v>
      </c>
      <c r="B3154" s="6" t="s">
        <v>14</v>
      </c>
      <c r="C3154" s="6" t="s">
        <v>18</v>
      </c>
    </row>
    <row r="3155" spans="1:5" x14ac:dyDescent="0.2">
      <c r="A3155">
        <f t="shared" si="48"/>
        <v>56</v>
      </c>
      <c r="B3155" s="6" t="s">
        <v>14</v>
      </c>
      <c r="C3155" s="6" t="s">
        <v>19</v>
      </c>
    </row>
    <row r="3156" spans="1:5" x14ac:dyDescent="0.2">
      <c r="A3156">
        <f t="shared" si="48"/>
        <v>56</v>
      </c>
      <c r="B3156" s="6" t="s">
        <v>20</v>
      </c>
      <c r="C3156" s="6" t="s">
        <v>21</v>
      </c>
      <c r="D3156">
        <v>195</v>
      </c>
      <c r="E3156">
        <v>394</v>
      </c>
    </row>
    <row r="3157" spans="1:5" x14ac:dyDescent="0.2">
      <c r="A3157">
        <f t="shared" si="48"/>
        <v>56</v>
      </c>
      <c r="B3157" s="6" t="s">
        <v>20</v>
      </c>
      <c r="C3157" s="6" t="s">
        <v>22</v>
      </c>
      <c r="D3157">
        <v>199</v>
      </c>
      <c r="E3157">
        <v>394</v>
      </c>
    </row>
    <row r="3158" spans="1:5" x14ac:dyDescent="0.2">
      <c r="A3158">
        <f t="shared" si="48"/>
        <v>56</v>
      </c>
      <c r="B3158" s="6" t="s">
        <v>23</v>
      </c>
      <c r="C3158" s="6" t="s">
        <v>24</v>
      </c>
      <c r="D3158">
        <v>6</v>
      </c>
      <c r="E3158">
        <v>391</v>
      </c>
    </row>
    <row r="3159" spans="1:5" x14ac:dyDescent="0.2">
      <c r="A3159">
        <f t="shared" si="48"/>
        <v>56</v>
      </c>
      <c r="B3159" s="6" t="s">
        <v>23</v>
      </c>
      <c r="C3159" s="6" t="s">
        <v>25</v>
      </c>
      <c r="D3159">
        <v>385</v>
      </c>
      <c r="E3159">
        <v>391</v>
      </c>
    </row>
    <row r="3160" spans="1:5" x14ac:dyDescent="0.2">
      <c r="A3160">
        <f t="shared" si="48"/>
        <v>56</v>
      </c>
      <c r="B3160" s="6" t="s">
        <v>23</v>
      </c>
      <c r="C3160" s="6" t="s">
        <v>26</v>
      </c>
      <c r="D3160">
        <v>0</v>
      </c>
      <c r="E3160">
        <v>391</v>
      </c>
    </row>
    <row r="3161" spans="1:5" x14ac:dyDescent="0.2">
      <c r="A3161">
        <f t="shared" si="48"/>
        <v>56</v>
      </c>
      <c r="B3161" s="6" t="s">
        <v>27</v>
      </c>
      <c r="C3161" s="6" t="s">
        <v>28</v>
      </c>
      <c r="D3161">
        <v>385</v>
      </c>
      <c r="E3161">
        <v>390</v>
      </c>
    </row>
    <row r="3162" spans="1:5" x14ac:dyDescent="0.2">
      <c r="A3162">
        <f t="shared" si="48"/>
        <v>56</v>
      </c>
      <c r="B3162" s="6" t="s">
        <v>27</v>
      </c>
      <c r="C3162" s="6" t="s">
        <v>29</v>
      </c>
      <c r="D3162">
        <v>3</v>
      </c>
      <c r="E3162">
        <v>390</v>
      </c>
    </row>
    <row r="3163" spans="1:5" x14ac:dyDescent="0.2">
      <c r="A3163">
        <f t="shared" si="48"/>
        <v>56</v>
      </c>
      <c r="B3163" s="6" t="s">
        <v>27</v>
      </c>
      <c r="C3163" s="6" t="s">
        <v>30</v>
      </c>
      <c r="D3163">
        <v>0</v>
      </c>
      <c r="E3163">
        <v>390</v>
      </c>
    </row>
    <row r="3164" spans="1:5" x14ac:dyDescent="0.2">
      <c r="A3164">
        <f t="shared" si="48"/>
        <v>56</v>
      </c>
      <c r="B3164" s="6" t="s">
        <v>27</v>
      </c>
      <c r="C3164" s="6" t="s">
        <v>31</v>
      </c>
      <c r="D3164">
        <v>1</v>
      </c>
      <c r="E3164">
        <v>390</v>
      </c>
    </row>
    <row r="3165" spans="1:5" x14ac:dyDescent="0.2">
      <c r="A3165">
        <f t="shared" si="48"/>
        <v>56</v>
      </c>
      <c r="B3165" s="6" t="s">
        <v>27</v>
      </c>
      <c r="C3165" s="6" t="s">
        <v>32</v>
      </c>
    </row>
    <row r="3166" spans="1:5" x14ac:dyDescent="0.2">
      <c r="A3166">
        <f t="shared" si="48"/>
        <v>56</v>
      </c>
      <c r="B3166" s="6" t="s">
        <v>27</v>
      </c>
      <c r="C3166" s="6" t="s">
        <v>26</v>
      </c>
      <c r="D3166">
        <v>1</v>
      </c>
      <c r="E3166">
        <v>390</v>
      </c>
    </row>
    <row r="3167" spans="1:5" x14ac:dyDescent="0.2">
      <c r="A3167">
        <f t="shared" si="48"/>
        <v>56</v>
      </c>
      <c r="B3167" s="6" t="s">
        <v>33</v>
      </c>
      <c r="C3167" s="7" t="s">
        <v>34</v>
      </c>
    </row>
    <row r="3168" spans="1:5" x14ac:dyDescent="0.2">
      <c r="A3168">
        <f t="shared" si="48"/>
        <v>56</v>
      </c>
      <c r="B3168" s="6" t="s">
        <v>33</v>
      </c>
      <c r="C3168" s="7" t="s">
        <v>35</v>
      </c>
    </row>
    <row r="3169" spans="1:3" x14ac:dyDescent="0.2">
      <c r="A3169">
        <f t="shared" si="48"/>
        <v>56</v>
      </c>
      <c r="B3169" s="6" t="s">
        <v>33</v>
      </c>
      <c r="C3169" s="7" t="s">
        <v>36</v>
      </c>
    </row>
    <row r="3170" spans="1:3" x14ac:dyDescent="0.2">
      <c r="A3170">
        <f t="shared" si="48"/>
        <v>56</v>
      </c>
      <c r="B3170" s="6" t="s">
        <v>33</v>
      </c>
      <c r="C3170" s="7" t="s">
        <v>37</v>
      </c>
    </row>
    <row r="3171" spans="1:3" x14ac:dyDescent="0.2">
      <c r="A3171">
        <f t="shared" si="48"/>
        <v>56</v>
      </c>
      <c r="B3171" s="6" t="s">
        <v>33</v>
      </c>
      <c r="C3171" s="7" t="s">
        <v>38</v>
      </c>
    </row>
    <row r="3172" spans="1:3" x14ac:dyDescent="0.2">
      <c r="A3172">
        <f t="shared" si="48"/>
        <v>56</v>
      </c>
      <c r="B3172" s="6" t="s">
        <v>33</v>
      </c>
      <c r="C3172" s="7" t="s">
        <v>39</v>
      </c>
    </row>
    <row r="3173" spans="1:3" x14ac:dyDescent="0.2">
      <c r="A3173">
        <f t="shared" si="48"/>
        <v>56</v>
      </c>
      <c r="B3173" s="6" t="s">
        <v>33</v>
      </c>
      <c r="C3173" s="7" t="s">
        <v>40</v>
      </c>
    </row>
    <row r="3174" spans="1:3" x14ac:dyDescent="0.2">
      <c r="A3174">
        <f t="shared" si="48"/>
        <v>56</v>
      </c>
      <c r="B3174" s="6" t="s">
        <v>33</v>
      </c>
      <c r="C3174" s="7" t="s">
        <v>41</v>
      </c>
    </row>
    <row r="3175" spans="1:3" x14ac:dyDescent="0.2">
      <c r="A3175">
        <f t="shared" si="48"/>
        <v>56</v>
      </c>
      <c r="B3175" s="6" t="s">
        <v>33</v>
      </c>
      <c r="C3175" s="7" t="s">
        <v>42</v>
      </c>
    </row>
    <row r="3176" spans="1:3" x14ac:dyDescent="0.2">
      <c r="A3176">
        <f t="shared" si="48"/>
        <v>56</v>
      </c>
      <c r="B3176" s="6" t="s">
        <v>33</v>
      </c>
      <c r="C3176" s="7" t="s">
        <v>43</v>
      </c>
    </row>
    <row r="3177" spans="1:3" x14ac:dyDescent="0.2">
      <c r="A3177">
        <f t="shared" si="48"/>
        <v>56</v>
      </c>
      <c r="B3177" s="6" t="s">
        <v>33</v>
      </c>
      <c r="C3177" s="7" t="s">
        <v>44</v>
      </c>
    </row>
    <row r="3178" spans="1:3" x14ac:dyDescent="0.2">
      <c r="A3178">
        <f t="shared" si="48"/>
        <v>56</v>
      </c>
      <c r="B3178" s="6" t="s">
        <v>33</v>
      </c>
      <c r="C3178" s="7" t="s">
        <v>45</v>
      </c>
    </row>
    <row r="3179" spans="1:3" x14ac:dyDescent="0.2">
      <c r="A3179">
        <f t="shared" si="48"/>
        <v>56</v>
      </c>
      <c r="B3179" s="6" t="s">
        <v>33</v>
      </c>
      <c r="C3179" s="7" t="s">
        <v>46</v>
      </c>
    </row>
    <row r="3180" spans="1:3" x14ac:dyDescent="0.2">
      <c r="A3180">
        <f t="shared" si="48"/>
        <v>56</v>
      </c>
      <c r="B3180" s="6" t="s">
        <v>33</v>
      </c>
      <c r="C3180" s="7" t="s">
        <v>47</v>
      </c>
    </row>
    <row r="3181" spans="1:3" x14ac:dyDescent="0.2">
      <c r="A3181">
        <f t="shared" si="48"/>
        <v>56</v>
      </c>
      <c r="B3181" s="6" t="s">
        <v>33</v>
      </c>
      <c r="C3181" s="7" t="s">
        <v>48</v>
      </c>
    </row>
    <row r="3182" spans="1:3" x14ac:dyDescent="0.2">
      <c r="A3182">
        <f t="shared" si="48"/>
        <v>56</v>
      </c>
      <c r="B3182" s="6" t="s">
        <v>33</v>
      </c>
      <c r="C3182" s="7" t="s">
        <v>49</v>
      </c>
    </row>
    <row r="3183" spans="1:3" x14ac:dyDescent="0.2">
      <c r="A3183">
        <f t="shared" si="48"/>
        <v>56</v>
      </c>
      <c r="B3183" s="6" t="s">
        <v>33</v>
      </c>
      <c r="C3183" s="7" t="s">
        <v>50</v>
      </c>
    </row>
    <row r="3184" spans="1:3" x14ac:dyDescent="0.2">
      <c r="A3184">
        <f t="shared" si="48"/>
        <v>56</v>
      </c>
      <c r="B3184" s="6" t="s">
        <v>33</v>
      </c>
      <c r="C3184" s="7" t="s">
        <v>51</v>
      </c>
    </row>
    <row r="3185" spans="1:5" x14ac:dyDescent="0.2">
      <c r="A3185">
        <f t="shared" si="48"/>
        <v>56</v>
      </c>
      <c r="B3185" s="6" t="s">
        <v>33</v>
      </c>
      <c r="C3185" s="7" t="s">
        <v>52</v>
      </c>
    </row>
    <row r="3186" spans="1:5" x14ac:dyDescent="0.2">
      <c r="A3186">
        <f t="shared" si="48"/>
        <v>56</v>
      </c>
      <c r="B3186" s="6" t="s">
        <v>33</v>
      </c>
      <c r="C3186" s="7" t="s">
        <v>53</v>
      </c>
    </row>
    <row r="3187" spans="1:5" x14ac:dyDescent="0.2">
      <c r="A3187">
        <f t="shared" si="48"/>
        <v>56</v>
      </c>
      <c r="B3187" s="6" t="s">
        <v>33</v>
      </c>
      <c r="C3187" s="7" t="s">
        <v>31</v>
      </c>
    </row>
    <row r="3188" spans="1:5" x14ac:dyDescent="0.2">
      <c r="A3188">
        <f t="shared" si="48"/>
        <v>56</v>
      </c>
      <c r="B3188" s="6" t="s">
        <v>33</v>
      </c>
      <c r="C3188" s="7" t="s">
        <v>54</v>
      </c>
    </row>
    <row r="3189" spans="1:5" x14ac:dyDescent="0.2">
      <c r="A3189">
        <f t="shared" si="48"/>
        <v>56</v>
      </c>
      <c r="B3189" s="6" t="s">
        <v>55</v>
      </c>
      <c r="C3189" s="6" t="s">
        <v>56</v>
      </c>
    </row>
    <row r="3190" spans="1:5" x14ac:dyDescent="0.2">
      <c r="A3190">
        <f t="shared" si="48"/>
        <v>56</v>
      </c>
      <c r="B3190" s="6" t="s">
        <v>57</v>
      </c>
      <c r="C3190" s="6" t="s">
        <v>58</v>
      </c>
    </row>
    <row r="3191" spans="1:5" x14ac:dyDescent="0.2">
      <c r="A3191">
        <f t="shared" si="48"/>
        <v>56</v>
      </c>
      <c r="B3191" s="6" t="s">
        <v>59</v>
      </c>
      <c r="C3191" s="6" t="s">
        <v>60</v>
      </c>
      <c r="D3191">
        <f>156+158+80</f>
        <v>394</v>
      </c>
      <c r="E3191">
        <v>660</v>
      </c>
    </row>
    <row r="3192" spans="1:5" x14ac:dyDescent="0.2">
      <c r="A3192">
        <f t="shared" si="48"/>
        <v>56</v>
      </c>
      <c r="B3192" s="6" t="s">
        <v>61</v>
      </c>
      <c r="C3192" s="6" t="s">
        <v>62</v>
      </c>
      <c r="D3192">
        <v>65</v>
      </c>
    </row>
    <row r="3193" spans="1:5" x14ac:dyDescent="0.2">
      <c r="A3193">
        <f t="shared" si="48"/>
        <v>56</v>
      </c>
      <c r="B3193" s="6" t="s">
        <v>61</v>
      </c>
      <c r="C3193" s="6" t="s">
        <v>63</v>
      </c>
    </row>
    <row r="3194" spans="1:5" x14ac:dyDescent="0.2">
      <c r="A3194">
        <f t="shared" si="48"/>
        <v>57</v>
      </c>
      <c r="B3194" s="6" t="s">
        <v>5</v>
      </c>
      <c r="C3194" s="6" t="s">
        <v>6</v>
      </c>
      <c r="D3194">
        <f>(58+55)/2</f>
        <v>56.5</v>
      </c>
      <c r="E3194">
        <v>20</v>
      </c>
    </row>
    <row r="3195" spans="1:5" x14ac:dyDescent="0.2">
      <c r="A3195">
        <f t="shared" si="48"/>
        <v>57</v>
      </c>
      <c r="B3195" s="6" t="s">
        <v>5</v>
      </c>
      <c r="C3195" s="6" t="s">
        <v>7</v>
      </c>
      <c r="D3195">
        <v>13</v>
      </c>
      <c r="E3195">
        <v>20</v>
      </c>
    </row>
    <row r="3196" spans="1:5" x14ac:dyDescent="0.2">
      <c r="A3196">
        <f t="shared" ref="A3196:A3259" si="49">A3139+1</f>
        <v>57</v>
      </c>
      <c r="B3196" s="6" t="s">
        <v>5</v>
      </c>
      <c r="C3196" s="6" t="s">
        <v>8</v>
      </c>
    </row>
    <row r="3197" spans="1:5" x14ac:dyDescent="0.2">
      <c r="A3197">
        <f t="shared" si="49"/>
        <v>57</v>
      </c>
      <c r="B3197" s="6" t="s">
        <v>5</v>
      </c>
      <c r="C3197" s="6" t="s">
        <v>9</v>
      </c>
    </row>
    <row r="3198" spans="1:5" x14ac:dyDescent="0.2">
      <c r="A3198">
        <f t="shared" si="49"/>
        <v>57</v>
      </c>
      <c r="B3198" s="6" t="s">
        <v>5</v>
      </c>
      <c r="C3198" s="6" t="s">
        <v>10</v>
      </c>
    </row>
    <row r="3199" spans="1:5" x14ac:dyDescent="0.2">
      <c r="A3199">
        <f t="shared" si="49"/>
        <v>57</v>
      </c>
      <c r="B3199" s="6" t="s">
        <v>5</v>
      </c>
      <c r="C3199" s="6" t="s">
        <v>11</v>
      </c>
    </row>
    <row r="3200" spans="1:5" x14ac:dyDescent="0.2">
      <c r="A3200">
        <f t="shared" si="49"/>
        <v>57</v>
      </c>
      <c r="B3200" s="6" t="s">
        <v>5</v>
      </c>
      <c r="C3200" s="6" t="s">
        <v>12</v>
      </c>
    </row>
    <row r="3201" spans="1:5" x14ac:dyDescent="0.2">
      <c r="A3201">
        <f t="shared" si="49"/>
        <v>57</v>
      </c>
      <c r="B3201" s="6" t="s">
        <v>13</v>
      </c>
      <c r="C3201" s="6" t="s">
        <v>6</v>
      </c>
      <c r="D3201">
        <v>33.5</v>
      </c>
      <c r="E3201">
        <v>20</v>
      </c>
    </row>
    <row r="3202" spans="1:5" x14ac:dyDescent="0.2">
      <c r="A3202">
        <f t="shared" si="49"/>
        <v>57</v>
      </c>
      <c r="B3202" s="6" t="s">
        <v>13</v>
      </c>
      <c r="C3202" s="6" t="s">
        <v>7</v>
      </c>
      <c r="D3202">
        <v>8</v>
      </c>
      <c r="E3202">
        <v>20</v>
      </c>
    </row>
    <row r="3203" spans="1:5" x14ac:dyDescent="0.2">
      <c r="A3203">
        <f t="shared" si="49"/>
        <v>57</v>
      </c>
      <c r="B3203" s="6" t="s">
        <v>13</v>
      </c>
      <c r="C3203" s="6" t="s">
        <v>8</v>
      </c>
    </row>
    <row r="3204" spans="1:5" x14ac:dyDescent="0.2">
      <c r="A3204">
        <f t="shared" si="49"/>
        <v>57</v>
      </c>
      <c r="B3204" s="6" t="s">
        <v>13</v>
      </c>
      <c r="C3204" s="6" t="s">
        <v>9</v>
      </c>
    </row>
    <row r="3205" spans="1:5" x14ac:dyDescent="0.2">
      <c r="A3205">
        <f t="shared" si="49"/>
        <v>57</v>
      </c>
      <c r="B3205" s="6" t="s">
        <v>13</v>
      </c>
      <c r="C3205" s="6" t="s">
        <v>10</v>
      </c>
    </row>
    <row r="3206" spans="1:5" x14ac:dyDescent="0.2">
      <c r="A3206">
        <f t="shared" si="49"/>
        <v>57</v>
      </c>
      <c r="B3206" s="6" t="s">
        <v>13</v>
      </c>
      <c r="C3206" s="6" t="s">
        <v>11</v>
      </c>
    </row>
    <row r="3207" spans="1:5" x14ac:dyDescent="0.2">
      <c r="A3207">
        <f t="shared" si="49"/>
        <v>57</v>
      </c>
      <c r="B3207" s="6" t="s">
        <v>13</v>
      </c>
      <c r="C3207" s="6" t="s">
        <v>12</v>
      </c>
    </row>
    <row r="3208" spans="1:5" x14ac:dyDescent="0.2">
      <c r="A3208">
        <f t="shared" si="49"/>
        <v>57</v>
      </c>
      <c r="B3208" s="6" t="s">
        <v>14</v>
      </c>
      <c r="C3208" s="6" t="s">
        <v>15</v>
      </c>
    </row>
    <row r="3209" spans="1:5" x14ac:dyDescent="0.2">
      <c r="A3209">
        <f t="shared" si="49"/>
        <v>57</v>
      </c>
      <c r="B3209" s="6" t="s">
        <v>14</v>
      </c>
      <c r="C3209" s="6" t="s">
        <v>16</v>
      </c>
    </row>
    <row r="3210" spans="1:5" x14ac:dyDescent="0.2">
      <c r="A3210">
        <f t="shared" si="49"/>
        <v>57</v>
      </c>
      <c r="B3210" s="6" t="s">
        <v>14</v>
      </c>
      <c r="C3210" s="6" t="s">
        <v>17</v>
      </c>
    </row>
    <row r="3211" spans="1:5" x14ac:dyDescent="0.2">
      <c r="A3211">
        <f t="shared" si="49"/>
        <v>57</v>
      </c>
      <c r="B3211" s="6" t="s">
        <v>14</v>
      </c>
      <c r="C3211" s="6" t="s">
        <v>18</v>
      </c>
    </row>
    <row r="3212" spans="1:5" x14ac:dyDescent="0.2">
      <c r="A3212">
        <f t="shared" si="49"/>
        <v>57</v>
      </c>
      <c r="B3212" s="6" t="s">
        <v>14</v>
      </c>
      <c r="C3212" s="6" t="s">
        <v>19</v>
      </c>
    </row>
    <row r="3213" spans="1:5" x14ac:dyDescent="0.2">
      <c r="A3213">
        <f t="shared" si="49"/>
        <v>57</v>
      </c>
      <c r="B3213" s="6" t="s">
        <v>20</v>
      </c>
      <c r="C3213" s="6" t="s">
        <v>21</v>
      </c>
      <c r="D3213">
        <v>16</v>
      </c>
      <c r="E3213">
        <v>20</v>
      </c>
    </row>
    <row r="3214" spans="1:5" x14ac:dyDescent="0.2">
      <c r="A3214">
        <f t="shared" si="49"/>
        <v>57</v>
      </c>
      <c r="B3214" s="6" t="s">
        <v>20</v>
      </c>
      <c r="C3214" s="6" t="s">
        <v>22</v>
      </c>
      <c r="D3214">
        <v>4</v>
      </c>
      <c r="E3214">
        <v>20</v>
      </c>
    </row>
    <row r="3215" spans="1:5" x14ac:dyDescent="0.2">
      <c r="A3215">
        <f t="shared" si="49"/>
        <v>57</v>
      </c>
      <c r="B3215" s="6" t="s">
        <v>23</v>
      </c>
      <c r="C3215" s="6" t="s">
        <v>24</v>
      </c>
    </row>
    <row r="3216" spans="1:5" x14ac:dyDescent="0.2">
      <c r="A3216">
        <f t="shared" si="49"/>
        <v>57</v>
      </c>
      <c r="B3216" s="6" t="s">
        <v>23</v>
      </c>
      <c r="C3216" s="6" t="s">
        <v>25</v>
      </c>
    </row>
    <row r="3217" spans="1:5" x14ac:dyDescent="0.2">
      <c r="A3217">
        <f t="shared" si="49"/>
        <v>57</v>
      </c>
      <c r="B3217" s="6" t="s">
        <v>23</v>
      </c>
      <c r="C3217" s="6" t="s">
        <v>26</v>
      </c>
    </row>
    <row r="3218" spans="1:5" x14ac:dyDescent="0.2">
      <c r="A3218">
        <f t="shared" si="49"/>
        <v>57</v>
      </c>
      <c r="B3218" s="6" t="s">
        <v>27</v>
      </c>
      <c r="C3218" s="6" t="s">
        <v>28</v>
      </c>
    </row>
    <row r="3219" spans="1:5" x14ac:dyDescent="0.2">
      <c r="A3219">
        <f t="shared" si="49"/>
        <v>57</v>
      </c>
      <c r="B3219" s="6" t="s">
        <v>27</v>
      </c>
      <c r="C3219" s="6" t="s">
        <v>29</v>
      </c>
    </row>
    <row r="3220" spans="1:5" x14ac:dyDescent="0.2">
      <c r="A3220">
        <f t="shared" si="49"/>
        <v>57</v>
      </c>
      <c r="B3220" s="6" t="s">
        <v>27</v>
      </c>
      <c r="C3220" s="6" t="s">
        <v>30</v>
      </c>
    </row>
    <row r="3221" spans="1:5" x14ac:dyDescent="0.2">
      <c r="A3221">
        <f t="shared" si="49"/>
        <v>57</v>
      </c>
      <c r="B3221" s="6" t="s">
        <v>27</v>
      </c>
      <c r="C3221" s="6" t="s">
        <v>31</v>
      </c>
    </row>
    <row r="3222" spans="1:5" x14ac:dyDescent="0.2">
      <c r="A3222">
        <f t="shared" si="49"/>
        <v>57</v>
      </c>
      <c r="B3222" s="6" t="s">
        <v>27</v>
      </c>
      <c r="C3222" s="6" t="s">
        <v>32</v>
      </c>
    </row>
    <row r="3223" spans="1:5" x14ac:dyDescent="0.2">
      <c r="A3223">
        <f t="shared" si="49"/>
        <v>57</v>
      </c>
      <c r="B3223" s="6" t="s">
        <v>27</v>
      </c>
      <c r="C3223" s="6" t="s">
        <v>26</v>
      </c>
    </row>
    <row r="3224" spans="1:5" x14ac:dyDescent="0.2">
      <c r="A3224">
        <f t="shared" si="49"/>
        <v>57</v>
      </c>
      <c r="B3224" s="6" t="s">
        <v>33</v>
      </c>
      <c r="C3224" s="7" t="s">
        <v>34</v>
      </c>
      <c r="D3224">
        <v>7</v>
      </c>
      <c r="E3224">
        <v>20</v>
      </c>
    </row>
    <row r="3225" spans="1:5" x14ac:dyDescent="0.2">
      <c r="A3225">
        <f t="shared" si="49"/>
        <v>57</v>
      </c>
      <c r="B3225" s="6" t="s">
        <v>33</v>
      </c>
      <c r="C3225" s="7" t="s">
        <v>35</v>
      </c>
      <c r="D3225">
        <v>7</v>
      </c>
      <c r="E3225">
        <v>20</v>
      </c>
    </row>
    <row r="3226" spans="1:5" x14ac:dyDescent="0.2">
      <c r="A3226">
        <f t="shared" si="49"/>
        <v>57</v>
      </c>
      <c r="B3226" s="6" t="s">
        <v>33</v>
      </c>
      <c r="C3226" s="7" t="s">
        <v>36</v>
      </c>
    </row>
    <row r="3227" spans="1:5" x14ac:dyDescent="0.2">
      <c r="A3227">
        <f t="shared" si="49"/>
        <v>57</v>
      </c>
      <c r="B3227" s="6" t="s">
        <v>33</v>
      </c>
      <c r="C3227" s="7" t="s">
        <v>37</v>
      </c>
      <c r="D3227">
        <v>2</v>
      </c>
      <c r="E3227">
        <v>20</v>
      </c>
    </row>
    <row r="3228" spans="1:5" x14ac:dyDescent="0.2">
      <c r="A3228">
        <f t="shared" si="49"/>
        <v>57</v>
      </c>
      <c r="B3228" s="6" t="s">
        <v>33</v>
      </c>
      <c r="C3228" s="7" t="s">
        <v>38</v>
      </c>
    </row>
    <row r="3229" spans="1:5" x14ac:dyDescent="0.2">
      <c r="A3229">
        <f t="shared" si="49"/>
        <v>57</v>
      </c>
      <c r="B3229" s="6" t="s">
        <v>33</v>
      </c>
      <c r="C3229" s="7" t="s">
        <v>39</v>
      </c>
    </row>
    <row r="3230" spans="1:5" x14ac:dyDescent="0.2">
      <c r="A3230">
        <f t="shared" si="49"/>
        <v>57</v>
      </c>
      <c r="B3230" s="6" t="s">
        <v>33</v>
      </c>
      <c r="C3230" s="7" t="s">
        <v>40</v>
      </c>
    </row>
    <row r="3231" spans="1:5" x14ac:dyDescent="0.2">
      <c r="A3231">
        <f t="shared" si="49"/>
        <v>57</v>
      </c>
      <c r="B3231" s="6" t="s">
        <v>33</v>
      </c>
      <c r="C3231" s="7" t="s">
        <v>41</v>
      </c>
    </row>
    <row r="3232" spans="1:5" x14ac:dyDescent="0.2">
      <c r="A3232">
        <f t="shared" si="49"/>
        <v>57</v>
      </c>
      <c r="B3232" s="6" t="s">
        <v>33</v>
      </c>
      <c r="C3232" s="7" t="s">
        <v>42</v>
      </c>
    </row>
    <row r="3233" spans="1:5" x14ac:dyDescent="0.2">
      <c r="A3233">
        <f t="shared" si="49"/>
        <v>57</v>
      </c>
      <c r="B3233" s="6" t="s">
        <v>33</v>
      </c>
      <c r="C3233" s="7" t="s">
        <v>43</v>
      </c>
    </row>
    <row r="3234" spans="1:5" x14ac:dyDescent="0.2">
      <c r="A3234">
        <f t="shared" si="49"/>
        <v>57</v>
      </c>
      <c r="B3234" s="6" t="s">
        <v>33</v>
      </c>
      <c r="C3234" s="7" t="s">
        <v>44</v>
      </c>
    </row>
    <row r="3235" spans="1:5" x14ac:dyDescent="0.2">
      <c r="A3235">
        <f t="shared" si="49"/>
        <v>57</v>
      </c>
      <c r="B3235" s="6" t="s">
        <v>33</v>
      </c>
      <c r="C3235" s="7" t="s">
        <v>45</v>
      </c>
    </row>
    <row r="3236" spans="1:5" x14ac:dyDescent="0.2">
      <c r="A3236">
        <f t="shared" si="49"/>
        <v>57</v>
      </c>
      <c r="B3236" s="6" t="s">
        <v>33</v>
      </c>
      <c r="C3236" s="7" t="s">
        <v>46</v>
      </c>
    </row>
    <row r="3237" spans="1:5" x14ac:dyDescent="0.2">
      <c r="A3237">
        <f t="shared" si="49"/>
        <v>57</v>
      </c>
      <c r="B3237" s="6" t="s">
        <v>33</v>
      </c>
      <c r="C3237" s="7" t="s">
        <v>47</v>
      </c>
    </row>
    <row r="3238" spans="1:5" x14ac:dyDescent="0.2">
      <c r="A3238">
        <f t="shared" si="49"/>
        <v>57</v>
      </c>
      <c r="B3238" s="6" t="s">
        <v>33</v>
      </c>
      <c r="C3238" s="7" t="s">
        <v>48</v>
      </c>
    </row>
    <row r="3239" spans="1:5" x14ac:dyDescent="0.2">
      <c r="A3239">
        <f t="shared" si="49"/>
        <v>57</v>
      </c>
      <c r="B3239" s="6" t="s">
        <v>33</v>
      </c>
      <c r="C3239" s="7" t="s">
        <v>49</v>
      </c>
    </row>
    <row r="3240" spans="1:5" x14ac:dyDescent="0.2">
      <c r="A3240">
        <f t="shared" si="49"/>
        <v>57</v>
      </c>
      <c r="B3240" s="6" t="s">
        <v>33</v>
      </c>
      <c r="C3240" s="7" t="s">
        <v>50</v>
      </c>
    </row>
    <row r="3241" spans="1:5" x14ac:dyDescent="0.2">
      <c r="A3241">
        <f t="shared" si="49"/>
        <v>57</v>
      </c>
      <c r="B3241" s="6" t="s">
        <v>33</v>
      </c>
      <c r="C3241" s="7" t="s">
        <v>51</v>
      </c>
    </row>
    <row r="3242" spans="1:5" x14ac:dyDescent="0.2">
      <c r="A3242">
        <f t="shared" si="49"/>
        <v>57</v>
      </c>
      <c r="B3242" s="6" t="s">
        <v>33</v>
      </c>
      <c r="C3242" s="7" t="s">
        <v>52</v>
      </c>
    </row>
    <row r="3243" spans="1:5" x14ac:dyDescent="0.2">
      <c r="A3243">
        <f t="shared" si="49"/>
        <v>57</v>
      </c>
      <c r="B3243" s="6" t="s">
        <v>33</v>
      </c>
      <c r="C3243" s="7" t="s">
        <v>53</v>
      </c>
      <c r="D3243">
        <v>1</v>
      </c>
      <c r="E3243">
        <v>20</v>
      </c>
    </row>
    <row r="3244" spans="1:5" x14ac:dyDescent="0.2">
      <c r="A3244">
        <f t="shared" si="49"/>
        <v>57</v>
      </c>
      <c r="B3244" s="6" t="s">
        <v>33</v>
      </c>
      <c r="C3244" s="7" t="s">
        <v>31</v>
      </c>
    </row>
    <row r="3245" spans="1:5" x14ac:dyDescent="0.2">
      <c r="A3245">
        <f t="shared" si="49"/>
        <v>57</v>
      </c>
      <c r="B3245" s="6" t="s">
        <v>33</v>
      </c>
      <c r="C3245" s="7" t="s">
        <v>54</v>
      </c>
    </row>
    <row r="3246" spans="1:5" x14ac:dyDescent="0.2">
      <c r="A3246">
        <f t="shared" si="49"/>
        <v>57</v>
      </c>
      <c r="B3246" s="6" t="s">
        <v>55</v>
      </c>
      <c r="C3246" s="6" t="s">
        <v>56</v>
      </c>
    </row>
    <row r="3247" spans="1:5" x14ac:dyDescent="0.2">
      <c r="A3247">
        <f t="shared" si="49"/>
        <v>57</v>
      </c>
      <c r="B3247" s="6" t="s">
        <v>57</v>
      </c>
      <c r="C3247" s="6" t="s">
        <v>58</v>
      </c>
      <c r="D3247">
        <v>20</v>
      </c>
      <c r="E3247">
        <v>20</v>
      </c>
    </row>
    <row r="3248" spans="1:5" x14ac:dyDescent="0.2">
      <c r="A3248">
        <f t="shared" si="49"/>
        <v>57</v>
      </c>
      <c r="B3248" s="6" t="s">
        <v>59</v>
      </c>
      <c r="C3248" s="6" t="s">
        <v>60</v>
      </c>
      <c r="D3248">
        <v>20</v>
      </c>
      <c r="E3248">
        <v>27</v>
      </c>
    </row>
    <row r="3249" spans="1:5" x14ac:dyDescent="0.2">
      <c r="A3249">
        <f t="shared" si="49"/>
        <v>57</v>
      </c>
      <c r="B3249" s="6" t="s">
        <v>61</v>
      </c>
      <c r="C3249" s="6" t="s">
        <v>62</v>
      </c>
      <c r="D3249">
        <v>18</v>
      </c>
    </row>
    <row r="3250" spans="1:5" x14ac:dyDescent="0.2">
      <c r="A3250">
        <f t="shared" si="49"/>
        <v>57</v>
      </c>
      <c r="B3250" s="6" t="s">
        <v>61</v>
      </c>
      <c r="C3250" s="6" t="s">
        <v>63</v>
      </c>
      <c r="D3250">
        <v>84</v>
      </c>
    </row>
    <row r="3251" spans="1:5" x14ac:dyDescent="0.2">
      <c r="A3251">
        <f t="shared" si="49"/>
        <v>58</v>
      </c>
      <c r="B3251" s="6" t="s">
        <v>5</v>
      </c>
      <c r="C3251" s="6" t="s">
        <v>6</v>
      </c>
    </row>
    <row r="3252" spans="1:5" x14ac:dyDescent="0.2">
      <c r="A3252">
        <f t="shared" si="49"/>
        <v>58</v>
      </c>
      <c r="B3252" s="6" t="s">
        <v>5</v>
      </c>
      <c r="C3252" s="6" t="s">
        <v>7</v>
      </c>
    </row>
    <row r="3253" spans="1:5" x14ac:dyDescent="0.2">
      <c r="A3253">
        <f t="shared" si="49"/>
        <v>58</v>
      </c>
      <c r="B3253" s="6" t="s">
        <v>5</v>
      </c>
      <c r="C3253" s="6" t="s">
        <v>8</v>
      </c>
      <c r="D3253">
        <f>((63.5*34)+(63*31))/65</f>
        <v>63.261538461538464</v>
      </c>
      <c r="E3253">
        <v>65</v>
      </c>
    </row>
    <row r="3254" spans="1:5" x14ac:dyDescent="0.2">
      <c r="A3254">
        <f t="shared" si="49"/>
        <v>58</v>
      </c>
      <c r="B3254" s="6" t="s">
        <v>5</v>
      </c>
      <c r="C3254" s="6" t="s">
        <v>9</v>
      </c>
      <c r="D3254">
        <f>((58*34)+(54*31))/65</f>
        <v>56.092307692307692</v>
      </c>
      <c r="E3254">
        <v>65</v>
      </c>
    </row>
    <row r="3255" spans="1:5" x14ac:dyDescent="0.2">
      <c r="A3255">
        <f t="shared" si="49"/>
        <v>58</v>
      </c>
      <c r="B3255" s="6" t="s">
        <v>5</v>
      </c>
      <c r="C3255" s="6" t="s">
        <v>10</v>
      </c>
      <c r="D3255">
        <f>((71*34)+(69*31))/65</f>
        <v>70.046153846153842</v>
      </c>
      <c r="E3255">
        <v>65</v>
      </c>
    </row>
    <row r="3256" spans="1:5" x14ac:dyDescent="0.2">
      <c r="A3256">
        <f t="shared" si="49"/>
        <v>58</v>
      </c>
      <c r="B3256" s="6" t="s">
        <v>5</v>
      </c>
      <c r="C3256" s="6" t="s">
        <v>11</v>
      </c>
    </row>
    <row r="3257" spans="1:5" x14ac:dyDescent="0.2">
      <c r="A3257">
        <f t="shared" si="49"/>
        <v>58</v>
      </c>
      <c r="B3257" s="6" t="s">
        <v>5</v>
      </c>
      <c r="C3257" s="6" t="s">
        <v>12</v>
      </c>
    </row>
    <row r="3258" spans="1:5" x14ac:dyDescent="0.2">
      <c r="A3258">
        <f t="shared" si="49"/>
        <v>58</v>
      </c>
      <c r="B3258" s="6" t="s">
        <v>13</v>
      </c>
      <c r="C3258" s="6" t="s">
        <v>6</v>
      </c>
    </row>
    <row r="3259" spans="1:5" x14ac:dyDescent="0.2">
      <c r="A3259">
        <f t="shared" si="49"/>
        <v>58</v>
      </c>
      <c r="B3259" s="6" t="s">
        <v>13</v>
      </c>
      <c r="C3259" s="6" t="s">
        <v>7</v>
      </c>
    </row>
    <row r="3260" spans="1:5" x14ac:dyDescent="0.2">
      <c r="A3260">
        <f t="shared" ref="A3260:A3323" si="50">A3203+1</f>
        <v>58</v>
      </c>
      <c r="B3260" s="6" t="s">
        <v>13</v>
      </c>
      <c r="C3260" s="6" t="s">
        <v>8</v>
      </c>
    </row>
    <row r="3261" spans="1:5" x14ac:dyDescent="0.2">
      <c r="A3261">
        <f t="shared" si="50"/>
        <v>58</v>
      </c>
      <c r="B3261" s="6" t="s">
        <v>13</v>
      </c>
      <c r="C3261" s="6" t="s">
        <v>9</v>
      </c>
    </row>
    <row r="3262" spans="1:5" x14ac:dyDescent="0.2">
      <c r="A3262">
        <f t="shared" si="50"/>
        <v>58</v>
      </c>
      <c r="B3262" s="6" t="s">
        <v>13</v>
      </c>
      <c r="C3262" s="6" t="s">
        <v>10</v>
      </c>
    </row>
    <row r="3263" spans="1:5" x14ac:dyDescent="0.2">
      <c r="A3263">
        <f t="shared" si="50"/>
        <v>58</v>
      </c>
      <c r="B3263" s="6" t="s">
        <v>13</v>
      </c>
      <c r="C3263" s="6" t="s">
        <v>11</v>
      </c>
    </row>
    <row r="3264" spans="1:5" x14ac:dyDescent="0.2">
      <c r="A3264">
        <f t="shared" si="50"/>
        <v>58</v>
      </c>
      <c r="B3264" s="6" t="s">
        <v>13</v>
      </c>
      <c r="C3264" s="6" t="s">
        <v>12</v>
      </c>
    </row>
    <row r="3265" spans="1:5" x14ac:dyDescent="0.2">
      <c r="A3265">
        <f t="shared" si="50"/>
        <v>58</v>
      </c>
      <c r="B3265" s="6" t="s">
        <v>14</v>
      </c>
      <c r="C3265" s="6" t="s">
        <v>15</v>
      </c>
    </row>
    <row r="3266" spans="1:5" x14ac:dyDescent="0.2">
      <c r="A3266">
        <f t="shared" si="50"/>
        <v>58</v>
      </c>
      <c r="B3266" s="6" t="s">
        <v>14</v>
      </c>
      <c r="C3266" s="6" t="s">
        <v>16</v>
      </c>
    </row>
    <row r="3267" spans="1:5" x14ac:dyDescent="0.2">
      <c r="A3267">
        <f t="shared" si="50"/>
        <v>58</v>
      </c>
      <c r="B3267" s="6" t="s">
        <v>14</v>
      </c>
      <c r="C3267" s="6" t="s">
        <v>17</v>
      </c>
    </row>
    <row r="3268" spans="1:5" x14ac:dyDescent="0.2">
      <c r="A3268">
        <f t="shared" si="50"/>
        <v>58</v>
      </c>
      <c r="B3268" s="6" t="s">
        <v>14</v>
      </c>
      <c r="C3268" s="6" t="s">
        <v>18</v>
      </c>
    </row>
    <row r="3269" spans="1:5" x14ac:dyDescent="0.2">
      <c r="A3269">
        <f t="shared" si="50"/>
        <v>58</v>
      </c>
      <c r="B3269" s="6" t="s">
        <v>14</v>
      </c>
      <c r="C3269" s="6" t="s">
        <v>19</v>
      </c>
    </row>
    <row r="3270" spans="1:5" x14ac:dyDescent="0.2">
      <c r="A3270">
        <f t="shared" si="50"/>
        <v>58</v>
      </c>
      <c r="B3270" s="6" t="s">
        <v>20</v>
      </c>
      <c r="C3270" s="6" t="s">
        <v>21</v>
      </c>
      <c r="D3270">
        <v>33</v>
      </c>
      <c r="E3270">
        <v>65</v>
      </c>
    </row>
    <row r="3271" spans="1:5" x14ac:dyDescent="0.2">
      <c r="A3271">
        <f t="shared" si="50"/>
        <v>58</v>
      </c>
      <c r="B3271" s="6" t="s">
        <v>20</v>
      </c>
      <c r="C3271" s="6" t="s">
        <v>22</v>
      </c>
      <c r="D3271">
        <v>32</v>
      </c>
      <c r="E3271">
        <v>65</v>
      </c>
    </row>
    <row r="3272" spans="1:5" x14ac:dyDescent="0.2">
      <c r="A3272">
        <f t="shared" si="50"/>
        <v>58</v>
      </c>
      <c r="B3272" s="6" t="s">
        <v>23</v>
      </c>
      <c r="C3272" s="6" t="s">
        <v>24</v>
      </c>
    </row>
    <row r="3273" spans="1:5" x14ac:dyDescent="0.2">
      <c r="A3273">
        <f t="shared" si="50"/>
        <v>58</v>
      </c>
      <c r="B3273" s="6" t="s">
        <v>23</v>
      </c>
      <c r="C3273" s="6" t="s">
        <v>25</v>
      </c>
    </row>
    <row r="3274" spans="1:5" x14ac:dyDescent="0.2">
      <c r="A3274">
        <f t="shared" si="50"/>
        <v>58</v>
      </c>
      <c r="B3274" s="6" t="s">
        <v>23</v>
      </c>
      <c r="C3274" s="6" t="s">
        <v>26</v>
      </c>
    </row>
    <row r="3275" spans="1:5" x14ac:dyDescent="0.2">
      <c r="A3275">
        <f t="shared" si="50"/>
        <v>58</v>
      </c>
      <c r="B3275" s="6" t="s">
        <v>27</v>
      </c>
      <c r="C3275" s="6" t="s">
        <v>28</v>
      </c>
    </row>
    <row r="3276" spans="1:5" x14ac:dyDescent="0.2">
      <c r="A3276">
        <f t="shared" si="50"/>
        <v>58</v>
      </c>
      <c r="B3276" s="6" t="s">
        <v>27</v>
      </c>
      <c r="C3276" s="6" t="s">
        <v>29</v>
      </c>
    </row>
    <row r="3277" spans="1:5" x14ac:dyDescent="0.2">
      <c r="A3277">
        <f t="shared" si="50"/>
        <v>58</v>
      </c>
      <c r="B3277" s="6" t="s">
        <v>27</v>
      </c>
      <c r="C3277" s="6" t="s">
        <v>30</v>
      </c>
    </row>
    <row r="3278" spans="1:5" x14ac:dyDescent="0.2">
      <c r="A3278">
        <f t="shared" si="50"/>
        <v>58</v>
      </c>
      <c r="B3278" s="6" t="s">
        <v>27</v>
      </c>
      <c r="C3278" s="6" t="s">
        <v>31</v>
      </c>
    </row>
    <row r="3279" spans="1:5" x14ac:dyDescent="0.2">
      <c r="A3279">
        <f t="shared" si="50"/>
        <v>58</v>
      </c>
      <c r="B3279" s="6" t="s">
        <v>27</v>
      </c>
      <c r="C3279" s="6" t="s">
        <v>32</v>
      </c>
    </row>
    <row r="3280" spans="1:5" x14ac:dyDescent="0.2">
      <c r="A3280">
        <f t="shared" si="50"/>
        <v>58</v>
      </c>
      <c r="B3280" s="6" t="s">
        <v>27</v>
      </c>
      <c r="C3280" s="6" t="s">
        <v>26</v>
      </c>
    </row>
    <row r="3281" spans="1:5" x14ac:dyDescent="0.2">
      <c r="A3281">
        <f t="shared" si="50"/>
        <v>58</v>
      </c>
      <c r="B3281" s="6" t="s">
        <v>33</v>
      </c>
      <c r="C3281" s="7" t="s">
        <v>34</v>
      </c>
      <c r="D3281">
        <v>20</v>
      </c>
      <c r="E3281">
        <v>65</v>
      </c>
    </row>
    <row r="3282" spans="1:5" x14ac:dyDescent="0.2">
      <c r="A3282">
        <f t="shared" si="50"/>
        <v>58</v>
      </c>
      <c r="B3282" s="6" t="s">
        <v>33</v>
      </c>
      <c r="C3282" s="7" t="s">
        <v>35</v>
      </c>
      <c r="D3282">
        <v>10</v>
      </c>
      <c r="E3282">
        <v>65</v>
      </c>
    </row>
    <row r="3283" spans="1:5" x14ac:dyDescent="0.2">
      <c r="A3283">
        <f t="shared" si="50"/>
        <v>58</v>
      </c>
      <c r="B3283" s="6" t="s">
        <v>33</v>
      </c>
      <c r="C3283" s="7" t="s">
        <v>36</v>
      </c>
    </row>
    <row r="3284" spans="1:5" x14ac:dyDescent="0.2">
      <c r="A3284">
        <f t="shared" si="50"/>
        <v>58</v>
      </c>
      <c r="B3284" s="6" t="s">
        <v>33</v>
      </c>
      <c r="C3284" s="7" t="s">
        <v>37</v>
      </c>
    </row>
    <row r="3285" spans="1:5" x14ac:dyDescent="0.2">
      <c r="A3285">
        <f t="shared" si="50"/>
        <v>58</v>
      </c>
      <c r="B3285" s="6" t="s">
        <v>33</v>
      </c>
      <c r="C3285" s="7" t="s">
        <v>38</v>
      </c>
    </row>
    <row r="3286" spans="1:5" x14ac:dyDescent="0.2">
      <c r="A3286">
        <f t="shared" si="50"/>
        <v>58</v>
      </c>
      <c r="B3286" s="6" t="s">
        <v>33</v>
      </c>
      <c r="C3286" s="7" t="s">
        <v>39</v>
      </c>
    </row>
    <row r="3287" spans="1:5" x14ac:dyDescent="0.2">
      <c r="A3287">
        <f t="shared" si="50"/>
        <v>58</v>
      </c>
      <c r="B3287" s="6" t="s">
        <v>33</v>
      </c>
      <c r="C3287" s="7" t="s">
        <v>40</v>
      </c>
    </row>
    <row r="3288" spans="1:5" x14ac:dyDescent="0.2">
      <c r="A3288">
        <f t="shared" si="50"/>
        <v>58</v>
      </c>
      <c r="B3288" s="6" t="s">
        <v>33</v>
      </c>
      <c r="C3288" s="7" t="s">
        <v>41</v>
      </c>
    </row>
    <row r="3289" spans="1:5" x14ac:dyDescent="0.2">
      <c r="A3289">
        <f t="shared" si="50"/>
        <v>58</v>
      </c>
      <c r="B3289" s="6" t="s">
        <v>33</v>
      </c>
      <c r="C3289" s="7" t="s">
        <v>42</v>
      </c>
    </row>
    <row r="3290" spans="1:5" x14ac:dyDescent="0.2">
      <c r="A3290">
        <f t="shared" si="50"/>
        <v>58</v>
      </c>
      <c r="B3290" s="6" t="s">
        <v>33</v>
      </c>
      <c r="C3290" s="7" t="s">
        <v>43</v>
      </c>
    </row>
    <row r="3291" spans="1:5" x14ac:dyDescent="0.2">
      <c r="A3291">
        <f t="shared" si="50"/>
        <v>58</v>
      </c>
      <c r="B3291" s="6" t="s">
        <v>33</v>
      </c>
      <c r="C3291" s="7" t="s">
        <v>44</v>
      </c>
    </row>
    <row r="3292" spans="1:5" x14ac:dyDescent="0.2">
      <c r="A3292">
        <f t="shared" si="50"/>
        <v>58</v>
      </c>
      <c r="B3292" s="6" t="s">
        <v>33</v>
      </c>
      <c r="C3292" s="7" t="s">
        <v>45</v>
      </c>
    </row>
    <row r="3293" spans="1:5" x14ac:dyDescent="0.2">
      <c r="A3293">
        <f t="shared" si="50"/>
        <v>58</v>
      </c>
      <c r="B3293" s="6" t="s">
        <v>33</v>
      </c>
      <c r="C3293" s="7" t="s">
        <v>46</v>
      </c>
    </row>
    <row r="3294" spans="1:5" x14ac:dyDescent="0.2">
      <c r="A3294">
        <f t="shared" si="50"/>
        <v>58</v>
      </c>
      <c r="B3294" s="6" t="s">
        <v>33</v>
      </c>
      <c r="C3294" s="7" t="s">
        <v>47</v>
      </c>
    </row>
    <row r="3295" spans="1:5" x14ac:dyDescent="0.2">
      <c r="A3295">
        <f t="shared" si="50"/>
        <v>58</v>
      </c>
      <c r="B3295" s="6" t="s">
        <v>33</v>
      </c>
      <c r="C3295" s="7" t="s">
        <v>48</v>
      </c>
    </row>
    <row r="3296" spans="1:5" x14ac:dyDescent="0.2">
      <c r="A3296">
        <f t="shared" si="50"/>
        <v>58</v>
      </c>
      <c r="B3296" s="6" t="s">
        <v>33</v>
      </c>
      <c r="C3296" s="7" t="s">
        <v>49</v>
      </c>
    </row>
    <row r="3297" spans="1:5" x14ac:dyDescent="0.2">
      <c r="A3297">
        <f t="shared" si="50"/>
        <v>58</v>
      </c>
      <c r="B3297" s="6" t="s">
        <v>33</v>
      </c>
      <c r="C3297" s="7" t="s">
        <v>50</v>
      </c>
    </row>
    <row r="3298" spans="1:5" x14ac:dyDescent="0.2">
      <c r="A3298">
        <f t="shared" si="50"/>
        <v>58</v>
      </c>
      <c r="B3298" s="6" t="s">
        <v>33</v>
      </c>
      <c r="C3298" s="7" t="s">
        <v>51</v>
      </c>
    </row>
    <row r="3299" spans="1:5" x14ac:dyDescent="0.2">
      <c r="A3299">
        <f t="shared" si="50"/>
        <v>58</v>
      </c>
      <c r="B3299" s="6" t="s">
        <v>33</v>
      </c>
      <c r="C3299" s="7" t="s">
        <v>52</v>
      </c>
    </row>
    <row r="3300" spans="1:5" x14ac:dyDescent="0.2">
      <c r="A3300">
        <f t="shared" si="50"/>
        <v>58</v>
      </c>
      <c r="B3300" s="6" t="s">
        <v>33</v>
      </c>
      <c r="C3300" s="7" t="s">
        <v>53</v>
      </c>
    </row>
    <row r="3301" spans="1:5" x14ac:dyDescent="0.2">
      <c r="A3301">
        <f t="shared" si="50"/>
        <v>58</v>
      </c>
      <c r="B3301" s="6" t="s">
        <v>33</v>
      </c>
      <c r="C3301" s="7" t="s">
        <v>31</v>
      </c>
      <c r="D3301">
        <v>17</v>
      </c>
      <c r="E3301">
        <v>65</v>
      </c>
    </row>
    <row r="3302" spans="1:5" x14ac:dyDescent="0.2">
      <c r="A3302">
        <f t="shared" si="50"/>
        <v>58</v>
      </c>
      <c r="B3302" s="6" t="s">
        <v>33</v>
      </c>
      <c r="C3302" s="7" t="s">
        <v>54</v>
      </c>
    </row>
    <row r="3303" spans="1:5" x14ac:dyDescent="0.2">
      <c r="A3303">
        <f t="shared" si="50"/>
        <v>58</v>
      </c>
      <c r="B3303" s="6" t="s">
        <v>55</v>
      </c>
      <c r="C3303" s="6" t="s">
        <v>56</v>
      </c>
    </row>
    <row r="3304" spans="1:5" x14ac:dyDescent="0.2">
      <c r="A3304">
        <f t="shared" si="50"/>
        <v>58</v>
      </c>
      <c r="B3304" s="6" t="s">
        <v>57</v>
      </c>
      <c r="C3304" s="6" t="s">
        <v>58</v>
      </c>
      <c r="D3304">
        <f>38+10+17</f>
        <v>65</v>
      </c>
      <c r="E3304">
        <v>65</v>
      </c>
    </row>
    <row r="3305" spans="1:5" x14ac:dyDescent="0.2">
      <c r="A3305">
        <f t="shared" si="50"/>
        <v>58</v>
      </c>
      <c r="B3305" s="6" t="s">
        <v>59</v>
      </c>
      <c r="C3305" s="6" t="s">
        <v>60</v>
      </c>
      <c r="D3305">
        <v>65</v>
      </c>
      <c r="E3305">
        <v>65</v>
      </c>
    </row>
    <row r="3306" spans="1:5" x14ac:dyDescent="0.2">
      <c r="A3306">
        <f t="shared" si="50"/>
        <v>58</v>
      </c>
      <c r="B3306" s="6" t="s">
        <v>61</v>
      </c>
      <c r="C3306" s="6" t="s">
        <v>62</v>
      </c>
      <c r="D3306">
        <v>18</v>
      </c>
    </row>
    <row r="3307" spans="1:5" x14ac:dyDescent="0.2">
      <c r="A3307">
        <f t="shared" si="50"/>
        <v>58</v>
      </c>
      <c r="B3307" s="6" t="s">
        <v>61</v>
      </c>
      <c r="C3307" s="6" t="s">
        <v>63</v>
      </c>
      <c r="D3307">
        <v>85</v>
      </c>
    </row>
    <row r="3308" spans="1:5" x14ac:dyDescent="0.2">
      <c r="A3308">
        <f t="shared" si="50"/>
        <v>59</v>
      </c>
      <c r="B3308" s="6" t="s">
        <v>5</v>
      </c>
      <c r="C3308" s="6" t="s">
        <v>6</v>
      </c>
      <c r="D3308">
        <v>66.2</v>
      </c>
      <c r="E3308">
        <v>128</v>
      </c>
    </row>
    <row r="3309" spans="1:5" x14ac:dyDescent="0.2">
      <c r="A3309">
        <f t="shared" si="50"/>
        <v>59</v>
      </c>
      <c r="B3309" s="6" t="s">
        <v>5</v>
      </c>
      <c r="C3309" s="6" t="s">
        <v>7</v>
      </c>
      <c r="D3309">
        <v>16.2</v>
      </c>
      <c r="E3309">
        <v>128</v>
      </c>
    </row>
    <row r="3310" spans="1:5" x14ac:dyDescent="0.2">
      <c r="A3310">
        <f t="shared" si="50"/>
        <v>59</v>
      </c>
      <c r="B3310" s="6" t="s">
        <v>5</v>
      </c>
      <c r="C3310" s="6" t="s">
        <v>8</v>
      </c>
    </row>
    <row r="3311" spans="1:5" x14ac:dyDescent="0.2">
      <c r="A3311">
        <f t="shared" si="50"/>
        <v>59</v>
      </c>
      <c r="B3311" s="6" t="s">
        <v>5</v>
      </c>
      <c r="C3311" s="6" t="s">
        <v>9</v>
      </c>
    </row>
    <row r="3312" spans="1:5" x14ac:dyDescent="0.2">
      <c r="A3312">
        <f t="shared" si="50"/>
        <v>59</v>
      </c>
      <c r="B3312" s="6" t="s">
        <v>5</v>
      </c>
      <c r="C3312" s="6" t="s">
        <v>10</v>
      </c>
    </row>
    <row r="3313" spans="1:5" x14ac:dyDescent="0.2">
      <c r="A3313">
        <f t="shared" si="50"/>
        <v>59</v>
      </c>
      <c r="B3313" s="6" t="s">
        <v>5</v>
      </c>
      <c r="C3313" s="6" t="s">
        <v>11</v>
      </c>
    </row>
    <row r="3314" spans="1:5" x14ac:dyDescent="0.2">
      <c r="A3314">
        <f t="shared" si="50"/>
        <v>59</v>
      </c>
      <c r="B3314" s="6" t="s">
        <v>5</v>
      </c>
      <c r="C3314" s="6" t="s">
        <v>12</v>
      </c>
    </row>
    <row r="3315" spans="1:5" x14ac:dyDescent="0.2">
      <c r="A3315">
        <f t="shared" si="50"/>
        <v>59</v>
      </c>
      <c r="B3315" s="6" t="s">
        <v>13</v>
      </c>
      <c r="C3315" s="6" t="s">
        <v>6</v>
      </c>
    </row>
    <row r="3316" spans="1:5" x14ac:dyDescent="0.2">
      <c r="A3316">
        <f t="shared" si="50"/>
        <v>59</v>
      </c>
      <c r="B3316" s="6" t="s">
        <v>13</v>
      </c>
      <c r="C3316" s="6" t="s">
        <v>7</v>
      </c>
    </row>
    <row r="3317" spans="1:5" x14ac:dyDescent="0.2">
      <c r="A3317">
        <f t="shared" si="50"/>
        <v>59</v>
      </c>
      <c r="B3317" s="6" t="s">
        <v>13</v>
      </c>
      <c r="C3317" s="6" t="s">
        <v>8</v>
      </c>
    </row>
    <row r="3318" spans="1:5" x14ac:dyDescent="0.2">
      <c r="A3318">
        <f t="shared" si="50"/>
        <v>59</v>
      </c>
      <c r="B3318" s="6" t="s">
        <v>13</v>
      </c>
      <c r="C3318" s="6" t="s">
        <v>9</v>
      </c>
    </row>
    <row r="3319" spans="1:5" x14ac:dyDescent="0.2">
      <c r="A3319">
        <f t="shared" si="50"/>
        <v>59</v>
      </c>
      <c r="B3319" s="6" t="s">
        <v>13</v>
      </c>
      <c r="C3319" s="6" t="s">
        <v>10</v>
      </c>
    </row>
    <row r="3320" spans="1:5" x14ac:dyDescent="0.2">
      <c r="A3320">
        <f t="shared" si="50"/>
        <v>59</v>
      </c>
      <c r="B3320" s="6" t="s">
        <v>13</v>
      </c>
      <c r="C3320" s="6" t="s">
        <v>11</v>
      </c>
    </row>
    <row r="3321" spans="1:5" x14ac:dyDescent="0.2">
      <c r="A3321">
        <f t="shared" si="50"/>
        <v>59</v>
      </c>
      <c r="B3321" s="6" t="s">
        <v>13</v>
      </c>
      <c r="C3321" s="6" t="s">
        <v>12</v>
      </c>
    </row>
    <row r="3322" spans="1:5" x14ac:dyDescent="0.2">
      <c r="A3322">
        <f t="shared" si="50"/>
        <v>59</v>
      </c>
      <c r="B3322" s="6" t="s">
        <v>14</v>
      </c>
      <c r="C3322" s="6" t="s">
        <v>15</v>
      </c>
      <c r="D3322">
        <v>8</v>
      </c>
      <c r="E3322">
        <v>128</v>
      </c>
    </row>
    <row r="3323" spans="1:5" x14ac:dyDescent="0.2">
      <c r="A3323">
        <f t="shared" si="50"/>
        <v>59</v>
      </c>
      <c r="B3323" s="6" t="s">
        <v>14</v>
      </c>
      <c r="C3323" s="6" t="s">
        <v>16</v>
      </c>
      <c r="D3323">
        <v>36</v>
      </c>
      <c r="E3323">
        <v>128</v>
      </c>
    </row>
    <row r="3324" spans="1:5" x14ac:dyDescent="0.2">
      <c r="A3324">
        <f t="shared" ref="A3324:A3387" si="51">A3267+1</f>
        <v>59</v>
      </c>
      <c r="B3324" s="6" t="s">
        <v>14</v>
      </c>
      <c r="C3324" s="6" t="s">
        <v>17</v>
      </c>
      <c r="D3324">
        <f>128-36-8</f>
        <v>84</v>
      </c>
      <c r="E3324">
        <v>128</v>
      </c>
    </row>
    <row r="3325" spans="1:5" x14ac:dyDescent="0.2">
      <c r="A3325">
        <f t="shared" si="51"/>
        <v>59</v>
      </c>
      <c r="B3325" s="6" t="s">
        <v>14</v>
      </c>
      <c r="C3325" s="6" t="s">
        <v>18</v>
      </c>
    </row>
    <row r="3326" spans="1:5" x14ac:dyDescent="0.2">
      <c r="A3326">
        <f t="shared" si="51"/>
        <v>59</v>
      </c>
      <c r="B3326" s="6" t="s">
        <v>14</v>
      </c>
      <c r="C3326" s="6" t="s">
        <v>19</v>
      </c>
    </row>
    <row r="3327" spans="1:5" x14ac:dyDescent="0.2">
      <c r="A3327">
        <f t="shared" si="51"/>
        <v>59</v>
      </c>
      <c r="B3327" s="6" t="s">
        <v>20</v>
      </c>
      <c r="C3327" s="6" t="s">
        <v>21</v>
      </c>
      <c r="D3327">
        <v>76</v>
      </c>
      <c r="E3327">
        <v>128</v>
      </c>
    </row>
    <row r="3328" spans="1:5" x14ac:dyDescent="0.2">
      <c r="A3328">
        <f t="shared" si="51"/>
        <v>59</v>
      </c>
      <c r="B3328" s="6" t="s">
        <v>20</v>
      </c>
      <c r="C3328" s="6" t="s">
        <v>22</v>
      </c>
      <c r="D3328">
        <f>128-76</f>
        <v>52</v>
      </c>
      <c r="E3328">
        <v>128</v>
      </c>
    </row>
    <row r="3329" spans="1:5" x14ac:dyDescent="0.2">
      <c r="A3329">
        <f t="shared" si="51"/>
        <v>59</v>
      </c>
      <c r="B3329" s="6" t="s">
        <v>23</v>
      </c>
      <c r="C3329" s="6" t="s">
        <v>24</v>
      </c>
      <c r="D3329">
        <v>50</v>
      </c>
      <c r="E3329">
        <v>128</v>
      </c>
    </row>
    <row r="3330" spans="1:5" x14ac:dyDescent="0.2">
      <c r="A3330">
        <f t="shared" si="51"/>
        <v>59</v>
      </c>
      <c r="B3330" s="6" t="s">
        <v>23</v>
      </c>
      <c r="C3330" s="6" t="s">
        <v>25</v>
      </c>
      <c r="D3330">
        <f>26+10+41</f>
        <v>77</v>
      </c>
      <c r="E3330">
        <v>128</v>
      </c>
    </row>
    <row r="3331" spans="1:5" x14ac:dyDescent="0.2">
      <c r="A3331">
        <f t="shared" si="51"/>
        <v>59</v>
      </c>
      <c r="B3331" s="6" t="s">
        <v>23</v>
      </c>
      <c r="C3331" s="6" t="s">
        <v>26</v>
      </c>
      <c r="D3331">
        <v>1</v>
      </c>
      <c r="E3331">
        <v>128</v>
      </c>
    </row>
    <row r="3332" spans="1:5" x14ac:dyDescent="0.2">
      <c r="A3332">
        <f t="shared" si="51"/>
        <v>59</v>
      </c>
      <c r="B3332" s="6" t="s">
        <v>27</v>
      </c>
      <c r="C3332" s="6" t="s">
        <v>28</v>
      </c>
      <c r="D3332">
        <v>41</v>
      </c>
      <c r="E3332">
        <v>78</v>
      </c>
    </row>
    <row r="3333" spans="1:5" x14ac:dyDescent="0.2">
      <c r="A3333">
        <f t="shared" si="51"/>
        <v>59</v>
      </c>
      <c r="B3333" s="6" t="s">
        <v>27</v>
      </c>
      <c r="C3333" s="6" t="s">
        <v>29</v>
      </c>
      <c r="D3333">
        <v>26</v>
      </c>
      <c r="E3333">
        <v>78</v>
      </c>
    </row>
    <row r="3334" spans="1:5" x14ac:dyDescent="0.2">
      <c r="A3334">
        <f t="shared" si="51"/>
        <v>59</v>
      </c>
      <c r="B3334" s="6" t="s">
        <v>27</v>
      </c>
      <c r="C3334" s="6" t="s">
        <v>30</v>
      </c>
      <c r="D3334">
        <v>10</v>
      </c>
      <c r="E3334">
        <v>78</v>
      </c>
    </row>
    <row r="3335" spans="1:5" x14ac:dyDescent="0.2">
      <c r="A3335">
        <f t="shared" si="51"/>
        <v>59</v>
      </c>
      <c r="B3335" s="6" t="s">
        <v>27</v>
      </c>
      <c r="C3335" s="6" t="s">
        <v>31</v>
      </c>
    </row>
    <row r="3336" spans="1:5" x14ac:dyDescent="0.2">
      <c r="A3336">
        <f t="shared" si="51"/>
        <v>59</v>
      </c>
      <c r="B3336" s="6" t="s">
        <v>27</v>
      </c>
      <c r="C3336" s="6" t="s">
        <v>32</v>
      </c>
    </row>
    <row r="3337" spans="1:5" x14ac:dyDescent="0.2">
      <c r="A3337">
        <f t="shared" si="51"/>
        <v>59</v>
      </c>
      <c r="B3337" s="6" t="s">
        <v>27</v>
      </c>
      <c r="C3337" s="6" t="s">
        <v>26</v>
      </c>
      <c r="D3337">
        <v>1</v>
      </c>
      <c r="E3337">
        <v>78</v>
      </c>
    </row>
    <row r="3338" spans="1:5" x14ac:dyDescent="0.2">
      <c r="A3338">
        <f t="shared" si="51"/>
        <v>59</v>
      </c>
      <c r="B3338" s="6" t="s">
        <v>33</v>
      </c>
      <c r="C3338" s="7" t="s">
        <v>34</v>
      </c>
      <c r="D3338">
        <v>74</v>
      </c>
      <c r="E3338">
        <v>128</v>
      </c>
    </row>
    <row r="3339" spans="1:5" x14ac:dyDescent="0.2">
      <c r="A3339">
        <f t="shared" si="51"/>
        <v>59</v>
      </c>
      <c r="B3339" s="6" t="s">
        <v>33</v>
      </c>
      <c r="C3339" s="7" t="s">
        <v>35</v>
      </c>
      <c r="D3339">
        <v>41</v>
      </c>
      <c r="E3339">
        <v>128</v>
      </c>
    </row>
    <row r="3340" spans="1:5" x14ac:dyDescent="0.2">
      <c r="A3340">
        <f t="shared" si="51"/>
        <v>59</v>
      </c>
      <c r="B3340" s="6" t="s">
        <v>33</v>
      </c>
      <c r="C3340" s="7" t="s">
        <v>36</v>
      </c>
    </row>
    <row r="3341" spans="1:5" x14ac:dyDescent="0.2">
      <c r="A3341">
        <f t="shared" si="51"/>
        <v>59</v>
      </c>
      <c r="B3341" s="6" t="s">
        <v>33</v>
      </c>
      <c r="C3341" s="7" t="s">
        <v>37</v>
      </c>
      <c r="D3341">
        <v>34</v>
      </c>
      <c r="E3341">
        <v>128</v>
      </c>
    </row>
    <row r="3342" spans="1:5" x14ac:dyDescent="0.2">
      <c r="A3342">
        <f t="shared" si="51"/>
        <v>59</v>
      </c>
      <c r="B3342" s="6" t="s">
        <v>33</v>
      </c>
      <c r="C3342" s="7" t="s">
        <v>38</v>
      </c>
    </row>
    <row r="3343" spans="1:5" x14ac:dyDescent="0.2">
      <c r="A3343">
        <f t="shared" si="51"/>
        <v>59</v>
      </c>
      <c r="B3343" s="6" t="s">
        <v>33</v>
      </c>
      <c r="C3343" s="7" t="s">
        <v>39</v>
      </c>
      <c r="D3343">
        <v>20</v>
      </c>
      <c r="E3343">
        <v>128</v>
      </c>
    </row>
    <row r="3344" spans="1:5" x14ac:dyDescent="0.2">
      <c r="A3344">
        <f t="shared" si="51"/>
        <v>59</v>
      </c>
      <c r="B3344" s="6" t="s">
        <v>33</v>
      </c>
      <c r="C3344" s="7" t="s">
        <v>40</v>
      </c>
      <c r="D3344">
        <v>10</v>
      </c>
      <c r="E3344">
        <v>128</v>
      </c>
    </row>
    <row r="3345" spans="1:5" x14ac:dyDescent="0.2">
      <c r="A3345">
        <f t="shared" si="51"/>
        <v>59</v>
      </c>
      <c r="B3345" s="6" t="s">
        <v>33</v>
      </c>
      <c r="C3345" s="7" t="s">
        <v>41</v>
      </c>
    </row>
    <row r="3346" spans="1:5" x14ac:dyDescent="0.2">
      <c r="A3346">
        <f t="shared" si="51"/>
        <v>59</v>
      </c>
      <c r="B3346" s="6" t="s">
        <v>33</v>
      </c>
      <c r="C3346" s="7" t="s">
        <v>42</v>
      </c>
    </row>
    <row r="3347" spans="1:5" x14ac:dyDescent="0.2">
      <c r="A3347">
        <f t="shared" si="51"/>
        <v>59</v>
      </c>
      <c r="B3347" s="6" t="s">
        <v>33</v>
      </c>
      <c r="C3347" s="7" t="s">
        <v>43</v>
      </c>
    </row>
    <row r="3348" spans="1:5" x14ac:dyDescent="0.2">
      <c r="A3348">
        <f t="shared" si="51"/>
        <v>59</v>
      </c>
      <c r="B3348" s="6" t="s">
        <v>33</v>
      </c>
      <c r="C3348" s="7" t="s">
        <v>44</v>
      </c>
      <c r="D3348">
        <v>15</v>
      </c>
      <c r="E3348">
        <v>128</v>
      </c>
    </row>
    <row r="3349" spans="1:5" x14ac:dyDescent="0.2">
      <c r="A3349">
        <f t="shared" si="51"/>
        <v>59</v>
      </c>
      <c r="B3349" s="6" t="s">
        <v>33</v>
      </c>
      <c r="C3349" s="7" t="s">
        <v>45</v>
      </c>
      <c r="D3349">
        <v>9</v>
      </c>
      <c r="E3349">
        <v>128</v>
      </c>
    </row>
    <row r="3350" spans="1:5" x14ac:dyDescent="0.2">
      <c r="A3350">
        <f t="shared" si="51"/>
        <v>59</v>
      </c>
      <c r="B3350" s="6" t="s">
        <v>33</v>
      </c>
      <c r="C3350" s="7" t="s">
        <v>46</v>
      </c>
    </row>
    <row r="3351" spans="1:5" x14ac:dyDescent="0.2">
      <c r="A3351">
        <f t="shared" si="51"/>
        <v>59</v>
      </c>
      <c r="B3351" s="6" t="s">
        <v>33</v>
      </c>
      <c r="C3351" s="7" t="s">
        <v>47</v>
      </c>
      <c r="D3351">
        <v>8</v>
      </c>
      <c r="E3351">
        <v>128</v>
      </c>
    </row>
    <row r="3352" spans="1:5" x14ac:dyDescent="0.2">
      <c r="A3352">
        <f t="shared" si="51"/>
        <v>59</v>
      </c>
      <c r="B3352" s="6" t="s">
        <v>33</v>
      </c>
      <c r="C3352" s="7" t="s">
        <v>48</v>
      </c>
    </row>
    <row r="3353" spans="1:5" x14ac:dyDescent="0.2">
      <c r="A3353">
        <f t="shared" si="51"/>
        <v>59</v>
      </c>
      <c r="B3353" s="6" t="s">
        <v>33</v>
      </c>
      <c r="C3353" s="7" t="s">
        <v>49</v>
      </c>
      <c r="D3353">
        <v>13</v>
      </c>
      <c r="E3353">
        <v>128</v>
      </c>
    </row>
    <row r="3354" spans="1:5" x14ac:dyDescent="0.2">
      <c r="A3354">
        <f t="shared" si="51"/>
        <v>59</v>
      </c>
      <c r="B3354" s="6" t="s">
        <v>33</v>
      </c>
      <c r="C3354" s="7" t="s">
        <v>50</v>
      </c>
    </row>
    <row r="3355" spans="1:5" x14ac:dyDescent="0.2">
      <c r="A3355">
        <f t="shared" si="51"/>
        <v>59</v>
      </c>
      <c r="B3355" s="6" t="s">
        <v>33</v>
      </c>
      <c r="C3355" s="7" t="s">
        <v>51</v>
      </c>
    </row>
    <row r="3356" spans="1:5" x14ac:dyDescent="0.2">
      <c r="A3356">
        <f t="shared" si="51"/>
        <v>59</v>
      </c>
      <c r="B3356" s="6" t="s">
        <v>33</v>
      </c>
      <c r="C3356" s="7" t="s">
        <v>52</v>
      </c>
      <c r="D3356">
        <v>7</v>
      </c>
      <c r="E3356">
        <v>128</v>
      </c>
    </row>
    <row r="3357" spans="1:5" x14ac:dyDescent="0.2">
      <c r="A3357">
        <f t="shared" si="51"/>
        <v>59</v>
      </c>
      <c r="B3357" s="6" t="s">
        <v>33</v>
      </c>
      <c r="C3357" s="7" t="s">
        <v>53</v>
      </c>
    </row>
    <row r="3358" spans="1:5" x14ac:dyDescent="0.2">
      <c r="A3358">
        <f t="shared" si="51"/>
        <v>59</v>
      </c>
      <c r="B3358" s="6" t="s">
        <v>33</v>
      </c>
      <c r="C3358" s="7" t="s">
        <v>31</v>
      </c>
      <c r="D3358">
        <v>45</v>
      </c>
      <c r="E3358">
        <v>128</v>
      </c>
    </row>
    <row r="3359" spans="1:5" x14ac:dyDescent="0.2">
      <c r="A3359">
        <f t="shared" si="51"/>
        <v>59</v>
      </c>
      <c r="B3359" s="6" t="s">
        <v>33</v>
      </c>
      <c r="C3359" s="7" t="s">
        <v>54</v>
      </c>
    </row>
    <row r="3360" spans="1:5" x14ac:dyDescent="0.2">
      <c r="A3360">
        <f t="shared" si="51"/>
        <v>59</v>
      </c>
      <c r="B3360" s="6" t="s">
        <v>55</v>
      </c>
      <c r="C3360" s="6" t="s">
        <v>56</v>
      </c>
      <c r="D3360">
        <v>0</v>
      </c>
      <c r="E3360">
        <v>128</v>
      </c>
    </row>
    <row r="3361" spans="1:5" x14ac:dyDescent="0.2">
      <c r="A3361">
        <f t="shared" si="51"/>
        <v>59</v>
      </c>
      <c r="B3361" s="6" t="s">
        <v>57</v>
      </c>
      <c r="C3361" s="6" t="s">
        <v>58</v>
      </c>
      <c r="D3361">
        <f>21+62</f>
        <v>83</v>
      </c>
      <c r="E3361">
        <v>128</v>
      </c>
    </row>
    <row r="3362" spans="1:5" x14ac:dyDescent="0.2">
      <c r="A3362">
        <f t="shared" si="51"/>
        <v>59</v>
      </c>
      <c r="B3362" s="6" t="s">
        <v>59</v>
      </c>
      <c r="C3362" s="6" t="s">
        <v>60</v>
      </c>
      <c r="D3362">
        <v>128</v>
      </c>
      <c r="E3362">
        <v>764</v>
      </c>
    </row>
    <row r="3363" spans="1:5" x14ac:dyDescent="0.2">
      <c r="A3363">
        <f t="shared" si="51"/>
        <v>59</v>
      </c>
      <c r="B3363" s="6" t="s">
        <v>61</v>
      </c>
      <c r="C3363" s="6" t="s">
        <v>62</v>
      </c>
    </row>
    <row r="3364" spans="1:5" x14ac:dyDescent="0.2">
      <c r="A3364">
        <f t="shared" si="51"/>
        <v>59</v>
      </c>
      <c r="B3364" s="6" t="s">
        <v>61</v>
      </c>
      <c r="C3364" s="6" t="s">
        <v>63</v>
      </c>
    </row>
    <row r="3365" spans="1:5" x14ac:dyDescent="0.2">
      <c r="A3365">
        <f t="shared" si="51"/>
        <v>60</v>
      </c>
      <c r="B3365" s="6" t="s">
        <v>5</v>
      </c>
      <c r="C3365" s="6" t="s">
        <v>6</v>
      </c>
    </row>
    <row r="3366" spans="1:5" x14ac:dyDescent="0.2">
      <c r="A3366">
        <f t="shared" si="51"/>
        <v>60</v>
      </c>
      <c r="B3366" s="6" t="s">
        <v>5</v>
      </c>
      <c r="C3366" s="6" t="s">
        <v>7</v>
      </c>
    </row>
    <row r="3367" spans="1:5" x14ac:dyDescent="0.2">
      <c r="A3367">
        <f t="shared" si="51"/>
        <v>60</v>
      </c>
      <c r="B3367" s="6" t="s">
        <v>5</v>
      </c>
      <c r="C3367" s="6" t="s">
        <v>8</v>
      </c>
      <c r="D3367">
        <f>(56+55.5)/2</f>
        <v>55.75</v>
      </c>
      <c r="E3367">
        <v>48</v>
      </c>
    </row>
    <row r="3368" spans="1:5" x14ac:dyDescent="0.2">
      <c r="A3368">
        <f t="shared" si="51"/>
        <v>60</v>
      </c>
      <c r="B3368" s="6" t="s">
        <v>5</v>
      </c>
      <c r="C3368" s="6" t="s">
        <v>9</v>
      </c>
      <c r="D3368">
        <f>(43+47.8)/2</f>
        <v>45.4</v>
      </c>
      <c r="E3368">
        <v>48</v>
      </c>
    </row>
    <row r="3369" spans="1:5" x14ac:dyDescent="0.2">
      <c r="A3369">
        <f t="shared" si="51"/>
        <v>60</v>
      </c>
      <c r="B3369" s="6" t="s">
        <v>5</v>
      </c>
      <c r="C3369" s="6" t="s">
        <v>10</v>
      </c>
      <c r="D3369">
        <f>(67.3+66.5)/2</f>
        <v>66.900000000000006</v>
      </c>
      <c r="E3369">
        <v>48</v>
      </c>
    </row>
    <row r="3370" spans="1:5" x14ac:dyDescent="0.2">
      <c r="A3370">
        <f t="shared" si="51"/>
        <v>60</v>
      </c>
      <c r="B3370" s="6" t="s">
        <v>5</v>
      </c>
      <c r="C3370" s="6" t="s">
        <v>11</v>
      </c>
    </row>
    <row r="3371" spans="1:5" x14ac:dyDescent="0.2">
      <c r="A3371">
        <f t="shared" si="51"/>
        <v>60</v>
      </c>
      <c r="B3371" s="6" t="s">
        <v>5</v>
      </c>
      <c r="C3371" s="6" t="s">
        <v>12</v>
      </c>
    </row>
    <row r="3372" spans="1:5" x14ac:dyDescent="0.2">
      <c r="A3372">
        <f t="shared" si="51"/>
        <v>60</v>
      </c>
      <c r="B3372" s="6" t="s">
        <v>13</v>
      </c>
      <c r="C3372" s="6" t="s">
        <v>6</v>
      </c>
    </row>
    <row r="3373" spans="1:5" x14ac:dyDescent="0.2">
      <c r="A3373">
        <f t="shared" si="51"/>
        <v>60</v>
      </c>
      <c r="B3373" s="6" t="s">
        <v>13</v>
      </c>
      <c r="C3373" s="6" t="s">
        <v>7</v>
      </c>
    </row>
    <row r="3374" spans="1:5" x14ac:dyDescent="0.2">
      <c r="A3374">
        <f t="shared" si="51"/>
        <v>60</v>
      </c>
      <c r="B3374" s="6" t="s">
        <v>13</v>
      </c>
      <c r="C3374" s="6" t="s">
        <v>8</v>
      </c>
    </row>
    <row r="3375" spans="1:5" x14ac:dyDescent="0.2">
      <c r="A3375">
        <f t="shared" si="51"/>
        <v>60</v>
      </c>
      <c r="B3375" s="6" t="s">
        <v>13</v>
      </c>
      <c r="C3375" s="6" t="s">
        <v>9</v>
      </c>
    </row>
    <row r="3376" spans="1:5" x14ac:dyDescent="0.2">
      <c r="A3376">
        <f t="shared" si="51"/>
        <v>60</v>
      </c>
      <c r="B3376" s="6" t="s">
        <v>13</v>
      </c>
      <c r="C3376" s="6" t="s">
        <v>10</v>
      </c>
    </row>
    <row r="3377" spans="1:5" x14ac:dyDescent="0.2">
      <c r="A3377">
        <f t="shared" si="51"/>
        <v>60</v>
      </c>
      <c r="B3377" s="6" t="s">
        <v>13</v>
      </c>
      <c r="C3377" s="6" t="s">
        <v>11</v>
      </c>
    </row>
    <row r="3378" spans="1:5" x14ac:dyDescent="0.2">
      <c r="A3378">
        <f t="shared" si="51"/>
        <v>60</v>
      </c>
      <c r="B3378" s="6" t="s">
        <v>13</v>
      </c>
      <c r="C3378" s="6" t="s">
        <v>12</v>
      </c>
    </row>
    <row r="3379" spans="1:5" x14ac:dyDescent="0.2">
      <c r="A3379">
        <f t="shared" si="51"/>
        <v>60</v>
      </c>
      <c r="B3379" s="6" t="s">
        <v>14</v>
      </c>
      <c r="C3379" s="6" t="s">
        <v>15</v>
      </c>
    </row>
    <row r="3380" spans="1:5" x14ac:dyDescent="0.2">
      <c r="A3380">
        <f t="shared" si="51"/>
        <v>60</v>
      </c>
      <c r="B3380" s="6" t="s">
        <v>14</v>
      </c>
      <c r="C3380" s="6" t="s">
        <v>16</v>
      </c>
    </row>
    <row r="3381" spans="1:5" x14ac:dyDescent="0.2">
      <c r="A3381">
        <f t="shared" si="51"/>
        <v>60</v>
      </c>
      <c r="B3381" s="6" t="s">
        <v>14</v>
      </c>
      <c r="C3381" s="6" t="s">
        <v>17</v>
      </c>
    </row>
    <row r="3382" spans="1:5" x14ac:dyDescent="0.2">
      <c r="A3382">
        <f t="shared" si="51"/>
        <v>60</v>
      </c>
      <c r="B3382" s="6" t="s">
        <v>14</v>
      </c>
      <c r="C3382" s="6" t="s">
        <v>18</v>
      </c>
    </row>
    <row r="3383" spans="1:5" x14ac:dyDescent="0.2">
      <c r="A3383">
        <f t="shared" si="51"/>
        <v>60</v>
      </c>
      <c r="B3383" s="6" t="s">
        <v>14</v>
      </c>
      <c r="C3383" s="6" t="s">
        <v>19</v>
      </c>
    </row>
    <row r="3384" spans="1:5" x14ac:dyDescent="0.2">
      <c r="A3384">
        <f t="shared" si="51"/>
        <v>60</v>
      </c>
      <c r="B3384" s="6" t="s">
        <v>20</v>
      </c>
      <c r="C3384" s="6" t="s">
        <v>21</v>
      </c>
      <c r="D3384">
        <f>13+9</f>
        <v>22</v>
      </c>
      <c r="E3384">
        <v>48</v>
      </c>
    </row>
    <row r="3385" spans="1:5" x14ac:dyDescent="0.2">
      <c r="A3385">
        <f t="shared" si="51"/>
        <v>60</v>
      </c>
      <c r="B3385" s="6" t="s">
        <v>20</v>
      </c>
      <c r="C3385" s="6" t="s">
        <v>22</v>
      </c>
      <c r="D3385">
        <f>15+11</f>
        <v>26</v>
      </c>
      <c r="E3385">
        <v>48</v>
      </c>
    </row>
    <row r="3386" spans="1:5" x14ac:dyDescent="0.2">
      <c r="A3386">
        <f t="shared" si="51"/>
        <v>60</v>
      </c>
      <c r="B3386" s="6" t="s">
        <v>23</v>
      </c>
      <c r="C3386" s="6" t="s">
        <v>24</v>
      </c>
    </row>
    <row r="3387" spans="1:5" x14ac:dyDescent="0.2">
      <c r="A3387">
        <f t="shared" si="51"/>
        <v>60</v>
      </c>
      <c r="B3387" s="6" t="s">
        <v>23</v>
      </c>
      <c r="C3387" s="6" t="s">
        <v>25</v>
      </c>
    </row>
    <row r="3388" spans="1:5" x14ac:dyDescent="0.2">
      <c r="A3388">
        <f t="shared" ref="A3388:A3451" si="52">A3331+1</f>
        <v>60</v>
      </c>
      <c r="B3388" s="6" t="s">
        <v>23</v>
      </c>
      <c r="C3388" s="6" t="s">
        <v>26</v>
      </c>
    </row>
    <row r="3389" spans="1:5" x14ac:dyDescent="0.2">
      <c r="A3389">
        <f t="shared" si="52"/>
        <v>60</v>
      </c>
      <c r="B3389" s="6" t="s">
        <v>27</v>
      </c>
      <c r="C3389" s="6" t="s">
        <v>28</v>
      </c>
    </row>
    <row r="3390" spans="1:5" x14ac:dyDescent="0.2">
      <c r="A3390">
        <f t="shared" si="52"/>
        <v>60</v>
      </c>
      <c r="B3390" s="6" t="s">
        <v>27</v>
      </c>
      <c r="C3390" s="6" t="s">
        <v>29</v>
      </c>
    </row>
    <row r="3391" spans="1:5" x14ac:dyDescent="0.2">
      <c r="A3391">
        <f t="shared" si="52"/>
        <v>60</v>
      </c>
      <c r="B3391" s="6" t="s">
        <v>27</v>
      </c>
      <c r="C3391" s="6" t="s">
        <v>30</v>
      </c>
    </row>
    <row r="3392" spans="1:5" x14ac:dyDescent="0.2">
      <c r="A3392">
        <f t="shared" si="52"/>
        <v>60</v>
      </c>
      <c r="B3392" s="6" t="s">
        <v>27</v>
      </c>
      <c r="C3392" s="6" t="s">
        <v>31</v>
      </c>
    </row>
    <row r="3393" spans="1:5" x14ac:dyDescent="0.2">
      <c r="A3393">
        <f t="shared" si="52"/>
        <v>60</v>
      </c>
      <c r="B3393" s="6" t="s">
        <v>27</v>
      </c>
      <c r="C3393" s="6" t="s">
        <v>32</v>
      </c>
    </row>
    <row r="3394" spans="1:5" x14ac:dyDescent="0.2">
      <c r="A3394">
        <f t="shared" si="52"/>
        <v>60</v>
      </c>
      <c r="B3394" s="6" t="s">
        <v>27</v>
      </c>
      <c r="C3394" s="6" t="s">
        <v>26</v>
      </c>
    </row>
    <row r="3395" spans="1:5" x14ac:dyDescent="0.2">
      <c r="A3395">
        <f t="shared" si="52"/>
        <v>60</v>
      </c>
      <c r="B3395" s="6" t="s">
        <v>33</v>
      </c>
      <c r="C3395" s="7" t="s">
        <v>34</v>
      </c>
      <c r="D3395">
        <v>12</v>
      </c>
      <c r="E3395">
        <v>48</v>
      </c>
    </row>
    <row r="3396" spans="1:5" x14ac:dyDescent="0.2">
      <c r="A3396">
        <f t="shared" si="52"/>
        <v>60</v>
      </c>
      <c r="B3396" s="6" t="s">
        <v>33</v>
      </c>
      <c r="C3396" s="7" t="s">
        <v>35</v>
      </c>
      <c r="D3396">
        <v>2</v>
      </c>
      <c r="E3396">
        <v>48</v>
      </c>
    </row>
    <row r="3397" spans="1:5" x14ac:dyDescent="0.2">
      <c r="A3397">
        <f t="shared" si="52"/>
        <v>60</v>
      </c>
      <c r="B3397" s="6" t="s">
        <v>33</v>
      </c>
      <c r="C3397" s="7" t="s">
        <v>36</v>
      </c>
    </row>
    <row r="3398" spans="1:5" x14ac:dyDescent="0.2">
      <c r="A3398">
        <f t="shared" si="52"/>
        <v>60</v>
      </c>
      <c r="B3398" s="6" t="s">
        <v>33</v>
      </c>
      <c r="C3398" s="7" t="s">
        <v>37</v>
      </c>
      <c r="D3398">
        <v>1</v>
      </c>
      <c r="E3398">
        <v>48</v>
      </c>
    </row>
    <row r="3399" spans="1:5" x14ac:dyDescent="0.2">
      <c r="A3399">
        <f t="shared" si="52"/>
        <v>60</v>
      </c>
      <c r="B3399" s="6" t="s">
        <v>33</v>
      </c>
      <c r="C3399" s="7" t="s">
        <v>38</v>
      </c>
    </row>
    <row r="3400" spans="1:5" x14ac:dyDescent="0.2">
      <c r="A3400">
        <f t="shared" si="52"/>
        <v>60</v>
      </c>
      <c r="B3400" s="6" t="s">
        <v>33</v>
      </c>
      <c r="C3400" s="7" t="s">
        <v>39</v>
      </c>
    </row>
    <row r="3401" spans="1:5" x14ac:dyDescent="0.2">
      <c r="A3401">
        <f t="shared" si="52"/>
        <v>60</v>
      </c>
      <c r="B3401" s="6" t="s">
        <v>33</v>
      </c>
      <c r="C3401" s="7" t="s">
        <v>40</v>
      </c>
    </row>
    <row r="3402" spans="1:5" x14ac:dyDescent="0.2">
      <c r="A3402">
        <f t="shared" si="52"/>
        <v>60</v>
      </c>
      <c r="B3402" s="6" t="s">
        <v>33</v>
      </c>
      <c r="C3402" s="7" t="s">
        <v>41</v>
      </c>
      <c r="D3402">
        <v>1</v>
      </c>
      <c r="E3402">
        <v>48</v>
      </c>
    </row>
    <row r="3403" spans="1:5" x14ac:dyDescent="0.2">
      <c r="A3403">
        <f t="shared" si="52"/>
        <v>60</v>
      </c>
      <c r="B3403" s="6" t="s">
        <v>33</v>
      </c>
      <c r="C3403" s="7" t="s">
        <v>42</v>
      </c>
    </row>
    <row r="3404" spans="1:5" x14ac:dyDescent="0.2">
      <c r="A3404">
        <f t="shared" si="52"/>
        <v>60</v>
      </c>
      <c r="B3404" s="6" t="s">
        <v>33</v>
      </c>
      <c r="C3404" s="7" t="s">
        <v>43</v>
      </c>
    </row>
    <row r="3405" spans="1:5" x14ac:dyDescent="0.2">
      <c r="A3405">
        <f t="shared" si="52"/>
        <v>60</v>
      </c>
      <c r="B3405" s="6" t="s">
        <v>33</v>
      </c>
      <c r="C3405" s="7" t="s">
        <v>44</v>
      </c>
      <c r="D3405">
        <v>1</v>
      </c>
      <c r="E3405">
        <v>48</v>
      </c>
    </row>
    <row r="3406" spans="1:5" x14ac:dyDescent="0.2">
      <c r="A3406">
        <f t="shared" si="52"/>
        <v>60</v>
      </c>
      <c r="B3406" s="6" t="s">
        <v>33</v>
      </c>
      <c r="C3406" s="7" t="s">
        <v>45</v>
      </c>
      <c r="D3406">
        <v>2</v>
      </c>
      <c r="E3406">
        <v>48</v>
      </c>
    </row>
    <row r="3407" spans="1:5" x14ac:dyDescent="0.2">
      <c r="A3407">
        <f t="shared" si="52"/>
        <v>60</v>
      </c>
      <c r="B3407" s="6" t="s">
        <v>33</v>
      </c>
      <c r="C3407" s="7" t="s">
        <v>46</v>
      </c>
    </row>
    <row r="3408" spans="1:5" x14ac:dyDescent="0.2">
      <c r="A3408">
        <f t="shared" si="52"/>
        <v>60</v>
      </c>
      <c r="B3408" s="6" t="s">
        <v>33</v>
      </c>
      <c r="C3408" s="7" t="s">
        <v>47</v>
      </c>
    </row>
    <row r="3409" spans="1:5" x14ac:dyDescent="0.2">
      <c r="A3409">
        <f t="shared" si="52"/>
        <v>60</v>
      </c>
      <c r="B3409" s="6" t="s">
        <v>33</v>
      </c>
      <c r="C3409" s="7" t="s">
        <v>48</v>
      </c>
    </row>
    <row r="3410" spans="1:5" x14ac:dyDescent="0.2">
      <c r="A3410">
        <f t="shared" si="52"/>
        <v>60</v>
      </c>
      <c r="B3410" s="6" t="s">
        <v>33</v>
      </c>
      <c r="C3410" s="7" t="s">
        <v>49</v>
      </c>
    </row>
    <row r="3411" spans="1:5" x14ac:dyDescent="0.2">
      <c r="A3411">
        <f t="shared" si="52"/>
        <v>60</v>
      </c>
      <c r="B3411" s="6" t="s">
        <v>33</v>
      </c>
      <c r="C3411" s="7" t="s">
        <v>50</v>
      </c>
    </row>
    <row r="3412" spans="1:5" x14ac:dyDescent="0.2">
      <c r="A3412">
        <f t="shared" si="52"/>
        <v>60</v>
      </c>
      <c r="B3412" s="6" t="s">
        <v>33</v>
      </c>
      <c r="C3412" s="7" t="s">
        <v>51</v>
      </c>
    </row>
    <row r="3413" spans="1:5" x14ac:dyDescent="0.2">
      <c r="A3413">
        <f t="shared" si="52"/>
        <v>60</v>
      </c>
      <c r="B3413" s="6" t="s">
        <v>33</v>
      </c>
      <c r="C3413" s="7" t="s">
        <v>52</v>
      </c>
    </row>
    <row r="3414" spans="1:5" x14ac:dyDescent="0.2">
      <c r="A3414">
        <f t="shared" si="52"/>
        <v>60</v>
      </c>
      <c r="B3414" s="6" t="s">
        <v>33</v>
      </c>
      <c r="C3414" s="7" t="s">
        <v>53</v>
      </c>
    </row>
    <row r="3415" spans="1:5" x14ac:dyDescent="0.2">
      <c r="A3415">
        <f t="shared" si="52"/>
        <v>60</v>
      </c>
      <c r="B3415" s="6" t="s">
        <v>33</v>
      </c>
      <c r="C3415" s="7" t="s">
        <v>31</v>
      </c>
    </row>
    <row r="3416" spans="1:5" x14ac:dyDescent="0.2">
      <c r="A3416">
        <f t="shared" si="52"/>
        <v>60</v>
      </c>
      <c r="B3416" s="6" t="s">
        <v>33</v>
      </c>
      <c r="C3416" s="7" t="s">
        <v>54</v>
      </c>
    </row>
    <row r="3417" spans="1:5" x14ac:dyDescent="0.2">
      <c r="A3417">
        <f t="shared" si="52"/>
        <v>60</v>
      </c>
      <c r="B3417" s="6" t="s">
        <v>55</v>
      </c>
      <c r="C3417" s="6" t="s">
        <v>56</v>
      </c>
    </row>
    <row r="3418" spans="1:5" x14ac:dyDescent="0.2">
      <c r="A3418">
        <f t="shared" si="52"/>
        <v>60</v>
      </c>
      <c r="B3418" s="6" t="s">
        <v>57</v>
      </c>
      <c r="C3418" s="6" t="s">
        <v>58</v>
      </c>
    </row>
    <row r="3419" spans="1:5" x14ac:dyDescent="0.2">
      <c r="A3419">
        <f t="shared" si="52"/>
        <v>60</v>
      </c>
      <c r="B3419" s="6" t="s">
        <v>59</v>
      </c>
      <c r="C3419" s="6" t="s">
        <v>60</v>
      </c>
      <c r="D3419">
        <v>48</v>
      </c>
      <c r="E3419">
        <v>50</v>
      </c>
    </row>
    <row r="3420" spans="1:5" x14ac:dyDescent="0.2">
      <c r="A3420">
        <f t="shared" si="52"/>
        <v>60</v>
      </c>
      <c r="B3420" s="6" t="s">
        <v>61</v>
      </c>
      <c r="C3420" s="6" t="s">
        <v>62</v>
      </c>
      <c r="D3420">
        <v>18</v>
      </c>
    </row>
    <row r="3421" spans="1:5" x14ac:dyDescent="0.2">
      <c r="A3421">
        <f t="shared" si="52"/>
        <v>60</v>
      </c>
      <c r="B3421" s="6" t="s">
        <v>61</v>
      </c>
      <c r="C3421" s="6" t="s">
        <v>63</v>
      </c>
      <c r="D3421">
        <v>70</v>
      </c>
    </row>
    <row r="3422" spans="1:5" x14ac:dyDescent="0.2">
      <c r="A3422">
        <f t="shared" si="52"/>
        <v>61</v>
      </c>
      <c r="B3422" s="6" t="s">
        <v>5</v>
      </c>
      <c r="C3422" s="6" t="s">
        <v>6</v>
      </c>
      <c r="D3422">
        <v>43.35</v>
      </c>
      <c r="E3422">
        <v>20</v>
      </c>
    </row>
    <row r="3423" spans="1:5" x14ac:dyDescent="0.2">
      <c r="A3423">
        <f t="shared" si="52"/>
        <v>61</v>
      </c>
      <c r="B3423" s="6" t="s">
        <v>5</v>
      </c>
      <c r="C3423" s="6" t="s">
        <v>7</v>
      </c>
      <c r="D3423">
        <v>12</v>
      </c>
      <c r="E3423">
        <v>20</v>
      </c>
    </row>
    <row r="3424" spans="1:5" x14ac:dyDescent="0.2">
      <c r="A3424">
        <f t="shared" si="52"/>
        <v>61</v>
      </c>
      <c r="B3424" s="6" t="s">
        <v>5</v>
      </c>
      <c r="C3424" s="6" t="s">
        <v>8</v>
      </c>
    </row>
    <row r="3425" spans="1:3" x14ac:dyDescent="0.2">
      <c r="A3425">
        <f t="shared" si="52"/>
        <v>61</v>
      </c>
      <c r="B3425" s="6" t="s">
        <v>5</v>
      </c>
      <c r="C3425" s="6" t="s">
        <v>9</v>
      </c>
    </row>
    <row r="3426" spans="1:3" x14ac:dyDescent="0.2">
      <c r="A3426">
        <f t="shared" si="52"/>
        <v>61</v>
      </c>
      <c r="B3426" s="6" t="s">
        <v>5</v>
      </c>
      <c r="C3426" s="6" t="s">
        <v>10</v>
      </c>
    </row>
    <row r="3427" spans="1:3" x14ac:dyDescent="0.2">
      <c r="A3427">
        <f t="shared" si="52"/>
        <v>61</v>
      </c>
      <c r="B3427" s="6" t="s">
        <v>5</v>
      </c>
      <c r="C3427" s="6" t="s">
        <v>11</v>
      </c>
    </row>
    <row r="3428" spans="1:3" x14ac:dyDescent="0.2">
      <c r="A3428">
        <f t="shared" si="52"/>
        <v>61</v>
      </c>
      <c r="B3428" s="6" t="s">
        <v>5</v>
      </c>
      <c r="C3428" s="6" t="s">
        <v>12</v>
      </c>
    </row>
    <row r="3429" spans="1:3" x14ac:dyDescent="0.2">
      <c r="A3429">
        <f t="shared" si="52"/>
        <v>61</v>
      </c>
      <c r="B3429" s="6" t="s">
        <v>13</v>
      </c>
      <c r="C3429" s="6" t="s">
        <v>6</v>
      </c>
    </row>
    <row r="3430" spans="1:3" x14ac:dyDescent="0.2">
      <c r="A3430">
        <f t="shared" si="52"/>
        <v>61</v>
      </c>
      <c r="B3430" s="6" t="s">
        <v>13</v>
      </c>
      <c r="C3430" s="6" t="s">
        <v>7</v>
      </c>
    </row>
    <row r="3431" spans="1:3" x14ac:dyDescent="0.2">
      <c r="A3431">
        <f t="shared" si="52"/>
        <v>61</v>
      </c>
      <c r="B3431" s="6" t="s">
        <v>13</v>
      </c>
      <c r="C3431" s="6" t="s">
        <v>8</v>
      </c>
    </row>
    <row r="3432" spans="1:3" x14ac:dyDescent="0.2">
      <c r="A3432">
        <f t="shared" si="52"/>
        <v>61</v>
      </c>
      <c r="B3432" s="6" t="s">
        <v>13</v>
      </c>
      <c r="C3432" s="6" t="s">
        <v>9</v>
      </c>
    </row>
    <row r="3433" spans="1:3" x14ac:dyDescent="0.2">
      <c r="A3433">
        <f t="shared" si="52"/>
        <v>61</v>
      </c>
      <c r="B3433" s="6" t="s">
        <v>13</v>
      </c>
      <c r="C3433" s="6" t="s">
        <v>10</v>
      </c>
    </row>
    <row r="3434" spans="1:3" x14ac:dyDescent="0.2">
      <c r="A3434">
        <f t="shared" si="52"/>
        <v>61</v>
      </c>
      <c r="B3434" s="6" t="s">
        <v>13</v>
      </c>
      <c r="C3434" s="6" t="s">
        <v>11</v>
      </c>
    </row>
    <row r="3435" spans="1:3" x14ac:dyDescent="0.2">
      <c r="A3435">
        <f t="shared" si="52"/>
        <v>61</v>
      </c>
      <c r="B3435" s="6" t="s">
        <v>13</v>
      </c>
      <c r="C3435" s="6" t="s">
        <v>12</v>
      </c>
    </row>
    <row r="3436" spans="1:3" x14ac:dyDescent="0.2">
      <c r="A3436">
        <f t="shared" si="52"/>
        <v>61</v>
      </c>
      <c r="B3436" s="6" t="s">
        <v>14</v>
      </c>
      <c r="C3436" s="6" t="s">
        <v>15</v>
      </c>
    </row>
    <row r="3437" spans="1:3" x14ac:dyDescent="0.2">
      <c r="A3437">
        <f t="shared" si="52"/>
        <v>61</v>
      </c>
      <c r="B3437" s="6" t="s">
        <v>14</v>
      </c>
      <c r="C3437" s="6" t="s">
        <v>16</v>
      </c>
    </row>
    <row r="3438" spans="1:3" x14ac:dyDescent="0.2">
      <c r="A3438">
        <f t="shared" si="52"/>
        <v>61</v>
      </c>
      <c r="B3438" s="6" t="s">
        <v>14</v>
      </c>
      <c r="C3438" s="6" t="s">
        <v>17</v>
      </c>
    </row>
    <row r="3439" spans="1:3" x14ac:dyDescent="0.2">
      <c r="A3439">
        <f t="shared" si="52"/>
        <v>61</v>
      </c>
      <c r="B3439" s="6" t="s">
        <v>14</v>
      </c>
      <c r="C3439" s="6" t="s">
        <v>18</v>
      </c>
    </row>
    <row r="3440" spans="1:3" x14ac:dyDescent="0.2">
      <c r="A3440">
        <f t="shared" si="52"/>
        <v>61</v>
      </c>
      <c r="B3440" s="6" t="s">
        <v>14</v>
      </c>
      <c r="C3440" s="6" t="s">
        <v>19</v>
      </c>
    </row>
    <row r="3441" spans="1:5" x14ac:dyDescent="0.2">
      <c r="A3441">
        <f t="shared" si="52"/>
        <v>61</v>
      </c>
      <c r="B3441" s="6" t="s">
        <v>20</v>
      </c>
      <c r="C3441" s="6" t="s">
        <v>21</v>
      </c>
      <c r="D3441">
        <v>14</v>
      </c>
      <c r="E3441">
        <v>20</v>
      </c>
    </row>
    <row r="3442" spans="1:5" x14ac:dyDescent="0.2">
      <c r="A3442">
        <f t="shared" si="52"/>
        <v>61</v>
      </c>
      <c r="B3442" s="6" t="s">
        <v>20</v>
      </c>
      <c r="C3442" s="6" t="s">
        <v>22</v>
      </c>
      <c r="D3442">
        <v>6</v>
      </c>
      <c r="E3442">
        <v>20</v>
      </c>
    </row>
    <row r="3443" spans="1:5" x14ac:dyDescent="0.2">
      <c r="A3443">
        <f t="shared" si="52"/>
        <v>61</v>
      </c>
      <c r="B3443" s="6" t="s">
        <v>23</v>
      </c>
      <c r="C3443" s="6" t="s">
        <v>24</v>
      </c>
    </row>
    <row r="3444" spans="1:5" x14ac:dyDescent="0.2">
      <c r="A3444">
        <f t="shared" si="52"/>
        <v>61</v>
      </c>
      <c r="B3444" s="6" t="s">
        <v>23</v>
      </c>
      <c r="C3444" s="6" t="s">
        <v>25</v>
      </c>
    </row>
    <row r="3445" spans="1:5" x14ac:dyDescent="0.2">
      <c r="A3445">
        <f t="shared" si="52"/>
        <v>61</v>
      </c>
      <c r="B3445" s="6" t="s">
        <v>23</v>
      </c>
      <c r="C3445" s="6" t="s">
        <v>26</v>
      </c>
    </row>
    <row r="3446" spans="1:5" x14ac:dyDescent="0.2">
      <c r="A3446">
        <f t="shared" si="52"/>
        <v>61</v>
      </c>
      <c r="B3446" s="6" t="s">
        <v>27</v>
      </c>
      <c r="C3446" s="6" t="s">
        <v>28</v>
      </c>
      <c r="D3446">
        <v>12</v>
      </c>
      <c r="E3446">
        <v>20</v>
      </c>
    </row>
    <row r="3447" spans="1:5" x14ac:dyDescent="0.2">
      <c r="A3447">
        <f t="shared" si="52"/>
        <v>61</v>
      </c>
      <c r="B3447" s="6" t="s">
        <v>27</v>
      </c>
      <c r="C3447" s="6" t="s">
        <v>29</v>
      </c>
    </row>
    <row r="3448" spans="1:5" x14ac:dyDescent="0.2">
      <c r="A3448">
        <f t="shared" si="52"/>
        <v>61</v>
      </c>
      <c r="B3448" s="6" t="s">
        <v>27</v>
      </c>
      <c r="C3448" s="6" t="s">
        <v>30</v>
      </c>
      <c r="D3448">
        <v>6</v>
      </c>
      <c r="E3448">
        <v>20</v>
      </c>
    </row>
    <row r="3449" spans="1:5" x14ac:dyDescent="0.2">
      <c r="A3449">
        <f t="shared" si="52"/>
        <v>61</v>
      </c>
      <c r="B3449" s="6" t="s">
        <v>27</v>
      </c>
      <c r="C3449" s="6" t="s">
        <v>31</v>
      </c>
    </row>
    <row r="3450" spans="1:5" x14ac:dyDescent="0.2">
      <c r="A3450">
        <f t="shared" si="52"/>
        <v>61</v>
      </c>
      <c r="B3450" s="6" t="s">
        <v>27</v>
      </c>
      <c r="C3450" s="6" t="s">
        <v>32</v>
      </c>
      <c r="D3450">
        <v>2</v>
      </c>
      <c r="E3450">
        <v>20</v>
      </c>
    </row>
    <row r="3451" spans="1:5" x14ac:dyDescent="0.2">
      <c r="A3451">
        <f t="shared" si="52"/>
        <v>61</v>
      </c>
      <c r="B3451" s="6" t="s">
        <v>27</v>
      </c>
      <c r="C3451" s="6" t="s">
        <v>26</v>
      </c>
    </row>
    <row r="3452" spans="1:5" x14ac:dyDescent="0.2">
      <c r="A3452">
        <f t="shared" ref="A3452:A3478" si="53">A3395+1</f>
        <v>61</v>
      </c>
      <c r="B3452" s="6" t="s">
        <v>33</v>
      </c>
      <c r="C3452" s="7" t="s">
        <v>34</v>
      </c>
      <c r="D3452">
        <v>5</v>
      </c>
      <c r="E3452">
        <v>20</v>
      </c>
    </row>
    <row r="3453" spans="1:5" x14ac:dyDescent="0.2">
      <c r="A3453">
        <f t="shared" si="53"/>
        <v>61</v>
      </c>
      <c r="B3453" s="6" t="s">
        <v>33</v>
      </c>
      <c r="C3453" s="7" t="s">
        <v>35</v>
      </c>
      <c r="D3453">
        <v>0</v>
      </c>
      <c r="E3453">
        <v>20</v>
      </c>
    </row>
    <row r="3454" spans="1:5" x14ac:dyDescent="0.2">
      <c r="A3454">
        <f t="shared" si="53"/>
        <v>61</v>
      </c>
      <c r="B3454" s="6" t="s">
        <v>33</v>
      </c>
      <c r="C3454" s="7" t="s">
        <v>36</v>
      </c>
    </row>
    <row r="3455" spans="1:5" x14ac:dyDescent="0.2">
      <c r="A3455">
        <f t="shared" si="53"/>
        <v>61</v>
      </c>
      <c r="B3455" s="6" t="s">
        <v>33</v>
      </c>
      <c r="C3455" s="7" t="s">
        <v>37</v>
      </c>
    </row>
    <row r="3456" spans="1:5" x14ac:dyDescent="0.2">
      <c r="A3456">
        <f t="shared" si="53"/>
        <v>61</v>
      </c>
      <c r="B3456" s="6" t="s">
        <v>33</v>
      </c>
      <c r="C3456" s="7" t="s">
        <v>38</v>
      </c>
    </row>
    <row r="3457" spans="1:5" x14ac:dyDescent="0.2">
      <c r="A3457">
        <f t="shared" si="53"/>
        <v>61</v>
      </c>
      <c r="B3457" s="6" t="s">
        <v>33</v>
      </c>
      <c r="C3457" s="7" t="s">
        <v>39</v>
      </c>
    </row>
    <row r="3458" spans="1:5" x14ac:dyDescent="0.2">
      <c r="A3458">
        <f t="shared" si="53"/>
        <v>61</v>
      </c>
      <c r="B3458" s="6" t="s">
        <v>33</v>
      </c>
      <c r="C3458" s="7" t="s">
        <v>40</v>
      </c>
    </row>
    <row r="3459" spans="1:5" x14ac:dyDescent="0.2">
      <c r="A3459">
        <f t="shared" si="53"/>
        <v>61</v>
      </c>
      <c r="B3459" s="6" t="s">
        <v>33</v>
      </c>
      <c r="C3459" s="7" t="s">
        <v>41</v>
      </c>
    </row>
    <row r="3460" spans="1:5" x14ac:dyDescent="0.2">
      <c r="A3460">
        <f t="shared" si="53"/>
        <v>61</v>
      </c>
      <c r="B3460" s="6" t="s">
        <v>33</v>
      </c>
      <c r="C3460" s="7" t="s">
        <v>42</v>
      </c>
    </row>
    <row r="3461" spans="1:5" x14ac:dyDescent="0.2">
      <c r="A3461">
        <f t="shared" si="53"/>
        <v>61</v>
      </c>
      <c r="B3461" s="6" t="s">
        <v>33</v>
      </c>
      <c r="C3461" s="7" t="s">
        <v>43</v>
      </c>
    </row>
    <row r="3462" spans="1:5" x14ac:dyDescent="0.2">
      <c r="A3462">
        <f t="shared" si="53"/>
        <v>61</v>
      </c>
      <c r="B3462" s="6" t="s">
        <v>33</v>
      </c>
      <c r="C3462" s="7" t="s">
        <v>44</v>
      </c>
      <c r="D3462">
        <v>1</v>
      </c>
      <c r="E3462">
        <v>20</v>
      </c>
    </row>
    <row r="3463" spans="1:5" x14ac:dyDescent="0.2">
      <c r="A3463">
        <f t="shared" si="53"/>
        <v>61</v>
      </c>
      <c r="B3463" s="6" t="s">
        <v>33</v>
      </c>
      <c r="C3463" s="7" t="s">
        <v>45</v>
      </c>
    </row>
    <row r="3464" spans="1:5" x14ac:dyDescent="0.2">
      <c r="A3464">
        <f t="shared" si="53"/>
        <v>61</v>
      </c>
      <c r="B3464" s="6" t="s">
        <v>33</v>
      </c>
      <c r="C3464" s="7" t="s">
        <v>46</v>
      </c>
    </row>
    <row r="3465" spans="1:5" x14ac:dyDescent="0.2">
      <c r="A3465">
        <f t="shared" si="53"/>
        <v>61</v>
      </c>
      <c r="B3465" s="6" t="s">
        <v>33</v>
      </c>
      <c r="C3465" s="7" t="s">
        <v>47</v>
      </c>
    </row>
    <row r="3466" spans="1:5" x14ac:dyDescent="0.2">
      <c r="A3466">
        <f t="shared" si="53"/>
        <v>61</v>
      </c>
      <c r="B3466" s="6" t="s">
        <v>33</v>
      </c>
      <c r="C3466" s="7" t="s">
        <v>48</v>
      </c>
    </row>
    <row r="3467" spans="1:5" x14ac:dyDescent="0.2">
      <c r="A3467">
        <f t="shared" si="53"/>
        <v>61</v>
      </c>
      <c r="B3467" s="6" t="s">
        <v>33</v>
      </c>
      <c r="C3467" s="7" t="s">
        <v>49</v>
      </c>
    </row>
    <row r="3468" spans="1:5" x14ac:dyDescent="0.2">
      <c r="A3468">
        <f t="shared" si="53"/>
        <v>61</v>
      </c>
      <c r="B3468" s="6" t="s">
        <v>33</v>
      </c>
      <c r="C3468" s="7" t="s">
        <v>50</v>
      </c>
      <c r="D3468">
        <v>1</v>
      </c>
      <c r="E3468">
        <v>20</v>
      </c>
    </row>
    <row r="3469" spans="1:5" x14ac:dyDescent="0.2">
      <c r="A3469">
        <f t="shared" si="53"/>
        <v>61</v>
      </c>
      <c r="B3469" s="6" t="s">
        <v>33</v>
      </c>
      <c r="C3469" s="7" t="s">
        <v>51</v>
      </c>
      <c r="D3469">
        <v>5</v>
      </c>
      <c r="E3469">
        <v>20</v>
      </c>
    </row>
    <row r="3470" spans="1:5" x14ac:dyDescent="0.2">
      <c r="A3470">
        <f t="shared" si="53"/>
        <v>61</v>
      </c>
      <c r="B3470" s="6" t="s">
        <v>33</v>
      </c>
      <c r="C3470" s="7" t="s">
        <v>52</v>
      </c>
    </row>
    <row r="3471" spans="1:5" x14ac:dyDescent="0.2">
      <c r="A3471">
        <f t="shared" si="53"/>
        <v>61</v>
      </c>
      <c r="B3471" s="6" t="s">
        <v>33</v>
      </c>
      <c r="C3471" s="7" t="s">
        <v>53</v>
      </c>
    </row>
    <row r="3472" spans="1:5" x14ac:dyDescent="0.2">
      <c r="A3472">
        <f t="shared" si="53"/>
        <v>61</v>
      </c>
      <c r="B3472" s="6" t="s">
        <v>33</v>
      </c>
      <c r="C3472" s="7" t="s">
        <v>31</v>
      </c>
    </row>
    <row r="3473" spans="1:5" x14ac:dyDescent="0.2">
      <c r="A3473">
        <f t="shared" si="53"/>
        <v>61</v>
      </c>
      <c r="B3473" s="6" t="s">
        <v>33</v>
      </c>
      <c r="C3473" s="7" t="s">
        <v>54</v>
      </c>
    </row>
    <row r="3474" spans="1:5" x14ac:dyDescent="0.2">
      <c r="A3474">
        <f t="shared" si="53"/>
        <v>61</v>
      </c>
      <c r="B3474" s="6" t="s">
        <v>55</v>
      </c>
      <c r="C3474" s="6" t="s">
        <v>56</v>
      </c>
    </row>
    <row r="3475" spans="1:5" x14ac:dyDescent="0.2">
      <c r="A3475">
        <f t="shared" si="53"/>
        <v>61</v>
      </c>
      <c r="B3475" s="6" t="s">
        <v>57</v>
      </c>
      <c r="C3475" s="6" t="s">
        <v>58</v>
      </c>
    </row>
    <row r="3476" spans="1:5" x14ac:dyDescent="0.2">
      <c r="A3476">
        <f t="shared" si="53"/>
        <v>61</v>
      </c>
      <c r="B3476" s="6" t="s">
        <v>59</v>
      </c>
      <c r="C3476" s="6" t="s">
        <v>60</v>
      </c>
      <c r="D3476">
        <v>20</v>
      </c>
      <c r="E3476">
        <v>27</v>
      </c>
    </row>
    <row r="3477" spans="1:5" x14ac:dyDescent="0.2">
      <c r="A3477">
        <f t="shared" si="53"/>
        <v>61</v>
      </c>
      <c r="B3477" s="6" t="s">
        <v>61</v>
      </c>
      <c r="C3477" s="6" t="s">
        <v>62</v>
      </c>
      <c r="D3477">
        <v>19</v>
      </c>
    </row>
    <row r="3478" spans="1:5" x14ac:dyDescent="0.2">
      <c r="A3478">
        <f t="shared" si="53"/>
        <v>61</v>
      </c>
      <c r="B3478" s="6" t="s">
        <v>61</v>
      </c>
      <c r="C3478" s="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2021-07-07T17:19:03Z</dcterms:created>
  <dcterms:modified xsi:type="dcterms:W3CDTF">2021-07-07T17:19:45Z</dcterms:modified>
</cp:coreProperties>
</file>