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pak/Documents/UNC Chapel Hill/PCORI RA/Abstraction Forms/FINAL/"/>
    </mc:Choice>
  </mc:AlternateContent>
  <xr:revisionPtr revIDLastSave="0" documentId="8_{9F2476CF-25F6-6146-A014-8BA558FDB503}" xr6:coauthVersionLast="47" xr6:coauthVersionMax="47" xr10:uidLastSave="{00000000-0000-0000-0000-000000000000}"/>
  <bookViews>
    <workbookView xWindow="12780" yWindow="6960" windowWidth="26840" windowHeight="15940" xr2:uid="{793AC3F2-AB4C-894B-AFF3-E797E6A236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62" i="1" l="1"/>
  <c r="D1161" i="1"/>
  <c r="D1143" i="1"/>
  <c r="D1142" i="1"/>
  <c r="D1104" i="1"/>
  <c r="E1052" i="1"/>
  <c r="E1042" i="1"/>
  <c r="D1025" i="1"/>
  <c r="D1022" i="1"/>
  <c r="D991" i="1"/>
  <c r="D975" i="1"/>
  <c r="D973" i="1"/>
  <c r="D972" i="1"/>
  <c r="D971" i="1"/>
  <c r="D968" i="1"/>
  <c r="D965" i="1"/>
  <c r="D934" i="1"/>
  <c r="D933" i="1"/>
  <c r="D925" i="1"/>
  <c r="D924" i="1"/>
  <c r="D923" i="1"/>
  <c r="D918" i="1"/>
  <c r="D916" i="1"/>
  <c r="D911" i="1"/>
  <c r="D877" i="1"/>
  <c r="D876" i="1"/>
  <c r="D863" i="1"/>
  <c r="D858" i="1"/>
  <c r="D857" i="1"/>
  <c r="D854" i="1"/>
  <c r="D824" i="1"/>
  <c r="D822" i="1"/>
  <c r="D820" i="1"/>
  <c r="D819" i="1"/>
  <c r="D806" i="1"/>
  <c r="D805" i="1"/>
  <c r="D801" i="1"/>
  <c r="D800" i="1"/>
  <c r="D797" i="1"/>
  <c r="E794" i="1"/>
  <c r="D794" i="1"/>
  <c r="E770" i="1"/>
  <c r="E769" i="1"/>
  <c r="D769" i="1"/>
  <c r="E767" i="1"/>
  <c r="D767" i="1"/>
  <c r="E751" i="1"/>
  <c r="D751" i="1"/>
  <c r="E750" i="1"/>
  <c r="E744" i="1"/>
  <c r="D744" i="1"/>
  <c r="E743" i="1"/>
  <c r="D743" i="1"/>
  <c r="D717" i="1"/>
  <c r="D687" i="1"/>
  <c r="D686" i="1"/>
  <c r="D676" i="1"/>
  <c r="D675" i="1"/>
  <c r="D660" i="1"/>
  <c r="D659" i="1"/>
  <c r="D649" i="1"/>
  <c r="D631" i="1"/>
  <c r="D630" i="1"/>
  <c r="D629" i="1"/>
  <c r="D569" i="1"/>
  <c r="D560" i="1"/>
  <c r="D548" i="1"/>
  <c r="D546" i="1"/>
  <c r="D545" i="1"/>
  <c r="D535" i="1"/>
  <c r="D534" i="1"/>
  <c r="D531" i="1"/>
  <c r="D529" i="1"/>
  <c r="D519" i="1"/>
  <c r="D518" i="1"/>
  <c r="D517" i="1"/>
  <c r="D512" i="1"/>
  <c r="D477" i="1"/>
  <c r="D476" i="1"/>
  <c r="D454" i="1"/>
  <c r="D434" i="1"/>
  <c r="D432" i="1"/>
  <c r="D431" i="1"/>
  <c r="D429" i="1"/>
  <c r="D426" i="1"/>
  <c r="D425" i="1"/>
  <c r="D421" i="1"/>
  <c r="D420" i="1"/>
  <c r="D409" i="1"/>
  <c r="D408" i="1"/>
  <c r="D402" i="1"/>
  <c r="D401" i="1"/>
  <c r="A377" i="1"/>
  <c r="A434" i="1" s="1"/>
  <c r="A491" i="1" s="1"/>
  <c r="A548" i="1" s="1"/>
  <c r="A605" i="1" s="1"/>
  <c r="A662" i="1" s="1"/>
  <c r="A719" i="1" s="1"/>
  <c r="A776" i="1" s="1"/>
  <c r="A833" i="1" s="1"/>
  <c r="A890" i="1" s="1"/>
  <c r="A947" i="1" s="1"/>
  <c r="A1004" i="1" s="1"/>
  <c r="A1061" i="1" s="1"/>
  <c r="A1118" i="1" s="1"/>
  <c r="A1175" i="1" s="1"/>
  <c r="D364" i="1"/>
  <c r="E341" i="1"/>
  <c r="D341" i="1"/>
  <c r="E336" i="1"/>
  <c r="E334" i="1"/>
  <c r="E333" i="1"/>
  <c r="E328" i="1"/>
  <c r="A328" i="1"/>
  <c r="A385" i="1" s="1"/>
  <c r="A442" i="1" s="1"/>
  <c r="A499" i="1" s="1"/>
  <c r="A556" i="1" s="1"/>
  <c r="A613" i="1" s="1"/>
  <c r="A670" i="1" s="1"/>
  <c r="A727" i="1" s="1"/>
  <c r="A784" i="1" s="1"/>
  <c r="A841" i="1" s="1"/>
  <c r="A898" i="1" s="1"/>
  <c r="A955" i="1" s="1"/>
  <c r="A1012" i="1" s="1"/>
  <c r="A1069" i="1" s="1"/>
  <c r="A1126" i="1" s="1"/>
  <c r="A1183" i="1" s="1"/>
  <c r="E327" i="1"/>
  <c r="E324" i="1"/>
  <c r="E322" i="1"/>
  <c r="E321" i="1"/>
  <c r="E318" i="1"/>
  <c r="E317" i="1"/>
  <c r="D317" i="1"/>
  <c r="E303" i="1"/>
  <c r="E301" i="1"/>
  <c r="E295" i="1"/>
  <c r="D295" i="1"/>
  <c r="E294" i="1"/>
  <c r="D294" i="1"/>
  <c r="D288" i="1"/>
  <c r="D287" i="1"/>
  <c r="A275" i="1"/>
  <c r="A332" i="1" s="1"/>
  <c r="A389" i="1" s="1"/>
  <c r="A446" i="1" s="1"/>
  <c r="A503" i="1" s="1"/>
  <c r="A560" i="1" s="1"/>
  <c r="A617" i="1" s="1"/>
  <c r="A674" i="1" s="1"/>
  <c r="A731" i="1" s="1"/>
  <c r="A788" i="1" s="1"/>
  <c r="A845" i="1" s="1"/>
  <c r="A902" i="1" s="1"/>
  <c r="A959" i="1" s="1"/>
  <c r="A1016" i="1" s="1"/>
  <c r="A1073" i="1" s="1"/>
  <c r="A1130" i="1" s="1"/>
  <c r="A1187" i="1" s="1"/>
  <c r="A271" i="1"/>
  <c r="D250" i="1"/>
  <c r="D249" i="1"/>
  <c r="A249" i="1"/>
  <c r="A306" i="1" s="1"/>
  <c r="A363" i="1" s="1"/>
  <c r="A420" i="1" s="1"/>
  <c r="A477" i="1" s="1"/>
  <c r="A534" i="1" s="1"/>
  <c r="A591" i="1" s="1"/>
  <c r="A648" i="1" s="1"/>
  <c r="A705" i="1" s="1"/>
  <c r="A762" i="1" s="1"/>
  <c r="A819" i="1" s="1"/>
  <c r="A876" i="1" s="1"/>
  <c r="A933" i="1" s="1"/>
  <c r="A990" i="1" s="1"/>
  <c r="A1047" i="1" s="1"/>
  <c r="A1104" i="1" s="1"/>
  <c r="A1161" i="1" s="1"/>
  <c r="D233" i="1"/>
  <c r="A228" i="1"/>
  <c r="A285" i="1" s="1"/>
  <c r="A342" i="1" s="1"/>
  <c r="A399" i="1" s="1"/>
  <c r="A456" i="1" s="1"/>
  <c r="A513" i="1" s="1"/>
  <c r="A570" i="1" s="1"/>
  <c r="A627" i="1" s="1"/>
  <c r="A684" i="1" s="1"/>
  <c r="A741" i="1" s="1"/>
  <c r="A798" i="1" s="1"/>
  <c r="A855" i="1" s="1"/>
  <c r="A912" i="1" s="1"/>
  <c r="A969" i="1" s="1"/>
  <c r="A1026" i="1" s="1"/>
  <c r="A1083" i="1" s="1"/>
  <c r="A1140" i="1" s="1"/>
  <c r="A1197" i="1" s="1"/>
  <c r="D227" i="1"/>
  <c r="A220" i="1"/>
  <c r="A277" i="1" s="1"/>
  <c r="A334" i="1" s="1"/>
  <c r="A391" i="1" s="1"/>
  <c r="A448" i="1" s="1"/>
  <c r="A505" i="1" s="1"/>
  <c r="A562" i="1" s="1"/>
  <c r="A619" i="1" s="1"/>
  <c r="A676" i="1" s="1"/>
  <c r="A733" i="1" s="1"/>
  <c r="A790" i="1" s="1"/>
  <c r="A847" i="1" s="1"/>
  <c r="A904" i="1" s="1"/>
  <c r="A961" i="1" s="1"/>
  <c r="A1018" i="1" s="1"/>
  <c r="A1075" i="1" s="1"/>
  <c r="A1132" i="1" s="1"/>
  <c r="A1189" i="1" s="1"/>
  <c r="A219" i="1"/>
  <c r="A276" i="1" s="1"/>
  <c r="A333" i="1" s="1"/>
  <c r="A390" i="1" s="1"/>
  <c r="A447" i="1" s="1"/>
  <c r="A504" i="1" s="1"/>
  <c r="A561" i="1" s="1"/>
  <c r="A618" i="1" s="1"/>
  <c r="A675" i="1" s="1"/>
  <c r="A732" i="1" s="1"/>
  <c r="A789" i="1" s="1"/>
  <c r="A846" i="1" s="1"/>
  <c r="A903" i="1" s="1"/>
  <c r="A960" i="1" s="1"/>
  <c r="A1017" i="1" s="1"/>
  <c r="A1074" i="1" s="1"/>
  <c r="A1131" i="1" s="1"/>
  <c r="A1188" i="1" s="1"/>
  <c r="A214" i="1"/>
  <c r="A208" i="1"/>
  <c r="A265" i="1" s="1"/>
  <c r="A322" i="1" s="1"/>
  <c r="A379" i="1" s="1"/>
  <c r="A436" i="1" s="1"/>
  <c r="A493" i="1" s="1"/>
  <c r="A550" i="1" s="1"/>
  <c r="A607" i="1" s="1"/>
  <c r="A664" i="1" s="1"/>
  <c r="A721" i="1" s="1"/>
  <c r="A778" i="1" s="1"/>
  <c r="A835" i="1" s="1"/>
  <c r="A892" i="1" s="1"/>
  <c r="A949" i="1" s="1"/>
  <c r="A1006" i="1" s="1"/>
  <c r="A1063" i="1" s="1"/>
  <c r="A1120" i="1" s="1"/>
  <c r="A1177" i="1" s="1"/>
  <c r="A207" i="1"/>
  <c r="A264" i="1" s="1"/>
  <c r="A321" i="1" s="1"/>
  <c r="A378" i="1" s="1"/>
  <c r="A435" i="1" s="1"/>
  <c r="A492" i="1" s="1"/>
  <c r="A549" i="1" s="1"/>
  <c r="A606" i="1" s="1"/>
  <c r="A663" i="1" s="1"/>
  <c r="A720" i="1" s="1"/>
  <c r="A777" i="1" s="1"/>
  <c r="A834" i="1" s="1"/>
  <c r="A891" i="1" s="1"/>
  <c r="A948" i="1" s="1"/>
  <c r="A1005" i="1" s="1"/>
  <c r="A1062" i="1" s="1"/>
  <c r="A1119" i="1" s="1"/>
  <c r="A1176" i="1" s="1"/>
  <c r="D206" i="1"/>
  <c r="A206" i="1"/>
  <c r="A263" i="1" s="1"/>
  <c r="A320" i="1" s="1"/>
  <c r="D204" i="1"/>
  <c r="A203" i="1"/>
  <c r="A260" i="1" s="1"/>
  <c r="A317" i="1" s="1"/>
  <c r="A374" i="1" s="1"/>
  <c r="A431" i="1" s="1"/>
  <c r="A488" i="1" s="1"/>
  <c r="A545" i="1" s="1"/>
  <c r="A602" i="1" s="1"/>
  <c r="A659" i="1" s="1"/>
  <c r="A716" i="1" s="1"/>
  <c r="A773" i="1" s="1"/>
  <c r="A830" i="1" s="1"/>
  <c r="A887" i="1" s="1"/>
  <c r="A944" i="1" s="1"/>
  <c r="A1001" i="1" s="1"/>
  <c r="A1058" i="1" s="1"/>
  <c r="A1115" i="1" s="1"/>
  <c r="A1172" i="1" s="1"/>
  <c r="D193" i="1"/>
  <c r="D192" i="1"/>
  <c r="D191" i="1"/>
  <c r="D184" i="1"/>
  <c r="D183" i="1"/>
  <c r="D182" i="1"/>
  <c r="A181" i="1"/>
  <c r="A238" i="1" s="1"/>
  <c r="A295" i="1" s="1"/>
  <c r="A352" i="1" s="1"/>
  <c r="A409" i="1" s="1"/>
  <c r="A466" i="1" s="1"/>
  <c r="A523" i="1" s="1"/>
  <c r="A580" i="1" s="1"/>
  <c r="A637" i="1" s="1"/>
  <c r="A694" i="1" s="1"/>
  <c r="A751" i="1" s="1"/>
  <c r="A808" i="1" s="1"/>
  <c r="A865" i="1" s="1"/>
  <c r="A922" i="1" s="1"/>
  <c r="A979" i="1" s="1"/>
  <c r="A1036" i="1" s="1"/>
  <c r="A1093" i="1" s="1"/>
  <c r="A1150" i="1" s="1"/>
  <c r="A180" i="1"/>
  <c r="A237" i="1" s="1"/>
  <c r="A294" i="1" s="1"/>
  <c r="A351" i="1" s="1"/>
  <c r="A408" i="1" s="1"/>
  <c r="A465" i="1" s="1"/>
  <c r="A522" i="1" s="1"/>
  <c r="A579" i="1" s="1"/>
  <c r="A636" i="1" s="1"/>
  <c r="A693" i="1" s="1"/>
  <c r="A750" i="1" s="1"/>
  <c r="A807" i="1" s="1"/>
  <c r="A864" i="1" s="1"/>
  <c r="A921" i="1" s="1"/>
  <c r="A978" i="1" s="1"/>
  <c r="A1035" i="1" s="1"/>
  <c r="A1092" i="1" s="1"/>
  <c r="A1149" i="1" s="1"/>
  <c r="D177" i="1"/>
  <c r="D176" i="1"/>
  <c r="A172" i="1"/>
  <c r="A229" i="1" s="1"/>
  <c r="A286" i="1" s="1"/>
  <c r="A343" i="1" s="1"/>
  <c r="A400" i="1" s="1"/>
  <c r="A457" i="1" s="1"/>
  <c r="A514" i="1" s="1"/>
  <c r="A571" i="1" s="1"/>
  <c r="A628" i="1" s="1"/>
  <c r="A685" i="1" s="1"/>
  <c r="A742" i="1" s="1"/>
  <c r="A799" i="1" s="1"/>
  <c r="A856" i="1" s="1"/>
  <c r="A913" i="1" s="1"/>
  <c r="A970" i="1" s="1"/>
  <c r="A1027" i="1" s="1"/>
  <c r="A1084" i="1" s="1"/>
  <c r="A1141" i="1" s="1"/>
  <c r="A1198" i="1" s="1"/>
  <c r="D170" i="1"/>
  <c r="A168" i="1"/>
  <c r="A225" i="1" s="1"/>
  <c r="A282" i="1" s="1"/>
  <c r="A339" i="1" s="1"/>
  <c r="A396" i="1" s="1"/>
  <c r="A453" i="1" s="1"/>
  <c r="A510" i="1" s="1"/>
  <c r="A567" i="1" s="1"/>
  <c r="A624" i="1" s="1"/>
  <c r="A681" i="1" s="1"/>
  <c r="A738" i="1" s="1"/>
  <c r="A795" i="1" s="1"/>
  <c r="A852" i="1" s="1"/>
  <c r="A909" i="1" s="1"/>
  <c r="A966" i="1" s="1"/>
  <c r="A1023" i="1" s="1"/>
  <c r="A1080" i="1" s="1"/>
  <c r="A1137" i="1" s="1"/>
  <c r="A1194" i="1" s="1"/>
  <c r="A167" i="1"/>
  <c r="A224" i="1" s="1"/>
  <c r="A281" i="1" s="1"/>
  <c r="A338" i="1" s="1"/>
  <c r="A395" i="1" s="1"/>
  <c r="A452" i="1" s="1"/>
  <c r="A509" i="1" s="1"/>
  <c r="A566" i="1" s="1"/>
  <c r="A623" i="1" s="1"/>
  <c r="A680" i="1" s="1"/>
  <c r="A737" i="1" s="1"/>
  <c r="A794" i="1" s="1"/>
  <c r="A851" i="1" s="1"/>
  <c r="A908" i="1" s="1"/>
  <c r="A965" i="1" s="1"/>
  <c r="A1022" i="1" s="1"/>
  <c r="A1079" i="1" s="1"/>
  <c r="A1136" i="1" s="1"/>
  <c r="A1193" i="1" s="1"/>
  <c r="A166" i="1"/>
  <c r="A223" i="1" s="1"/>
  <c r="A280" i="1" s="1"/>
  <c r="A337" i="1" s="1"/>
  <c r="A394" i="1" s="1"/>
  <c r="A451" i="1" s="1"/>
  <c r="A508" i="1" s="1"/>
  <c r="A565" i="1" s="1"/>
  <c r="A622" i="1" s="1"/>
  <c r="A679" i="1" s="1"/>
  <c r="A736" i="1" s="1"/>
  <c r="A793" i="1" s="1"/>
  <c r="A850" i="1" s="1"/>
  <c r="A907" i="1" s="1"/>
  <c r="A964" i="1" s="1"/>
  <c r="A1021" i="1" s="1"/>
  <c r="A1078" i="1" s="1"/>
  <c r="A1135" i="1" s="1"/>
  <c r="A1192" i="1" s="1"/>
  <c r="D164" i="1"/>
  <c r="A163" i="1"/>
  <c r="A162" i="1"/>
  <c r="A161" i="1"/>
  <c r="A218" i="1" s="1"/>
  <c r="A160" i="1"/>
  <c r="A217" i="1" s="1"/>
  <c r="A274" i="1" s="1"/>
  <c r="A331" i="1" s="1"/>
  <c r="A388" i="1" s="1"/>
  <c r="A445" i="1" s="1"/>
  <c r="A502" i="1" s="1"/>
  <c r="A559" i="1" s="1"/>
  <c r="A616" i="1" s="1"/>
  <c r="A673" i="1" s="1"/>
  <c r="A730" i="1" s="1"/>
  <c r="A787" i="1" s="1"/>
  <c r="A844" i="1" s="1"/>
  <c r="A901" i="1" s="1"/>
  <c r="A958" i="1" s="1"/>
  <c r="A1015" i="1" s="1"/>
  <c r="A1072" i="1" s="1"/>
  <c r="A1129" i="1" s="1"/>
  <c r="A1186" i="1" s="1"/>
  <c r="A157" i="1"/>
  <c r="A156" i="1"/>
  <c r="A213" i="1" s="1"/>
  <c r="A270" i="1" s="1"/>
  <c r="A327" i="1" s="1"/>
  <c r="A384" i="1" s="1"/>
  <c r="A441" i="1" s="1"/>
  <c r="A498" i="1" s="1"/>
  <c r="A555" i="1" s="1"/>
  <c r="A612" i="1" s="1"/>
  <c r="A669" i="1" s="1"/>
  <c r="A726" i="1" s="1"/>
  <c r="A783" i="1" s="1"/>
  <c r="A840" i="1" s="1"/>
  <c r="A897" i="1" s="1"/>
  <c r="A954" i="1" s="1"/>
  <c r="A1011" i="1" s="1"/>
  <c r="A1068" i="1" s="1"/>
  <c r="A1125" i="1" s="1"/>
  <c r="A1182" i="1" s="1"/>
  <c r="D155" i="1"/>
  <c r="A155" i="1"/>
  <c r="A212" i="1" s="1"/>
  <c r="A269" i="1" s="1"/>
  <c r="A326" i="1" s="1"/>
  <c r="A383" i="1" s="1"/>
  <c r="A440" i="1" s="1"/>
  <c r="A497" i="1" s="1"/>
  <c r="A554" i="1" s="1"/>
  <c r="A611" i="1" s="1"/>
  <c r="A668" i="1" s="1"/>
  <c r="A725" i="1" s="1"/>
  <c r="A782" i="1" s="1"/>
  <c r="A839" i="1" s="1"/>
  <c r="A896" i="1" s="1"/>
  <c r="A953" i="1" s="1"/>
  <c r="A1010" i="1" s="1"/>
  <c r="A1067" i="1" s="1"/>
  <c r="A1124" i="1" s="1"/>
  <c r="A1181" i="1" s="1"/>
  <c r="D153" i="1"/>
  <c r="D152" i="1"/>
  <c r="A151" i="1"/>
  <c r="A150" i="1"/>
  <c r="D149" i="1"/>
  <c r="A149" i="1"/>
  <c r="A148" i="1"/>
  <c r="A205" i="1" s="1"/>
  <c r="A262" i="1" s="1"/>
  <c r="A319" i="1" s="1"/>
  <c r="A376" i="1" s="1"/>
  <c r="A433" i="1" s="1"/>
  <c r="A490" i="1" s="1"/>
  <c r="A547" i="1" s="1"/>
  <c r="A604" i="1" s="1"/>
  <c r="A661" i="1" s="1"/>
  <c r="A718" i="1" s="1"/>
  <c r="A775" i="1" s="1"/>
  <c r="A832" i="1" s="1"/>
  <c r="A889" i="1" s="1"/>
  <c r="A946" i="1" s="1"/>
  <c r="A1003" i="1" s="1"/>
  <c r="A1060" i="1" s="1"/>
  <c r="A1117" i="1" s="1"/>
  <c r="A1174" i="1" s="1"/>
  <c r="D147" i="1"/>
  <c r="A146" i="1"/>
  <c r="D145" i="1"/>
  <c r="A145" i="1"/>
  <c r="A202" i="1" s="1"/>
  <c r="A259" i="1" s="1"/>
  <c r="A316" i="1" s="1"/>
  <c r="A373" i="1" s="1"/>
  <c r="A430" i="1" s="1"/>
  <c r="A487" i="1" s="1"/>
  <c r="A544" i="1" s="1"/>
  <c r="A601" i="1" s="1"/>
  <c r="A658" i="1" s="1"/>
  <c r="A715" i="1" s="1"/>
  <c r="A772" i="1" s="1"/>
  <c r="A829" i="1" s="1"/>
  <c r="A886" i="1" s="1"/>
  <c r="A943" i="1" s="1"/>
  <c r="A1000" i="1" s="1"/>
  <c r="A1057" i="1" s="1"/>
  <c r="A1114" i="1" s="1"/>
  <c r="A1171" i="1" s="1"/>
  <c r="A144" i="1"/>
  <c r="A201" i="1" s="1"/>
  <c r="A258" i="1" s="1"/>
  <c r="A315" i="1" s="1"/>
  <c r="A372" i="1" s="1"/>
  <c r="A429" i="1" s="1"/>
  <c r="A486" i="1" s="1"/>
  <c r="A543" i="1" s="1"/>
  <c r="A600" i="1" s="1"/>
  <c r="A657" i="1" s="1"/>
  <c r="A714" i="1" s="1"/>
  <c r="A771" i="1" s="1"/>
  <c r="A828" i="1" s="1"/>
  <c r="A885" i="1" s="1"/>
  <c r="A942" i="1" s="1"/>
  <c r="A999" i="1" s="1"/>
  <c r="A1056" i="1" s="1"/>
  <c r="A1113" i="1" s="1"/>
  <c r="A1170" i="1" s="1"/>
  <c r="A141" i="1"/>
  <c r="A198" i="1" s="1"/>
  <c r="A255" i="1" s="1"/>
  <c r="A312" i="1" s="1"/>
  <c r="A369" i="1" s="1"/>
  <c r="A426" i="1" s="1"/>
  <c r="A483" i="1" s="1"/>
  <c r="A540" i="1" s="1"/>
  <c r="A597" i="1" s="1"/>
  <c r="A654" i="1" s="1"/>
  <c r="A711" i="1" s="1"/>
  <c r="A768" i="1" s="1"/>
  <c r="A825" i="1" s="1"/>
  <c r="A882" i="1" s="1"/>
  <c r="A939" i="1" s="1"/>
  <c r="A996" i="1" s="1"/>
  <c r="A1053" i="1" s="1"/>
  <c r="A1110" i="1" s="1"/>
  <c r="A1167" i="1" s="1"/>
  <c r="D140" i="1"/>
  <c r="A140" i="1"/>
  <c r="A197" i="1" s="1"/>
  <c r="A254" i="1" s="1"/>
  <c r="A311" i="1" s="1"/>
  <c r="A368" i="1" s="1"/>
  <c r="A425" i="1" s="1"/>
  <c r="A482" i="1" s="1"/>
  <c r="A539" i="1" s="1"/>
  <c r="A596" i="1" s="1"/>
  <c r="A653" i="1" s="1"/>
  <c r="A710" i="1" s="1"/>
  <c r="A767" i="1" s="1"/>
  <c r="A824" i="1" s="1"/>
  <c r="A881" i="1" s="1"/>
  <c r="A938" i="1" s="1"/>
  <c r="A995" i="1" s="1"/>
  <c r="A1052" i="1" s="1"/>
  <c r="A1109" i="1" s="1"/>
  <c r="A1166" i="1" s="1"/>
  <c r="A139" i="1"/>
  <c r="A196" i="1" s="1"/>
  <c r="A253" i="1" s="1"/>
  <c r="A310" i="1" s="1"/>
  <c r="A367" i="1" s="1"/>
  <c r="A424" i="1" s="1"/>
  <c r="A481" i="1" s="1"/>
  <c r="A538" i="1" s="1"/>
  <c r="A595" i="1" s="1"/>
  <c r="A652" i="1" s="1"/>
  <c r="A709" i="1" s="1"/>
  <c r="A766" i="1" s="1"/>
  <c r="A823" i="1" s="1"/>
  <c r="A880" i="1" s="1"/>
  <c r="A937" i="1" s="1"/>
  <c r="A994" i="1" s="1"/>
  <c r="A1051" i="1" s="1"/>
  <c r="A1108" i="1" s="1"/>
  <c r="A1165" i="1" s="1"/>
  <c r="A138" i="1"/>
  <c r="A195" i="1" s="1"/>
  <c r="A252" i="1" s="1"/>
  <c r="A309" i="1" s="1"/>
  <c r="A366" i="1" s="1"/>
  <c r="A423" i="1" s="1"/>
  <c r="A480" i="1" s="1"/>
  <c r="A537" i="1" s="1"/>
  <c r="A594" i="1" s="1"/>
  <c r="A651" i="1" s="1"/>
  <c r="A708" i="1" s="1"/>
  <c r="A765" i="1" s="1"/>
  <c r="A822" i="1" s="1"/>
  <c r="A879" i="1" s="1"/>
  <c r="A936" i="1" s="1"/>
  <c r="A993" i="1" s="1"/>
  <c r="A1050" i="1" s="1"/>
  <c r="A1107" i="1" s="1"/>
  <c r="A1164" i="1" s="1"/>
  <c r="E136" i="1"/>
  <c r="D136" i="1"/>
  <c r="A136" i="1"/>
  <c r="A193" i="1" s="1"/>
  <c r="A250" i="1" s="1"/>
  <c r="A307" i="1" s="1"/>
  <c r="A364" i="1" s="1"/>
  <c r="A421" i="1" s="1"/>
  <c r="A478" i="1" s="1"/>
  <c r="A535" i="1" s="1"/>
  <c r="A592" i="1" s="1"/>
  <c r="A649" i="1" s="1"/>
  <c r="A706" i="1" s="1"/>
  <c r="A763" i="1" s="1"/>
  <c r="A820" i="1" s="1"/>
  <c r="A877" i="1" s="1"/>
  <c r="A934" i="1" s="1"/>
  <c r="A991" i="1" s="1"/>
  <c r="A1048" i="1" s="1"/>
  <c r="A1105" i="1" s="1"/>
  <c r="A1162" i="1" s="1"/>
  <c r="E135" i="1"/>
  <c r="D135" i="1"/>
  <c r="A135" i="1"/>
  <c r="A192" i="1" s="1"/>
  <c r="A131" i="1"/>
  <c r="A188" i="1" s="1"/>
  <c r="A245" i="1" s="1"/>
  <c r="A302" i="1" s="1"/>
  <c r="A359" i="1" s="1"/>
  <c r="A416" i="1" s="1"/>
  <c r="A473" i="1" s="1"/>
  <c r="A530" i="1" s="1"/>
  <c r="A587" i="1" s="1"/>
  <c r="A644" i="1" s="1"/>
  <c r="A701" i="1" s="1"/>
  <c r="A758" i="1" s="1"/>
  <c r="A815" i="1" s="1"/>
  <c r="A872" i="1" s="1"/>
  <c r="A929" i="1" s="1"/>
  <c r="A986" i="1" s="1"/>
  <c r="A1043" i="1" s="1"/>
  <c r="A1100" i="1" s="1"/>
  <c r="A1157" i="1" s="1"/>
  <c r="A130" i="1"/>
  <c r="A187" i="1" s="1"/>
  <c r="A244" i="1" s="1"/>
  <c r="A301" i="1" s="1"/>
  <c r="A358" i="1" s="1"/>
  <c r="A415" i="1" s="1"/>
  <c r="A472" i="1" s="1"/>
  <c r="A529" i="1" s="1"/>
  <c r="A586" i="1" s="1"/>
  <c r="A643" i="1" s="1"/>
  <c r="A700" i="1" s="1"/>
  <c r="A757" i="1" s="1"/>
  <c r="A814" i="1" s="1"/>
  <c r="A871" i="1" s="1"/>
  <c r="A928" i="1" s="1"/>
  <c r="A985" i="1" s="1"/>
  <c r="A1042" i="1" s="1"/>
  <c r="A1099" i="1" s="1"/>
  <c r="A1156" i="1" s="1"/>
  <c r="A129" i="1"/>
  <c r="A186" i="1" s="1"/>
  <c r="A243" i="1" s="1"/>
  <c r="A300" i="1" s="1"/>
  <c r="A357" i="1" s="1"/>
  <c r="A414" i="1" s="1"/>
  <c r="A471" i="1" s="1"/>
  <c r="A528" i="1" s="1"/>
  <c r="A585" i="1" s="1"/>
  <c r="A642" i="1" s="1"/>
  <c r="A699" i="1" s="1"/>
  <c r="A756" i="1" s="1"/>
  <c r="A813" i="1" s="1"/>
  <c r="A870" i="1" s="1"/>
  <c r="A927" i="1" s="1"/>
  <c r="A984" i="1" s="1"/>
  <c r="A1041" i="1" s="1"/>
  <c r="A1098" i="1" s="1"/>
  <c r="A1155" i="1" s="1"/>
  <c r="A128" i="1"/>
  <c r="A185" i="1" s="1"/>
  <c r="A242" i="1" s="1"/>
  <c r="A299" i="1" s="1"/>
  <c r="A356" i="1" s="1"/>
  <c r="A413" i="1" s="1"/>
  <c r="A470" i="1" s="1"/>
  <c r="A527" i="1" s="1"/>
  <c r="A584" i="1" s="1"/>
  <c r="A641" i="1" s="1"/>
  <c r="A698" i="1" s="1"/>
  <c r="A755" i="1" s="1"/>
  <c r="A812" i="1" s="1"/>
  <c r="A869" i="1" s="1"/>
  <c r="A926" i="1" s="1"/>
  <c r="A983" i="1" s="1"/>
  <c r="A1040" i="1" s="1"/>
  <c r="A1097" i="1" s="1"/>
  <c r="A1154" i="1" s="1"/>
  <c r="A124" i="1"/>
  <c r="A123" i="1"/>
  <c r="A122" i="1"/>
  <c r="A179" i="1" s="1"/>
  <c r="A236" i="1" s="1"/>
  <c r="A293" i="1" s="1"/>
  <c r="A350" i="1" s="1"/>
  <c r="A407" i="1" s="1"/>
  <c r="A464" i="1" s="1"/>
  <c r="A521" i="1" s="1"/>
  <c r="A578" i="1" s="1"/>
  <c r="A635" i="1" s="1"/>
  <c r="A692" i="1" s="1"/>
  <c r="A749" i="1" s="1"/>
  <c r="A806" i="1" s="1"/>
  <c r="A863" i="1" s="1"/>
  <c r="A920" i="1" s="1"/>
  <c r="A977" i="1" s="1"/>
  <c r="A1034" i="1" s="1"/>
  <c r="A1091" i="1" s="1"/>
  <c r="A1148" i="1" s="1"/>
  <c r="A120" i="1"/>
  <c r="A177" i="1" s="1"/>
  <c r="A234" i="1" s="1"/>
  <c r="A291" i="1" s="1"/>
  <c r="A348" i="1" s="1"/>
  <c r="A405" i="1" s="1"/>
  <c r="A462" i="1" s="1"/>
  <c r="A519" i="1" s="1"/>
  <c r="A576" i="1" s="1"/>
  <c r="A633" i="1" s="1"/>
  <c r="A690" i="1" s="1"/>
  <c r="A747" i="1" s="1"/>
  <c r="A804" i="1" s="1"/>
  <c r="A861" i="1" s="1"/>
  <c r="A918" i="1" s="1"/>
  <c r="A975" i="1" s="1"/>
  <c r="A1032" i="1" s="1"/>
  <c r="A1089" i="1" s="1"/>
  <c r="A1146" i="1" s="1"/>
  <c r="A119" i="1"/>
  <c r="A176" i="1" s="1"/>
  <c r="A233" i="1" s="1"/>
  <c r="A290" i="1" s="1"/>
  <c r="A347" i="1" s="1"/>
  <c r="A404" i="1" s="1"/>
  <c r="A461" i="1" s="1"/>
  <c r="A518" i="1" s="1"/>
  <c r="A575" i="1" s="1"/>
  <c r="A632" i="1" s="1"/>
  <c r="A689" i="1" s="1"/>
  <c r="A746" i="1" s="1"/>
  <c r="A803" i="1" s="1"/>
  <c r="A860" i="1" s="1"/>
  <c r="A917" i="1" s="1"/>
  <c r="A974" i="1" s="1"/>
  <c r="A1031" i="1" s="1"/>
  <c r="A1088" i="1" s="1"/>
  <c r="A1145" i="1" s="1"/>
  <c r="E117" i="1"/>
  <c r="D117" i="1"/>
  <c r="E116" i="1"/>
  <c r="D116" i="1"/>
  <c r="A116" i="1"/>
  <c r="A173" i="1" s="1"/>
  <c r="A230" i="1" s="1"/>
  <c r="A287" i="1" s="1"/>
  <c r="A344" i="1" s="1"/>
  <c r="A401" i="1" s="1"/>
  <c r="A458" i="1" s="1"/>
  <c r="A515" i="1" s="1"/>
  <c r="A572" i="1" s="1"/>
  <c r="A629" i="1" s="1"/>
  <c r="A686" i="1" s="1"/>
  <c r="A743" i="1" s="1"/>
  <c r="A800" i="1" s="1"/>
  <c r="A857" i="1" s="1"/>
  <c r="A914" i="1" s="1"/>
  <c r="A971" i="1" s="1"/>
  <c r="A1028" i="1" s="1"/>
  <c r="A1085" i="1" s="1"/>
  <c r="A1142" i="1" s="1"/>
  <c r="A115" i="1"/>
  <c r="A114" i="1"/>
  <c r="A171" i="1" s="1"/>
  <c r="D113" i="1"/>
  <c r="A113" i="1"/>
  <c r="A170" i="1" s="1"/>
  <c r="A227" i="1" s="1"/>
  <c r="A284" i="1" s="1"/>
  <c r="A341" i="1" s="1"/>
  <c r="A398" i="1" s="1"/>
  <c r="A455" i="1" s="1"/>
  <c r="A512" i="1" s="1"/>
  <c r="A569" i="1" s="1"/>
  <c r="A626" i="1" s="1"/>
  <c r="A683" i="1" s="1"/>
  <c r="A740" i="1" s="1"/>
  <c r="A797" i="1" s="1"/>
  <c r="A854" i="1" s="1"/>
  <c r="A911" i="1" s="1"/>
  <c r="A968" i="1" s="1"/>
  <c r="A1025" i="1" s="1"/>
  <c r="A1082" i="1" s="1"/>
  <c r="A1139" i="1" s="1"/>
  <c r="A1196" i="1" s="1"/>
  <c r="D112" i="1"/>
  <c r="A112" i="1"/>
  <c r="A169" i="1" s="1"/>
  <c r="A226" i="1" s="1"/>
  <c r="A283" i="1" s="1"/>
  <c r="A340" i="1" s="1"/>
  <c r="A397" i="1" s="1"/>
  <c r="A454" i="1" s="1"/>
  <c r="A511" i="1" s="1"/>
  <c r="A568" i="1" s="1"/>
  <c r="A625" i="1" s="1"/>
  <c r="A682" i="1" s="1"/>
  <c r="A739" i="1" s="1"/>
  <c r="A796" i="1" s="1"/>
  <c r="A853" i="1" s="1"/>
  <c r="A910" i="1" s="1"/>
  <c r="A967" i="1" s="1"/>
  <c r="A1024" i="1" s="1"/>
  <c r="A1081" i="1" s="1"/>
  <c r="A1138" i="1" s="1"/>
  <c r="A1195" i="1" s="1"/>
  <c r="A111" i="1"/>
  <c r="A110" i="1"/>
  <c r="A109" i="1"/>
  <c r="A108" i="1"/>
  <c r="A165" i="1" s="1"/>
  <c r="A222" i="1" s="1"/>
  <c r="A279" i="1" s="1"/>
  <c r="A336" i="1" s="1"/>
  <c r="A393" i="1" s="1"/>
  <c r="A450" i="1" s="1"/>
  <c r="A507" i="1" s="1"/>
  <c r="A564" i="1" s="1"/>
  <c r="A621" i="1" s="1"/>
  <c r="A678" i="1" s="1"/>
  <c r="A735" i="1" s="1"/>
  <c r="A792" i="1" s="1"/>
  <c r="A849" i="1" s="1"/>
  <c r="A906" i="1" s="1"/>
  <c r="A963" i="1" s="1"/>
  <c r="A1020" i="1" s="1"/>
  <c r="A1077" i="1" s="1"/>
  <c r="A1134" i="1" s="1"/>
  <c r="A1191" i="1" s="1"/>
  <c r="A107" i="1"/>
  <c r="A164" i="1" s="1"/>
  <c r="A221" i="1" s="1"/>
  <c r="A278" i="1" s="1"/>
  <c r="A335" i="1" s="1"/>
  <c r="A392" i="1" s="1"/>
  <c r="A449" i="1" s="1"/>
  <c r="A506" i="1" s="1"/>
  <c r="A563" i="1" s="1"/>
  <c r="A620" i="1" s="1"/>
  <c r="A677" i="1" s="1"/>
  <c r="A734" i="1" s="1"/>
  <c r="A791" i="1" s="1"/>
  <c r="A848" i="1" s="1"/>
  <c r="A905" i="1" s="1"/>
  <c r="A962" i="1" s="1"/>
  <c r="A1019" i="1" s="1"/>
  <c r="A1076" i="1" s="1"/>
  <c r="A1133" i="1" s="1"/>
  <c r="A1190" i="1" s="1"/>
  <c r="D106" i="1"/>
  <c r="A106" i="1"/>
  <c r="A105" i="1"/>
  <c r="A104" i="1"/>
  <c r="A103" i="1"/>
  <c r="A102" i="1"/>
  <c r="A159" i="1" s="1"/>
  <c r="A216" i="1" s="1"/>
  <c r="A273" i="1" s="1"/>
  <c r="A330" i="1" s="1"/>
  <c r="A387" i="1" s="1"/>
  <c r="A444" i="1" s="1"/>
  <c r="A501" i="1" s="1"/>
  <c r="A558" i="1" s="1"/>
  <c r="A615" i="1" s="1"/>
  <c r="A672" i="1" s="1"/>
  <c r="A729" i="1" s="1"/>
  <c r="A786" i="1" s="1"/>
  <c r="A843" i="1" s="1"/>
  <c r="A900" i="1" s="1"/>
  <c r="A957" i="1" s="1"/>
  <c r="A1014" i="1" s="1"/>
  <c r="A1071" i="1" s="1"/>
  <c r="A1128" i="1" s="1"/>
  <c r="A1185" i="1" s="1"/>
  <c r="A101" i="1"/>
  <c r="A158" i="1" s="1"/>
  <c r="A215" i="1" s="1"/>
  <c r="A272" i="1" s="1"/>
  <c r="A329" i="1" s="1"/>
  <c r="A386" i="1" s="1"/>
  <c r="A443" i="1" s="1"/>
  <c r="A500" i="1" s="1"/>
  <c r="A557" i="1" s="1"/>
  <c r="A614" i="1" s="1"/>
  <c r="A671" i="1" s="1"/>
  <c r="A728" i="1" s="1"/>
  <c r="A785" i="1" s="1"/>
  <c r="A842" i="1" s="1"/>
  <c r="A899" i="1" s="1"/>
  <c r="A956" i="1" s="1"/>
  <c r="A1013" i="1" s="1"/>
  <c r="A1070" i="1" s="1"/>
  <c r="A1127" i="1" s="1"/>
  <c r="A1184" i="1" s="1"/>
  <c r="A100" i="1"/>
  <c r="A99" i="1"/>
  <c r="A98" i="1"/>
  <c r="A97" i="1"/>
  <c r="A154" i="1" s="1"/>
  <c r="A211" i="1" s="1"/>
  <c r="A268" i="1" s="1"/>
  <c r="A325" i="1" s="1"/>
  <c r="A382" i="1" s="1"/>
  <c r="A439" i="1" s="1"/>
  <c r="A496" i="1" s="1"/>
  <c r="A553" i="1" s="1"/>
  <c r="A610" i="1" s="1"/>
  <c r="A667" i="1" s="1"/>
  <c r="A724" i="1" s="1"/>
  <c r="A781" i="1" s="1"/>
  <c r="A838" i="1" s="1"/>
  <c r="A895" i="1" s="1"/>
  <c r="A952" i="1" s="1"/>
  <c r="A1009" i="1" s="1"/>
  <c r="A1066" i="1" s="1"/>
  <c r="A1123" i="1" s="1"/>
  <c r="A1180" i="1" s="1"/>
  <c r="A96" i="1"/>
  <c r="A153" i="1" s="1"/>
  <c r="A210" i="1" s="1"/>
  <c r="A267" i="1" s="1"/>
  <c r="A324" i="1" s="1"/>
  <c r="A381" i="1" s="1"/>
  <c r="A438" i="1" s="1"/>
  <c r="A495" i="1" s="1"/>
  <c r="A552" i="1" s="1"/>
  <c r="A609" i="1" s="1"/>
  <c r="A666" i="1" s="1"/>
  <c r="A723" i="1" s="1"/>
  <c r="A780" i="1" s="1"/>
  <c r="A837" i="1" s="1"/>
  <c r="A894" i="1" s="1"/>
  <c r="A951" i="1" s="1"/>
  <c r="A1008" i="1" s="1"/>
  <c r="A1065" i="1" s="1"/>
  <c r="A1122" i="1" s="1"/>
  <c r="A1179" i="1" s="1"/>
  <c r="A95" i="1"/>
  <c r="A152" i="1" s="1"/>
  <c r="A209" i="1" s="1"/>
  <c r="A266" i="1" s="1"/>
  <c r="A323" i="1" s="1"/>
  <c r="A380" i="1" s="1"/>
  <c r="A437" i="1" s="1"/>
  <c r="A494" i="1" s="1"/>
  <c r="A551" i="1" s="1"/>
  <c r="A608" i="1" s="1"/>
  <c r="A665" i="1" s="1"/>
  <c r="A722" i="1" s="1"/>
  <c r="A779" i="1" s="1"/>
  <c r="A836" i="1" s="1"/>
  <c r="A893" i="1" s="1"/>
  <c r="A950" i="1" s="1"/>
  <c r="A1007" i="1" s="1"/>
  <c r="A1064" i="1" s="1"/>
  <c r="A1121" i="1" s="1"/>
  <c r="A1178" i="1" s="1"/>
  <c r="A94" i="1"/>
  <c r="A93" i="1"/>
  <c r="A92" i="1"/>
  <c r="A91" i="1"/>
  <c r="D90" i="1"/>
  <c r="A90" i="1"/>
  <c r="A147" i="1" s="1"/>
  <c r="A204" i="1" s="1"/>
  <c r="A261" i="1" s="1"/>
  <c r="A318" i="1" s="1"/>
  <c r="A375" i="1" s="1"/>
  <c r="A432" i="1" s="1"/>
  <c r="A489" i="1" s="1"/>
  <c r="A546" i="1" s="1"/>
  <c r="A603" i="1" s="1"/>
  <c r="A660" i="1" s="1"/>
  <c r="A717" i="1" s="1"/>
  <c r="A774" i="1" s="1"/>
  <c r="A831" i="1" s="1"/>
  <c r="A888" i="1" s="1"/>
  <c r="A945" i="1" s="1"/>
  <c r="A1002" i="1" s="1"/>
  <c r="A1059" i="1" s="1"/>
  <c r="A1116" i="1" s="1"/>
  <c r="A1173" i="1" s="1"/>
  <c r="D89" i="1"/>
  <c r="A89" i="1"/>
  <c r="A88" i="1"/>
  <c r="A87" i="1"/>
  <c r="A86" i="1"/>
  <c r="A143" i="1" s="1"/>
  <c r="A200" i="1" s="1"/>
  <c r="A257" i="1" s="1"/>
  <c r="A314" i="1" s="1"/>
  <c r="A371" i="1" s="1"/>
  <c r="A428" i="1" s="1"/>
  <c r="A485" i="1" s="1"/>
  <c r="A542" i="1" s="1"/>
  <c r="A599" i="1" s="1"/>
  <c r="A656" i="1" s="1"/>
  <c r="A713" i="1" s="1"/>
  <c r="A770" i="1" s="1"/>
  <c r="A827" i="1" s="1"/>
  <c r="A884" i="1" s="1"/>
  <c r="A941" i="1" s="1"/>
  <c r="A998" i="1" s="1"/>
  <c r="A1055" i="1" s="1"/>
  <c r="A1112" i="1" s="1"/>
  <c r="A1169" i="1" s="1"/>
  <c r="A85" i="1"/>
  <c r="A142" i="1" s="1"/>
  <c r="A199" i="1" s="1"/>
  <c r="A256" i="1" s="1"/>
  <c r="A313" i="1" s="1"/>
  <c r="A370" i="1" s="1"/>
  <c r="A427" i="1" s="1"/>
  <c r="A484" i="1" s="1"/>
  <c r="A541" i="1" s="1"/>
  <c r="A598" i="1" s="1"/>
  <c r="A655" i="1" s="1"/>
  <c r="A712" i="1" s="1"/>
  <c r="A769" i="1" s="1"/>
  <c r="A826" i="1" s="1"/>
  <c r="A883" i="1" s="1"/>
  <c r="A940" i="1" s="1"/>
  <c r="A997" i="1" s="1"/>
  <c r="A1054" i="1" s="1"/>
  <c r="A1111" i="1" s="1"/>
  <c r="A1168" i="1" s="1"/>
  <c r="A84" i="1"/>
  <c r="A83" i="1"/>
  <c r="A82" i="1"/>
  <c r="A81" i="1"/>
  <c r="A80" i="1"/>
  <c r="A137" i="1" s="1"/>
  <c r="A194" i="1" s="1"/>
  <c r="A251" i="1" s="1"/>
  <c r="A308" i="1" s="1"/>
  <c r="A365" i="1" s="1"/>
  <c r="A422" i="1" s="1"/>
  <c r="A479" i="1" s="1"/>
  <c r="A536" i="1" s="1"/>
  <c r="A593" i="1" s="1"/>
  <c r="A650" i="1" s="1"/>
  <c r="A707" i="1" s="1"/>
  <c r="A764" i="1" s="1"/>
  <c r="A821" i="1" s="1"/>
  <c r="A878" i="1" s="1"/>
  <c r="A935" i="1" s="1"/>
  <c r="A992" i="1" s="1"/>
  <c r="A1049" i="1" s="1"/>
  <c r="A1106" i="1" s="1"/>
  <c r="A1163" i="1" s="1"/>
  <c r="D79" i="1"/>
  <c r="A79" i="1"/>
  <c r="D78" i="1"/>
  <c r="A78" i="1"/>
  <c r="A77" i="1"/>
  <c r="A134" i="1" s="1"/>
  <c r="A191" i="1" s="1"/>
  <c r="A248" i="1" s="1"/>
  <c r="A305" i="1" s="1"/>
  <c r="A362" i="1" s="1"/>
  <c r="A419" i="1" s="1"/>
  <c r="A476" i="1" s="1"/>
  <c r="A533" i="1" s="1"/>
  <c r="A590" i="1" s="1"/>
  <c r="A647" i="1" s="1"/>
  <c r="A704" i="1" s="1"/>
  <c r="A761" i="1" s="1"/>
  <c r="A818" i="1" s="1"/>
  <c r="A875" i="1" s="1"/>
  <c r="A932" i="1" s="1"/>
  <c r="A989" i="1" s="1"/>
  <c r="A1046" i="1" s="1"/>
  <c r="A1103" i="1" s="1"/>
  <c r="A1160" i="1" s="1"/>
  <c r="A76" i="1"/>
  <c r="A133" i="1" s="1"/>
  <c r="A190" i="1" s="1"/>
  <c r="A247" i="1" s="1"/>
  <c r="A304" i="1" s="1"/>
  <c r="A361" i="1" s="1"/>
  <c r="A418" i="1" s="1"/>
  <c r="A475" i="1" s="1"/>
  <c r="A532" i="1" s="1"/>
  <c r="A589" i="1" s="1"/>
  <c r="A646" i="1" s="1"/>
  <c r="A703" i="1" s="1"/>
  <c r="A760" i="1" s="1"/>
  <c r="A817" i="1" s="1"/>
  <c r="A874" i="1" s="1"/>
  <c r="A931" i="1" s="1"/>
  <c r="A988" i="1" s="1"/>
  <c r="A1045" i="1" s="1"/>
  <c r="A1102" i="1" s="1"/>
  <c r="A1159" i="1" s="1"/>
  <c r="A75" i="1"/>
  <c r="A132" i="1" s="1"/>
  <c r="A189" i="1" s="1"/>
  <c r="A246" i="1" s="1"/>
  <c r="A303" i="1" s="1"/>
  <c r="A360" i="1" s="1"/>
  <c r="A417" i="1" s="1"/>
  <c r="A474" i="1" s="1"/>
  <c r="A531" i="1" s="1"/>
  <c r="A588" i="1" s="1"/>
  <c r="A645" i="1" s="1"/>
  <c r="A702" i="1" s="1"/>
  <c r="A759" i="1" s="1"/>
  <c r="A816" i="1" s="1"/>
  <c r="A873" i="1" s="1"/>
  <c r="A930" i="1" s="1"/>
  <c r="A987" i="1" s="1"/>
  <c r="A1044" i="1" s="1"/>
  <c r="A1101" i="1" s="1"/>
  <c r="A1158" i="1" s="1"/>
  <c r="A74" i="1"/>
  <c r="A73" i="1"/>
  <c r="A72" i="1"/>
  <c r="A71" i="1"/>
  <c r="A70" i="1"/>
  <c r="A127" i="1" s="1"/>
  <c r="A184" i="1" s="1"/>
  <c r="A241" i="1" s="1"/>
  <c r="A298" i="1" s="1"/>
  <c r="A355" i="1" s="1"/>
  <c r="A412" i="1" s="1"/>
  <c r="A469" i="1" s="1"/>
  <c r="A526" i="1" s="1"/>
  <c r="A583" i="1" s="1"/>
  <c r="A640" i="1" s="1"/>
  <c r="A697" i="1" s="1"/>
  <c r="A754" i="1" s="1"/>
  <c r="A811" i="1" s="1"/>
  <c r="A868" i="1" s="1"/>
  <c r="A925" i="1" s="1"/>
  <c r="A982" i="1" s="1"/>
  <c r="A1039" i="1" s="1"/>
  <c r="A1096" i="1" s="1"/>
  <c r="A1153" i="1" s="1"/>
  <c r="A69" i="1"/>
  <c r="A126" i="1" s="1"/>
  <c r="A183" i="1" s="1"/>
  <c r="A240" i="1" s="1"/>
  <c r="A297" i="1" s="1"/>
  <c r="A354" i="1" s="1"/>
  <c r="A411" i="1" s="1"/>
  <c r="A468" i="1" s="1"/>
  <c r="A525" i="1" s="1"/>
  <c r="A582" i="1" s="1"/>
  <c r="A639" i="1" s="1"/>
  <c r="A696" i="1" s="1"/>
  <c r="A753" i="1" s="1"/>
  <c r="A810" i="1" s="1"/>
  <c r="A867" i="1" s="1"/>
  <c r="A924" i="1" s="1"/>
  <c r="A981" i="1" s="1"/>
  <c r="A1038" i="1" s="1"/>
  <c r="A1095" i="1" s="1"/>
  <c r="A1152" i="1" s="1"/>
  <c r="A68" i="1"/>
  <c r="A125" i="1" s="1"/>
  <c r="A182" i="1" s="1"/>
  <c r="A239" i="1" s="1"/>
  <c r="A296" i="1" s="1"/>
  <c r="A353" i="1" s="1"/>
  <c r="A410" i="1" s="1"/>
  <c r="A467" i="1" s="1"/>
  <c r="A524" i="1" s="1"/>
  <c r="A581" i="1" s="1"/>
  <c r="A638" i="1" s="1"/>
  <c r="A695" i="1" s="1"/>
  <c r="A752" i="1" s="1"/>
  <c r="A809" i="1" s="1"/>
  <c r="A866" i="1" s="1"/>
  <c r="A923" i="1" s="1"/>
  <c r="A980" i="1" s="1"/>
  <c r="A1037" i="1" s="1"/>
  <c r="A1094" i="1" s="1"/>
  <c r="A1151" i="1" s="1"/>
  <c r="A67" i="1"/>
  <c r="A66" i="1"/>
  <c r="A65" i="1"/>
  <c r="A64" i="1"/>
  <c r="A121" i="1" s="1"/>
  <c r="A178" i="1" s="1"/>
  <c r="A235" i="1" s="1"/>
  <c r="A292" i="1" s="1"/>
  <c r="A349" i="1" s="1"/>
  <c r="A406" i="1" s="1"/>
  <c r="A463" i="1" s="1"/>
  <c r="A520" i="1" s="1"/>
  <c r="A577" i="1" s="1"/>
  <c r="A634" i="1" s="1"/>
  <c r="A691" i="1" s="1"/>
  <c r="A748" i="1" s="1"/>
  <c r="A805" i="1" s="1"/>
  <c r="A862" i="1" s="1"/>
  <c r="A919" i="1" s="1"/>
  <c r="A976" i="1" s="1"/>
  <c r="A1033" i="1" s="1"/>
  <c r="A1090" i="1" s="1"/>
  <c r="A1147" i="1" s="1"/>
  <c r="D63" i="1"/>
  <c r="A63" i="1"/>
  <c r="D62" i="1"/>
  <c r="A62" i="1"/>
  <c r="D61" i="1"/>
  <c r="A61" i="1"/>
  <c r="A118" i="1" s="1"/>
  <c r="A175" i="1" s="1"/>
  <c r="A232" i="1" s="1"/>
  <c r="A289" i="1" s="1"/>
  <c r="A346" i="1" s="1"/>
  <c r="A403" i="1" s="1"/>
  <c r="A460" i="1" s="1"/>
  <c r="A517" i="1" s="1"/>
  <c r="A574" i="1" s="1"/>
  <c r="A631" i="1" s="1"/>
  <c r="A688" i="1" s="1"/>
  <c r="A745" i="1" s="1"/>
  <c r="A802" i="1" s="1"/>
  <c r="A859" i="1" s="1"/>
  <c r="A916" i="1" s="1"/>
  <c r="A973" i="1" s="1"/>
  <c r="A1030" i="1" s="1"/>
  <c r="A1087" i="1" s="1"/>
  <c r="A1144" i="1" s="1"/>
  <c r="A60" i="1"/>
  <c r="A117" i="1" s="1"/>
  <c r="A174" i="1" s="1"/>
  <c r="A231" i="1" s="1"/>
  <c r="A288" i="1" s="1"/>
  <c r="A345" i="1" s="1"/>
  <c r="A402" i="1" s="1"/>
  <c r="A459" i="1" s="1"/>
  <c r="A516" i="1" s="1"/>
  <c r="A573" i="1" s="1"/>
  <c r="A630" i="1" s="1"/>
  <c r="A687" i="1" s="1"/>
  <c r="A744" i="1" s="1"/>
  <c r="A801" i="1" s="1"/>
  <c r="A858" i="1" s="1"/>
  <c r="A915" i="1" s="1"/>
  <c r="A972" i="1" s="1"/>
  <c r="A1029" i="1" s="1"/>
  <c r="A1086" i="1" s="1"/>
  <c r="A1143" i="1" s="1"/>
  <c r="A59" i="1"/>
  <c r="D32" i="1"/>
  <c r="D22" i="1"/>
  <c r="D21" i="1"/>
  <c r="D8" i="1"/>
  <c r="D7" i="1"/>
  <c r="D3" i="1"/>
  <c r="D2" i="1"/>
</calcChain>
</file>

<file path=xl/sharedStrings.xml><?xml version="1.0" encoding="utf-8"?>
<sst xmlns="http://schemas.openxmlformats.org/spreadsheetml/2006/main" count="2399" uniqueCount="64">
  <si>
    <t>ID</t>
  </si>
  <si>
    <t>Category</t>
  </si>
  <si>
    <t>n/value</t>
  </si>
  <si>
    <t>Total measured values</t>
  </si>
  <si>
    <t>Notes</t>
  </si>
  <si>
    <t>Age</t>
  </si>
  <si>
    <t>Mean</t>
  </si>
  <si>
    <t>SD</t>
  </si>
  <si>
    <t>Median</t>
  </si>
  <si>
    <t>Lower IQR</t>
  </si>
  <si>
    <t>Upper IQR</t>
  </si>
  <si>
    <t>Lower Range</t>
  </si>
  <si>
    <t>Upper Range</t>
  </si>
  <si>
    <t>BMI</t>
  </si>
  <si>
    <t>History of Smoke</t>
  </si>
  <si>
    <t>Current</t>
  </si>
  <si>
    <t>Former</t>
  </si>
  <si>
    <t>Non-smoker</t>
  </si>
  <si>
    <t>Ever</t>
  </si>
  <si>
    <t>Never-smoker</t>
  </si>
  <si>
    <t>Sex</t>
  </si>
  <si>
    <t>Male</t>
  </si>
  <si>
    <t>Female</t>
  </si>
  <si>
    <t xml:space="preserve">Ethinicity </t>
  </si>
  <si>
    <t>Hispanic or Latino</t>
  </si>
  <si>
    <t>Non-Hispanic or Latino</t>
  </si>
  <si>
    <t>Unknown</t>
  </si>
  <si>
    <t>Race</t>
  </si>
  <si>
    <t>White</t>
  </si>
  <si>
    <t>Black</t>
  </si>
  <si>
    <t>Asian</t>
  </si>
  <si>
    <t>Other</t>
  </si>
  <si>
    <t>Mixed</t>
  </si>
  <si>
    <t>Comorbidities</t>
  </si>
  <si>
    <t>Hypertension</t>
  </si>
  <si>
    <t>Diabetes</t>
  </si>
  <si>
    <t>Alcohol Use Disorder</t>
  </si>
  <si>
    <t>General Heart Disease</t>
  </si>
  <si>
    <t>Heart failure</t>
  </si>
  <si>
    <t>Asthma</t>
  </si>
  <si>
    <t>Kidney Disease</t>
  </si>
  <si>
    <t>Liver Disease</t>
  </si>
  <si>
    <t>Rheumatic Diseases</t>
  </si>
  <si>
    <t>General Respiratory Disease</t>
  </si>
  <si>
    <t>Malignancy/Cancer</t>
  </si>
  <si>
    <t>Chronic Obstructive Pulmonary disease (COPD)</t>
  </si>
  <si>
    <t>COPD or Asthma</t>
  </si>
  <si>
    <t>Cerebrovascular Disease</t>
  </si>
  <si>
    <t>Tuberculosis</t>
  </si>
  <si>
    <t>Hyperlipidemia</t>
  </si>
  <si>
    <t>Thyroid Disease</t>
  </si>
  <si>
    <t>Obesity</t>
  </si>
  <si>
    <t>HIV/AIDS</t>
  </si>
  <si>
    <t>Immunocompromised</t>
  </si>
  <si>
    <t>Coexisting disease</t>
  </si>
  <si>
    <t>Pregnancy</t>
  </si>
  <si>
    <t>Pregnant</t>
  </si>
  <si>
    <t>Oxygen therapy on admission</t>
  </si>
  <si>
    <t>Oxygen therapy</t>
  </si>
  <si>
    <t>Study Flow Chart</t>
  </si>
  <si>
    <t xml:space="preserve">N meeting eligibility criteria </t>
  </si>
  <si>
    <t>Age Eligibility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</si>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</sst>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vertical="top"/>
    </xf>
    <xf numFmtId="0" fontId="1" fillId="0" borderId="0" xfId="0" applyFont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D6CA-59A4-A14E-A94B-29F4B43BEE85}">
  <dimension ref="A1:F1255"/>
  <sheetViews>
    <sheetView tabSelected="1" workbookViewId="0">
      <selection activeCell="C14" sqref="C14"/>
    </sheetView>
  </sheetViews>
  <sheetFormatPr baseColWidth="10" defaultRowHeight="16" x14ac:dyDescent="0.2"/>
  <cols>
    <col min="2" max="2" width="26.5" customWidth="1"/>
    <col min="3" max="3" width="38.5" customWidth="1"/>
    <col min="258" max="258" width="26.5" customWidth="1"/>
    <col min="259" max="259" width="38.5" customWidth="1"/>
    <col min="514" max="514" width="26.5" customWidth="1"/>
    <col min="515" max="515" width="38.5" customWidth="1"/>
    <col min="770" max="770" width="26.5" customWidth="1"/>
    <col min="771" max="771" width="38.5" customWidth="1"/>
    <col min="1026" max="1026" width="26.5" customWidth="1"/>
    <col min="1027" max="1027" width="38.5" customWidth="1"/>
    <col min="1282" max="1282" width="26.5" customWidth="1"/>
    <col min="1283" max="1283" width="38.5" customWidth="1"/>
    <col min="1538" max="1538" width="26.5" customWidth="1"/>
    <col min="1539" max="1539" width="38.5" customWidth="1"/>
    <col min="1794" max="1794" width="26.5" customWidth="1"/>
    <col min="1795" max="1795" width="38.5" customWidth="1"/>
    <col min="2050" max="2050" width="26.5" customWidth="1"/>
    <col min="2051" max="2051" width="38.5" customWidth="1"/>
    <col min="2306" max="2306" width="26.5" customWidth="1"/>
    <col min="2307" max="2307" width="38.5" customWidth="1"/>
    <col min="2562" max="2562" width="26.5" customWidth="1"/>
    <col min="2563" max="2563" width="38.5" customWidth="1"/>
    <col min="2818" max="2818" width="26.5" customWidth="1"/>
    <col min="2819" max="2819" width="38.5" customWidth="1"/>
    <col min="3074" max="3074" width="26.5" customWidth="1"/>
    <col min="3075" max="3075" width="38.5" customWidth="1"/>
    <col min="3330" max="3330" width="26.5" customWidth="1"/>
    <col min="3331" max="3331" width="38.5" customWidth="1"/>
    <col min="3586" max="3586" width="26.5" customWidth="1"/>
    <col min="3587" max="3587" width="38.5" customWidth="1"/>
    <col min="3842" max="3842" width="26.5" customWidth="1"/>
    <col min="3843" max="3843" width="38.5" customWidth="1"/>
    <col min="4098" max="4098" width="26.5" customWidth="1"/>
    <col min="4099" max="4099" width="38.5" customWidth="1"/>
    <col min="4354" max="4354" width="26.5" customWidth="1"/>
    <col min="4355" max="4355" width="38.5" customWidth="1"/>
    <col min="4610" max="4610" width="26.5" customWidth="1"/>
    <col min="4611" max="4611" width="38.5" customWidth="1"/>
    <col min="4866" max="4866" width="26.5" customWidth="1"/>
    <col min="4867" max="4867" width="38.5" customWidth="1"/>
    <col min="5122" max="5122" width="26.5" customWidth="1"/>
    <col min="5123" max="5123" width="38.5" customWidth="1"/>
    <col min="5378" max="5378" width="26.5" customWidth="1"/>
    <col min="5379" max="5379" width="38.5" customWidth="1"/>
    <col min="5634" max="5634" width="26.5" customWidth="1"/>
    <col min="5635" max="5635" width="38.5" customWidth="1"/>
    <col min="5890" max="5890" width="26.5" customWidth="1"/>
    <col min="5891" max="5891" width="38.5" customWidth="1"/>
    <col min="6146" max="6146" width="26.5" customWidth="1"/>
    <col min="6147" max="6147" width="38.5" customWidth="1"/>
    <col min="6402" max="6402" width="26.5" customWidth="1"/>
    <col min="6403" max="6403" width="38.5" customWidth="1"/>
    <col min="6658" max="6658" width="26.5" customWidth="1"/>
    <col min="6659" max="6659" width="38.5" customWidth="1"/>
    <col min="6914" max="6914" width="26.5" customWidth="1"/>
    <col min="6915" max="6915" width="38.5" customWidth="1"/>
    <col min="7170" max="7170" width="26.5" customWidth="1"/>
    <col min="7171" max="7171" width="38.5" customWidth="1"/>
    <col min="7426" max="7426" width="26.5" customWidth="1"/>
    <col min="7427" max="7427" width="38.5" customWidth="1"/>
    <col min="7682" max="7682" width="26.5" customWidth="1"/>
    <col min="7683" max="7683" width="38.5" customWidth="1"/>
    <col min="7938" max="7938" width="26.5" customWidth="1"/>
    <col min="7939" max="7939" width="38.5" customWidth="1"/>
    <col min="8194" max="8194" width="26.5" customWidth="1"/>
    <col min="8195" max="8195" width="38.5" customWidth="1"/>
    <col min="8450" max="8450" width="26.5" customWidth="1"/>
    <col min="8451" max="8451" width="38.5" customWidth="1"/>
    <col min="8706" max="8706" width="26.5" customWidth="1"/>
    <col min="8707" max="8707" width="38.5" customWidth="1"/>
    <col min="8962" max="8962" width="26.5" customWidth="1"/>
    <col min="8963" max="8963" width="38.5" customWidth="1"/>
    <col min="9218" max="9218" width="26.5" customWidth="1"/>
    <col min="9219" max="9219" width="38.5" customWidth="1"/>
    <col min="9474" max="9474" width="26.5" customWidth="1"/>
    <col min="9475" max="9475" width="38.5" customWidth="1"/>
    <col min="9730" max="9730" width="26.5" customWidth="1"/>
    <col min="9731" max="9731" width="38.5" customWidth="1"/>
    <col min="9986" max="9986" width="26.5" customWidth="1"/>
    <col min="9987" max="9987" width="38.5" customWidth="1"/>
    <col min="10242" max="10242" width="26.5" customWidth="1"/>
    <col min="10243" max="10243" width="38.5" customWidth="1"/>
    <col min="10498" max="10498" width="26.5" customWidth="1"/>
    <col min="10499" max="10499" width="38.5" customWidth="1"/>
    <col min="10754" max="10754" width="26.5" customWidth="1"/>
    <col min="10755" max="10755" width="38.5" customWidth="1"/>
    <col min="11010" max="11010" width="26.5" customWidth="1"/>
    <col min="11011" max="11011" width="38.5" customWidth="1"/>
    <col min="11266" max="11266" width="26.5" customWidth="1"/>
    <col min="11267" max="11267" width="38.5" customWidth="1"/>
    <col min="11522" max="11522" width="26.5" customWidth="1"/>
    <col min="11523" max="11523" width="38.5" customWidth="1"/>
    <col min="11778" max="11778" width="26.5" customWidth="1"/>
    <col min="11779" max="11779" width="38.5" customWidth="1"/>
    <col min="12034" max="12034" width="26.5" customWidth="1"/>
    <col min="12035" max="12035" width="38.5" customWidth="1"/>
    <col min="12290" max="12290" width="26.5" customWidth="1"/>
    <col min="12291" max="12291" width="38.5" customWidth="1"/>
    <col min="12546" max="12546" width="26.5" customWidth="1"/>
    <col min="12547" max="12547" width="38.5" customWidth="1"/>
    <col min="12802" max="12802" width="26.5" customWidth="1"/>
    <col min="12803" max="12803" width="38.5" customWidth="1"/>
    <col min="13058" max="13058" width="26.5" customWidth="1"/>
    <col min="13059" max="13059" width="38.5" customWidth="1"/>
    <col min="13314" max="13314" width="26.5" customWidth="1"/>
    <col min="13315" max="13315" width="38.5" customWidth="1"/>
    <col min="13570" max="13570" width="26.5" customWidth="1"/>
    <col min="13571" max="13571" width="38.5" customWidth="1"/>
    <col min="13826" max="13826" width="26.5" customWidth="1"/>
    <col min="13827" max="13827" width="38.5" customWidth="1"/>
    <col min="14082" max="14082" width="26.5" customWidth="1"/>
    <col min="14083" max="14083" width="38.5" customWidth="1"/>
    <col min="14338" max="14338" width="26.5" customWidth="1"/>
    <col min="14339" max="14339" width="38.5" customWidth="1"/>
    <col min="14594" max="14594" width="26.5" customWidth="1"/>
    <col min="14595" max="14595" width="38.5" customWidth="1"/>
    <col min="14850" max="14850" width="26.5" customWidth="1"/>
    <col min="14851" max="14851" width="38.5" customWidth="1"/>
    <col min="15106" max="15106" width="26.5" customWidth="1"/>
    <col min="15107" max="15107" width="38.5" customWidth="1"/>
    <col min="15362" max="15362" width="26.5" customWidth="1"/>
    <col min="15363" max="15363" width="38.5" customWidth="1"/>
    <col min="15618" max="15618" width="26.5" customWidth="1"/>
    <col min="15619" max="15619" width="38.5" customWidth="1"/>
    <col min="15874" max="15874" width="26.5" customWidth="1"/>
    <col min="15875" max="15875" width="38.5" customWidth="1"/>
    <col min="16130" max="16130" width="26.5" customWidth="1"/>
    <col min="16131" max="16131" width="38.5" customWidth="1"/>
  </cols>
  <sheetData>
    <row r="1" spans="1:6" x14ac:dyDescent="0.2">
      <c r="A1" s="1" t="s">
        <v>0</v>
      </c>
      <c r="B1" s="2" t="s">
        <v>1</v>
      </c>
      <c r="C1" s="2"/>
      <c r="D1" s="2" t="s">
        <v>2</v>
      </c>
      <c r="E1" s="2" t="s">
        <v>3</v>
      </c>
      <c r="F1" s="3" t="s">
        <v>4</v>
      </c>
    </row>
    <row r="2" spans="1:6" x14ac:dyDescent="0.2">
      <c r="A2">
        <v>93</v>
      </c>
      <c r="B2" t="s">
        <v>5</v>
      </c>
      <c r="C2" t="s">
        <v>6</v>
      </c>
      <c r="D2">
        <f>((59.8*15)+(63.8*18))/33</f>
        <v>61.981818181818177</v>
      </c>
      <c r="E2">
        <v>33</v>
      </c>
    </row>
    <row r="3" spans="1:6" x14ac:dyDescent="0.2">
      <c r="A3">
        <v>93</v>
      </c>
      <c r="B3" t="s">
        <v>5</v>
      </c>
      <c r="C3" t="s">
        <v>7</v>
      </c>
      <c r="D3">
        <f>((15*16.8)+(16.9*18))/33</f>
        <v>16.854545454545455</v>
      </c>
      <c r="E3">
        <v>33</v>
      </c>
    </row>
    <row r="4" spans="1:6" x14ac:dyDescent="0.2">
      <c r="A4">
        <v>93</v>
      </c>
      <c r="B4" t="s">
        <v>5</v>
      </c>
      <c r="C4" t="s">
        <v>8</v>
      </c>
    </row>
    <row r="5" spans="1:6" x14ac:dyDescent="0.2">
      <c r="A5">
        <v>93</v>
      </c>
      <c r="B5" t="s">
        <v>5</v>
      </c>
      <c r="C5" t="s">
        <v>9</v>
      </c>
    </row>
    <row r="6" spans="1:6" x14ac:dyDescent="0.2">
      <c r="A6">
        <v>93</v>
      </c>
      <c r="B6" t="s">
        <v>5</v>
      </c>
      <c r="C6" t="s">
        <v>10</v>
      </c>
    </row>
    <row r="7" spans="1:6" x14ac:dyDescent="0.2">
      <c r="A7">
        <v>93</v>
      </c>
      <c r="B7" t="s">
        <v>5</v>
      </c>
      <c r="C7" t="s">
        <v>11</v>
      </c>
      <c r="D7">
        <f>((15*25)+(31*18))/33</f>
        <v>28.272727272727273</v>
      </c>
      <c r="E7">
        <v>33</v>
      </c>
    </row>
    <row r="8" spans="1:6" x14ac:dyDescent="0.2">
      <c r="A8">
        <v>93</v>
      </c>
      <c r="B8" t="s">
        <v>5</v>
      </c>
      <c r="C8" t="s">
        <v>12</v>
      </c>
      <c r="D8">
        <f>((15*84)+(16.9*95))/33</f>
        <v>86.833333333333329</v>
      </c>
      <c r="E8">
        <v>33</v>
      </c>
    </row>
    <row r="9" spans="1:6" x14ac:dyDescent="0.2">
      <c r="A9">
        <v>93</v>
      </c>
      <c r="B9" t="s">
        <v>13</v>
      </c>
      <c r="C9" t="s">
        <v>6</v>
      </c>
    </row>
    <row r="10" spans="1:6" x14ac:dyDescent="0.2">
      <c r="A10">
        <v>93</v>
      </c>
      <c r="B10" t="s">
        <v>13</v>
      </c>
      <c r="C10" t="s">
        <v>7</v>
      </c>
    </row>
    <row r="11" spans="1:6" x14ac:dyDescent="0.2">
      <c r="A11">
        <v>93</v>
      </c>
      <c r="B11" t="s">
        <v>13</v>
      </c>
      <c r="C11" t="s">
        <v>8</v>
      </c>
    </row>
    <row r="12" spans="1:6" x14ac:dyDescent="0.2">
      <c r="A12">
        <v>93</v>
      </c>
      <c r="B12" t="s">
        <v>13</v>
      </c>
      <c r="C12" t="s">
        <v>9</v>
      </c>
    </row>
    <row r="13" spans="1:6" x14ac:dyDescent="0.2">
      <c r="A13">
        <v>93</v>
      </c>
      <c r="B13" t="s">
        <v>13</v>
      </c>
      <c r="C13" t="s">
        <v>10</v>
      </c>
    </row>
    <row r="14" spans="1:6" x14ac:dyDescent="0.2">
      <c r="A14">
        <v>93</v>
      </c>
      <c r="B14" t="s">
        <v>13</v>
      </c>
      <c r="C14" t="s">
        <v>11</v>
      </c>
    </row>
    <row r="15" spans="1:6" x14ac:dyDescent="0.2">
      <c r="A15">
        <v>93</v>
      </c>
      <c r="B15" t="s">
        <v>13</v>
      </c>
      <c r="C15" t="s">
        <v>12</v>
      </c>
    </row>
    <row r="16" spans="1:6" x14ac:dyDescent="0.2">
      <c r="A16">
        <v>93</v>
      </c>
      <c r="B16" t="s">
        <v>14</v>
      </c>
      <c r="C16" t="s">
        <v>15</v>
      </c>
    </row>
    <row r="17" spans="1:5" x14ac:dyDescent="0.2">
      <c r="A17">
        <v>93</v>
      </c>
      <c r="B17" t="s">
        <v>14</v>
      </c>
      <c r="C17" t="s">
        <v>16</v>
      </c>
    </row>
    <row r="18" spans="1:5" x14ac:dyDescent="0.2">
      <c r="A18">
        <v>93</v>
      </c>
      <c r="B18" t="s">
        <v>14</v>
      </c>
      <c r="C18" t="s">
        <v>17</v>
      </c>
    </row>
    <row r="19" spans="1:5" x14ac:dyDescent="0.2">
      <c r="A19">
        <v>93</v>
      </c>
      <c r="B19" t="s">
        <v>14</v>
      </c>
      <c r="C19" t="s">
        <v>18</v>
      </c>
    </row>
    <row r="20" spans="1:5" x14ac:dyDescent="0.2">
      <c r="A20">
        <v>93</v>
      </c>
      <c r="B20" t="s">
        <v>14</v>
      </c>
      <c r="C20" t="s">
        <v>19</v>
      </c>
    </row>
    <row r="21" spans="1:5" x14ac:dyDescent="0.2">
      <c r="A21">
        <v>93</v>
      </c>
      <c r="B21" t="s">
        <v>20</v>
      </c>
      <c r="C21" t="s">
        <v>21</v>
      </c>
      <c r="D21">
        <f>11+10</f>
        <v>21</v>
      </c>
      <c r="E21">
        <v>33</v>
      </c>
    </row>
    <row r="22" spans="1:5" x14ac:dyDescent="0.2">
      <c r="A22">
        <v>93</v>
      </c>
      <c r="B22" t="s">
        <v>20</v>
      </c>
      <c r="C22" t="s">
        <v>22</v>
      </c>
      <c r="D22">
        <f>33-21</f>
        <v>12</v>
      </c>
      <c r="E22">
        <v>33</v>
      </c>
    </row>
    <row r="23" spans="1:5" x14ac:dyDescent="0.2">
      <c r="A23">
        <v>93</v>
      </c>
      <c r="B23" t="s">
        <v>23</v>
      </c>
      <c r="C23" t="s">
        <v>24</v>
      </c>
    </row>
    <row r="24" spans="1:5" x14ac:dyDescent="0.2">
      <c r="A24">
        <v>93</v>
      </c>
      <c r="B24" t="s">
        <v>23</v>
      </c>
      <c r="C24" t="s">
        <v>25</v>
      </c>
    </row>
    <row r="25" spans="1:5" x14ac:dyDescent="0.2">
      <c r="A25">
        <v>93</v>
      </c>
      <c r="B25" t="s">
        <v>23</v>
      </c>
      <c r="C25" t="s">
        <v>26</v>
      </c>
    </row>
    <row r="26" spans="1:5" x14ac:dyDescent="0.2">
      <c r="A26">
        <v>93</v>
      </c>
      <c r="B26" t="s">
        <v>27</v>
      </c>
      <c r="C26" t="s">
        <v>28</v>
      </c>
    </row>
    <row r="27" spans="1:5" x14ac:dyDescent="0.2">
      <c r="A27">
        <v>93</v>
      </c>
      <c r="B27" t="s">
        <v>27</v>
      </c>
      <c r="C27" t="s">
        <v>29</v>
      </c>
    </row>
    <row r="28" spans="1:5" x14ac:dyDescent="0.2">
      <c r="A28">
        <v>93</v>
      </c>
      <c r="B28" t="s">
        <v>27</v>
      </c>
      <c r="C28" t="s">
        <v>30</v>
      </c>
    </row>
    <row r="29" spans="1:5" x14ac:dyDescent="0.2">
      <c r="A29">
        <v>93</v>
      </c>
      <c r="B29" t="s">
        <v>27</v>
      </c>
      <c r="C29" t="s">
        <v>31</v>
      </c>
    </row>
    <row r="30" spans="1:5" x14ac:dyDescent="0.2">
      <c r="A30">
        <v>93</v>
      </c>
      <c r="B30" t="s">
        <v>27</v>
      </c>
      <c r="C30" t="s">
        <v>32</v>
      </c>
    </row>
    <row r="31" spans="1:5" x14ac:dyDescent="0.2">
      <c r="A31">
        <v>93</v>
      </c>
      <c r="B31" t="s">
        <v>27</v>
      </c>
      <c r="C31" t="s">
        <v>26</v>
      </c>
    </row>
    <row r="32" spans="1:5" x14ac:dyDescent="0.2">
      <c r="A32">
        <v>93</v>
      </c>
      <c r="B32" t="s">
        <v>33</v>
      </c>
      <c r="C32" s="4" t="s">
        <v>34</v>
      </c>
      <c r="D32">
        <f>7+9</f>
        <v>16</v>
      </c>
      <c r="E32">
        <v>33</v>
      </c>
    </row>
    <row r="33" spans="1:5" x14ac:dyDescent="0.2">
      <c r="A33">
        <v>93</v>
      </c>
      <c r="B33" t="s">
        <v>33</v>
      </c>
      <c r="C33" s="4" t="s">
        <v>35</v>
      </c>
      <c r="D33">
        <v>6</v>
      </c>
      <c r="E33">
        <v>33</v>
      </c>
    </row>
    <row r="34" spans="1:5" x14ac:dyDescent="0.2">
      <c r="A34">
        <v>93</v>
      </c>
      <c r="B34" t="s">
        <v>33</v>
      </c>
      <c r="C34" s="4" t="s">
        <v>36</v>
      </c>
    </row>
    <row r="35" spans="1:5" x14ac:dyDescent="0.2">
      <c r="A35">
        <v>93</v>
      </c>
      <c r="B35" t="s">
        <v>33</v>
      </c>
      <c r="C35" s="4" t="s">
        <v>37</v>
      </c>
      <c r="D35">
        <v>7</v>
      </c>
      <c r="E35">
        <v>33</v>
      </c>
    </row>
    <row r="36" spans="1:5" x14ac:dyDescent="0.2">
      <c r="A36">
        <v>93</v>
      </c>
      <c r="B36" t="s">
        <v>33</v>
      </c>
      <c r="C36" s="4" t="s">
        <v>38</v>
      </c>
    </row>
    <row r="37" spans="1:5" x14ac:dyDescent="0.2">
      <c r="A37">
        <v>93</v>
      </c>
      <c r="B37" t="s">
        <v>33</v>
      </c>
      <c r="C37" s="4" t="s">
        <v>39</v>
      </c>
    </row>
    <row r="38" spans="1:5" x14ac:dyDescent="0.2">
      <c r="A38">
        <v>93</v>
      </c>
      <c r="B38" t="s">
        <v>33</v>
      </c>
      <c r="C38" s="4" t="s">
        <v>40</v>
      </c>
    </row>
    <row r="39" spans="1:5" x14ac:dyDescent="0.2">
      <c r="A39">
        <v>93</v>
      </c>
      <c r="B39" t="s">
        <v>33</v>
      </c>
      <c r="C39" s="4" t="s">
        <v>41</v>
      </c>
      <c r="D39">
        <v>3</v>
      </c>
      <c r="E39">
        <v>33</v>
      </c>
    </row>
    <row r="40" spans="1:5" x14ac:dyDescent="0.2">
      <c r="A40">
        <v>93</v>
      </c>
      <c r="B40" t="s">
        <v>33</v>
      </c>
      <c r="C40" s="4" t="s">
        <v>42</v>
      </c>
    </row>
    <row r="41" spans="1:5" x14ac:dyDescent="0.2">
      <c r="A41">
        <v>93</v>
      </c>
      <c r="B41" t="s">
        <v>33</v>
      </c>
      <c r="C41" s="4" t="s">
        <v>43</v>
      </c>
      <c r="D41">
        <v>2</v>
      </c>
      <c r="E41">
        <v>33</v>
      </c>
    </row>
    <row r="42" spans="1:5" x14ac:dyDescent="0.2">
      <c r="A42">
        <v>93</v>
      </c>
      <c r="B42" t="s">
        <v>33</v>
      </c>
      <c r="C42" s="4" t="s">
        <v>44</v>
      </c>
    </row>
    <row r="43" spans="1:5" x14ac:dyDescent="0.2">
      <c r="A43">
        <v>93</v>
      </c>
      <c r="B43" t="s">
        <v>33</v>
      </c>
      <c r="C43" s="4" t="s">
        <v>45</v>
      </c>
    </row>
    <row r="44" spans="1:5" x14ac:dyDescent="0.2">
      <c r="A44">
        <v>93</v>
      </c>
      <c r="B44" t="s">
        <v>33</v>
      </c>
      <c r="C44" s="4" t="s">
        <v>46</v>
      </c>
    </row>
    <row r="45" spans="1:5" x14ac:dyDescent="0.2">
      <c r="A45">
        <v>93</v>
      </c>
      <c r="B45" t="s">
        <v>33</v>
      </c>
      <c r="C45" s="4" t="s">
        <v>47</v>
      </c>
    </row>
    <row r="46" spans="1:5" x14ac:dyDescent="0.2">
      <c r="A46">
        <v>93</v>
      </c>
      <c r="B46" t="s">
        <v>33</v>
      </c>
      <c r="C46" s="4" t="s">
        <v>48</v>
      </c>
    </row>
    <row r="47" spans="1:5" x14ac:dyDescent="0.2">
      <c r="A47">
        <v>93</v>
      </c>
      <c r="B47" t="s">
        <v>33</v>
      </c>
      <c r="C47" s="4" t="s">
        <v>49</v>
      </c>
    </row>
    <row r="48" spans="1:5" x14ac:dyDescent="0.2">
      <c r="A48">
        <v>93</v>
      </c>
      <c r="B48" t="s">
        <v>33</v>
      </c>
      <c r="C48" s="4" t="s">
        <v>50</v>
      </c>
    </row>
    <row r="49" spans="1:5" x14ac:dyDescent="0.2">
      <c r="A49">
        <v>93</v>
      </c>
      <c r="B49" t="s">
        <v>33</v>
      </c>
      <c r="C49" s="4" t="s">
        <v>51</v>
      </c>
    </row>
    <row r="50" spans="1:5" x14ac:dyDescent="0.2">
      <c r="A50">
        <v>93</v>
      </c>
      <c r="B50" t="s">
        <v>33</v>
      </c>
      <c r="C50" s="4" t="s">
        <v>52</v>
      </c>
    </row>
    <row r="51" spans="1:5" x14ac:dyDescent="0.2">
      <c r="A51">
        <v>93</v>
      </c>
      <c r="B51" t="s">
        <v>33</v>
      </c>
      <c r="C51" s="4" t="s">
        <v>53</v>
      </c>
    </row>
    <row r="52" spans="1:5" x14ac:dyDescent="0.2">
      <c r="A52">
        <v>93</v>
      </c>
      <c r="B52" t="s">
        <v>33</v>
      </c>
      <c r="C52" s="4" t="s">
        <v>31</v>
      </c>
    </row>
    <row r="53" spans="1:5" x14ac:dyDescent="0.2">
      <c r="A53">
        <v>93</v>
      </c>
      <c r="B53" t="s">
        <v>33</v>
      </c>
      <c r="C53" s="4" t="s">
        <v>54</v>
      </c>
    </row>
    <row r="54" spans="1:5" x14ac:dyDescent="0.2">
      <c r="A54">
        <v>93</v>
      </c>
      <c r="B54" t="s">
        <v>55</v>
      </c>
      <c r="C54" t="s">
        <v>56</v>
      </c>
    </row>
    <row r="55" spans="1:5" x14ac:dyDescent="0.2">
      <c r="A55">
        <v>93</v>
      </c>
      <c r="B55" t="s">
        <v>57</v>
      </c>
      <c r="C55" t="s">
        <v>58</v>
      </c>
    </row>
    <row r="56" spans="1:5" x14ac:dyDescent="0.2">
      <c r="A56">
        <v>93</v>
      </c>
      <c r="B56" t="s">
        <v>59</v>
      </c>
      <c r="C56" t="s">
        <v>60</v>
      </c>
      <c r="D56">
        <v>33</v>
      </c>
      <c r="E56">
        <v>142</v>
      </c>
    </row>
    <row r="57" spans="1:5" x14ac:dyDescent="0.2">
      <c r="A57">
        <v>93</v>
      </c>
      <c r="B57" t="s">
        <v>61</v>
      </c>
      <c r="C57" t="s">
        <v>62</v>
      </c>
      <c r="D57">
        <v>18</v>
      </c>
    </row>
    <row r="58" spans="1:5" x14ac:dyDescent="0.2">
      <c r="A58">
        <v>93</v>
      </c>
      <c r="B58" t="s">
        <v>61</v>
      </c>
      <c r="C58" t="s">
        <v>63</v>
      </c>
    </row>
    <row r="59" spans="1:5" x14ac:dyDescent="0.2">
      <c r="A59">
        <f>A2+1</f>
        <v>94</v>
      </c>
      <c r="B59" t="s">
        <v>5</v>
      </c>
      <c r="C59" t="s">
        <v>6</v>
      </c>
    </row>
    <row r="60" spans="1:5" x14ac:dyDescent="0.2">
      <c r="A60">
        <f t="shared" ref="A60:A123" si="0">A3+1</f>
        <v>94</v>
      </c>
      <c r="B60" t="s">
        <v>5</v>
      </c>
      <c r="C60" t="s">
        <v>7</v>
      </c>
    </row>
    <row r="61" spans="1:5" x14ac:dyDescent="0.2">
      <c r="A61">
        <f t="shared" si="0"/>
        <v>94</v>
      </c>
      <c r="B61" t="s">
        <v>5</v>
      </c>
      <c r="C61" t="s">
        <v>8</v>
      </c>
      <c r="D61">
        <f>((228*62.5)+(105*62))/333</f>
        <v>62.342342342342342</v>
      </c>
      <c r="E61">
        <v>333</v>
      </c>
    </row>
    <row r="62" spans="1:5" x14ac:dyDescent="0.2">
      <c r="A62">
        <f t="shared" si="0"/>
        <v>94</v>
      </c>
      <c r="B62" t="s">
        <v>5</v>
      </c>
      <c r="C62" t="s">
        <v>9</v>
      </c>
      <c r="D62">
        <f>((228*53)+(105*49))/333</f>
        <v>51.738738738738739</v>
      </c>
      <c r="E62">
        <v>333</v>
      </c>
    </row>
    <row r="63" spans="1:5" x14ac:dyDescent="0.2">
      <c r="A63">
        <f t="shared" si="0"/>
        <v>94</v>
      </c>
      <c r="B63" t="s">
        <v>5</v>
      </c>
      <c r="C63" t="s">
        <v>10</v>
      </c>
      <c r="D63">
        <f>((228*72.5)+(105*71))/333</f>
        <v>72.027027027027032</v>
      </c>
      <c r="E63">
        <v>333</v>
      </c>
    </row>
    <row r="64" spans="1:5" x14ac:dyDescent="0.2">
      <c r="A64">
        <f t="shared" si="0"/>
        <v>94</v>
      </c>
      <c r="B64" t="s">
        <v>5</v>
      </c>
      <c r="C64" t="s">
        <v>11</v>
      </c>
    </row>
    <row r="65" spans="1:5" x14ac:dyDescent="0.2">
      <c r="A65">
        <f t="shared" si="0"/>
        <v>94</v>
      </c>
      <c r="B65" t="s">
        <v>5</v>
      </c>
      <c r="C65" t="s">
        <v>12</v>
      </c>
    </row>
    <row r="66" spans="1:5" x14ac:dyDescent="0.2">
      <c r="A66">
        <f t="shared" si="0"/>
        <v>94</v>
      </c>
      <c r="B66" t="s">
        <v>13</v>
      </c>
      <c r="C66" t="s">
        <v>6</v>
      </c>
    </row>
    <row r="67" spans="1:5" x14ac:dyDescent="0.2">
      <c r="A67">
        <f t="shared" si="0"/>
        <v>94</v>
      </c>
      <c r="B67" t="s">
        <v>13</v>
      </c>
      <c r="C67" t="s">
        <v>7</v>
      </c>
    </row>
    <row r="68" spans="1:5" x14ac:dyDescent="0.2">
      <c r="A68">
        <f t="shared" si="0"/>
        <v>94</v>
      </c>
      <c r="B68" t="s">
        <v>13</v>
      </c>
      <c r="C68" t="s">
        <v>8</v>
      </c>
    </row>
    <row r="69" spans="1:5" x14ac:dyDescent="0.2">
      <c r="A69">
        <f t="shared" si="0"/>
        <v>94</v>
      </c>
      <c r="B69" t="s">
        <v>13</v>
      </c>
      <c r="C69" t="s">
        <v>9</v>
      </c>
    </row>
    <row r="70" spans="1:5" x14ac:dyDescent="0.2">
      <c r="A70">
        <f t="shared" si="0"/>
        <v>94</v>
      </c>
      <c r="B70" t="s">
        <v>13</v>
      </c>
      <c r="C70" t="s">
        <v>10</v>
      </c>
    </row>
    <row r="71" spans="1:5" x14ac:dyDescent="0.2">
      <c r="A71">
        <f t="shared" si="0"/>
        <v>94</v>
      </c>
      <c r="B71" t="s">
        <v>13</v>
      </c>
      <c r="C71" t="s">
        <v>11</v>
      </c>
    </row>
    <row r="72" spans="1:5" x14ac:dyDescent="0.2">
      <c r="A72">
        <f t="shared" si="0"/>
        <v>94</v>
      </c>
      <c r="B72" t="s">
        <v>13</v>
      </c>
      <c r="C72" t="s">
        <v>12</v>
      </c>
    </row>
    <row r="73" spans="1:5" x14ac:dyDescent="0.2">
      <c r="A73">
        <f t="shared" si="0"/>
        <v>94</v>
      </c>
      <c r="B73" t="s">
        <v>14</v>
      </c>
      <c r="C73" t="s">
        <v>15</v>
      </c>
      <c r="D73">
        <v>12</v>
      </c>
      <c r="E73">
        <v>333</v>
      </c>
    </row>
    <row r="74" spans="1:5" x14ac:dyDescent="0.2">
      <c r="A74">
        <f t="shared" si="0"/>
        <v>94</v>
      </c>
      <c r="B74" t="s">
        <v>14</v>
      </c>
      <c r="C74" t="s">
        <v>16</v>
      </c>
      <c r="D74">
        <v>138</v>
      </c>
      <c r="E74">
        <v>333</v>
      </c>
    </row>
    <row r="75" spans="1:5" x14ac:dyDescent="0.2">
      <c r="A75">
        <f t="shared" si="0"/>
        <v>94</v>
      </c>
      <c r="B75" t="s">
        <v>14</v>
      </c>
      <c r="C75" t="s">
        <v>17</v>
      </c>
    </row>
    <row r="76" spans="1:5" x14ac:dyDescent="0.2">
      <c r="A76">
        <f t="shared" si="0"/>
        <v>94</v>
      </c>
      <c r="B76" t="s">
        <v>14</v>
      </c>
      <c r="C76" t="s">
        <v>18</v>
      </c>
    </row>
    <row r="77" spans="1:5" x14ac:dyDescent="0.2">
      <c r="A77">
        <f t="shared" si="0"/>
        <v>94</v>
      </c>
      <c r="B77" t="s">
        <v>14</v>
      </c>
      <c r="C77" t="s">
        <v>19</v>
      </c>
    </row>
    <row r="78" spans="1:5" x14ac:dyDescent="0.2">
      <c r="A78">
        <f t="shared" si="0"/>
        <v>94</v>
      </c>
      <c r="B78" t="s">
        <v>20</v>
      </c>
      <c r="C78" t="s">
        <v>21</v>
      </c>
      <c r="D78">
        <f>333-108</f>
        <v>225</v>
      </c>
      <c r="E78">
        <v>333</v>
      </c>
    </row>
    <row r="79" spans="1:5" x14ac:dyDescent="0.2">
      <c r="A79">
        <f t="shared" si="0"/>
        <v>94</v>
      </c>
      <c r="B79" t="s">
        <v>20</v>
      </c>
      <c r="C79" t="s">
        <v>22</v>
      </c>
      <c r="D79">
        <f>67+41</f>
        <v>108</v>
      </c>
      <c r="E79">
        <v>333</v>
      </c>
    </row>
    <row r="80" spans="1:5" x14ac:dyDescent="0.2">
      <c r="A80">
        <f t="shared" si="0"/>
        <v>94</v>
      </c>
      <c r="B80" t="s">
        <v>23</v>
      </c>
      <c r="C80" t="s">
        <v>24</v>
      </c>
    </row>
    <row r="81" spans="1:5" x14ac:dyDescent="0.2">
      <c r="A81">
        <f t="shared" si="0"/>
        <v>94</v>
      </c>
      <c r="B81" t="s">
        <v>23</v>
      </c>
      <c r="C81" t="s">
        <v>25</v>
      </c>
    </row>
    <row r="82" spans="1:5" x14ac:dyDescent="0.2">
      <c r="A82">
        <f t="shared" si="0"/>
        <v>94</v>
      </c>
      <c r="B82" t="s">
        <v>23</v>
      </c>
      <c r="C82" t="s">
        <v>26</v>
      </c>
    </row>
    <row r="83" spans="1:5" x14ac:dyDescent="0.2">
      <c r="A83">
        <f t="shared" si="0"/>
        <v>94</v>
      </c>
      <c r="B83" t="s">
        <v>27</v>
      </c>
      <c r="C83" t="s">
        <v>28</v>
      </c>
    </row>
    <row r="84" spans="1:5" x14ac:dyDescent="0.2">
      <c r="A84">
        <f t="shared" si="0"/>
        <v>94</v>
      </c>
      <c r="B84" t="s">
        <v>27</v>
      </c>
      <c r="C84" t="s">
        <v>29</v>
      </c>
    </row>
    <row r="85" spans="1:5" x14ac:dyDescent="0.2">
      <c r="A85">
        <f t="shared" si="0"/>
        <v>94</v>
      </c>
      <c r="B85" t="s">
        <v>27</v>
      </c>
      <c r="C85" t="s">
        <v>30</v>
      </c>
    </row>
    <row r="86" spans="1:5" x14ac:dyDescent="0.2">
      <c r="A86">
        <f t="shared" si="0"/>
        <v>94</v>
      </c>
      <c r="B86" t="s">
        <v>27</v>
      </c>
      <c r="C86" t="s">
        <v>31</v>
      </c>
    </row>
    <row r="87" spans="1:5" x14ac:dyDescent="0.2">
      <c r="A87">
        <f t="shared" si="0"/>
        <v>94</v>
      </c>
      <c r="B87" t="s">
        <v>27</v>
      </c>
      <c r="C87" t="s">
        <v>32</v>
      </c>
    </row>
    <row r="88" spans="1:5" x14ac:dyDescent="0.2">
      <c r="A88">
        <f t="shared" si="0"/>
        <v>94</v>
      </c>
      <c r="B88" t="s">
        <v>27</v>
      </c>
      <c r="C88" t="s">
        <v>26</v>
      </c>
    </row>
    <row r="89" spans="1:5" x14ac:dyDescent="0.2">
      <c r="A89">
        <f t="shared" si="0"/>
        <v>94</v>
      </c>
      <c r="B89" t="s">
        <v>33</v>
      </c>
      <c r="C89" s="4" t="s">
        <v>34</v>
      </c>
      <c r="D89">
        <f>111+48</f>
        <v>159</v>
      </c>
      <c r="E89" s="5">
        <v>333</v>
      </c>
    </row>
    <row r="90" spans="1:5" x14ac:dyDescent="0.2">
      <c r="A90">
        <f t="shared" si="0"/>
        <v>94</v>
      </c>
      <c r="B90" t="s">
        <v>33</v>
      </c>
      <c r="C90" s="4" t="s">
        <v>35</v>
      </c>
      <c r="D90">
        <f>40+21</f>
        <v>61</v>
      </c>
      <c r="E90" s="5">
        <v>333</v>
      </c>
    </row>
    <row r="91" spans="1:5" x14ac:dyDescent="0.2">
      <c r="A91">
        <f t="shared" si="0"/>
        <v>94</v>
      </c>
      <c r="B91" t="s">
        <v>33</v>
      </c>
      <c r="C91" s="4" t="s">
        <v>36</v>
      </c>
    </row>
    <row r="92" spans="1:5" x14ac:dyDescent="0.2">
      <c r="A92">
        <f t="shared" si="0"/>
        <v>94</v>
      </c>
      <c r="B92" t="s">
        <v>33</v>
      </c>
      <c r="C92" s="4" t="s">
        <v>37</v>
      </c>
    </row>
    <row r="93" spans="1:5" x14ac:dyDescent="0.2">
      <c r="A93">
        <f t="shared" si="0"/>
        <v>94</v>
      </c>
      <c r="B93" t="s">
        <v>33</v>
      </c>
      <c r="C93" s="4" t="s">
        <v>38</v>
      </c>
      <c r="D93">
        <v>11</v>
      </c>
      <c r="E93" s="5">
        <v>333</v>
      </c>
    </row>
    <row r="94" spans="1:5" x14ac:dyDescent="0.2">
      <c r="A94">
        <f t="shared" si="0"/>
        <v>94</v>
      </c>
      <c r="B94" t="s">
        <v>33</v>
      </c>
      <c r="C94" s="4" t="s">
        <v>39</v>
      </c>
      <c r="D94">
        <v>14</v>
      </c>
      <c r="E94" s="5">
        <v>333</v>
      </c>
    </row>
    <row r="95" spans="1:5" x14ac:dyDescent="0.2">
      <c r="A95">
        <f t="shared" si="0"/>
        <v>94</v>
      </c>
      <c r="B95" t="s">
        <v>33</v>
      </c>
      <c r="C95" s="4" t="s">
        <v>40</v>
      </c>
      <c r="D95">
        <v>14</v>
      </c>
      <c r="E95" s="5">
        <v>333</v>
      </c>
    </row>
    <row r="96" spans="1:5" x14ac:dyDescent="0.2">
      <c r="A96">
        <f t="shared" si="0"/>
        <v>94</v>
      </c>
      <c r="B96" t="s">
        <v>33</v>
      </c>
      <c r="C96" s="4" t="s">
        <v>41</v>
      </c>
    </row>
    <row r="97" spans="1:5" x14ac:dyDescent="0.2">
      <c r="A97">
        <f t="shared" si="0"/>
        <v>94</v>
      </c>
      <c r="B97" t="s">
        <v>33</v>
      </c>
      <c r="C97" s="4" t="s">
        <v>42</v>
      </c>
    </row>
    <row r="98" spans="1:5" x14ac:dyDescent="0.2">
      <c r="A98">
        <f t="shared" si="0"/>
        <v>94</v>
      </c>
      <c r="B98" t="s">
        <v>33</v>
      </c>
      <c r="C98" s="4" t="s">
        <v>43</v>
      </c>
    </row>
    <row r="99" spans="1:5" x14ac:dyDescent="0.2">
      <c r="A99">
        <f t="shared" si="0"/>
        <v>94</v>
      </c>
      <c r="B99" t="s">
        <v>33</v>
      </c>
      <c r="C99" s="4" t="s">
        <v>44</v>
      </c>
      <c r="D99">
        <v>7</v>
      </c>
      <c r="E99" s="5">
        <v>333</v>
      </c>
    </row>
    <row r="100" spans="1:5" x14ac:dyDescent="0.2">
      <c r="A100">
        <f t="shared" si="0"/>
        <v>94</v>
      </c>
      <c r="B100" t="s">
        <v>33</v>
      </c>
      <c r="C100" s="4" t="s">
        <v>45</v>
      </c>
      <c r="D100">
        <v>25</v>
      </c>
      <c r="E100" s="5">
        <v>333</v>
      </c>
    </row>
    <row r="101" spans="1:5" x14ac:dyDescent="0.2">
      <c r="A101">
        <f t="shared" si="0"/>
        <v>94</v>
      </c>
      <c r="B101" t="s">
        <v>33</v>
      </c>
      <c r="C101" s="4" t="s">
        <v>46</v>
      </c>
    </row>
    <row r="102" spans="1:5" x14ac:dyDescent="0.2">
      <c r="A102">
        <f t="shared" si="0"/>
        <v>94</v>
      </c>
      <c r="B102" t="s">
        <v>33</v>
      </c>
      <c r="C102" s="4" t="s">
        <v>47</v>
      </c>
    </row>
    <row r="103" spans="1:5" x14ac:dyDescent="0.2">
      <c r="A103">
        <f t="shared" si="0"/>
        <v>94</v>
      </c>
      <c r="B103" t="s">
        <v>33</v>
      </c>
      <c r="C103" s="4" t="s">
        <v>48</v>
      </c>
    </row>
    <row r="104" spans="1:5" x14ac:dyDescent="0.2">
      <c r="A104">
        <f t="shared" si="0"/>
        <v>94</v>
      </c>
      <c r="B104" t="s">
        <v>33</v>
      </c>
      <c r="C104" s="4" t="s">
        <v>49</v>
      </c>
    </row>
    <row r="105" spans="1:5" x14ac:dyDescent="0.2">
      <c r="A105">
        <f t="shared" si="0"/>
        <v>94</v>
      </c>
      <c r="B105" t="s">
        <v>33</v>
      </c>
      <c r="C105" s="4" t="s">
        <v>50</v>
      </c>
    </row>
    <row r="106" spans="1:5" x14ac:dyDescent="0.2">
      <c r="A106">
        <f t="shared" si="0"/>
        <v>94</v>
      </c>
      <c r="B106" t="s">
        <v>33</v>
      </c>
      <c r="C106" s="4" t="s">
        <v>51</v>
      </c>
      <c r="D106">
        <f>105+52</f>
        <v>157</v>
      </c>
      <c r="E106" s="5">
        <v>333</v>
      </c>
    </row>
    <row r="107" spans="1:5" x14ac:dyDescent="0.2">
      <c r="A107">
        <f t="shared" si="0"/>
        <v>94</v>
      </c>
      <c r="B107" t="s">
        <v>33</v>
      </c>
      <c r="C107" s="4" t="s">
        <v>52</v>
      </c>
    </row>
    <row r="108" spans="1:5" x14ac:dyDescent="0.2">
      <c r="A108">
        <f t="shared" si="0"/>
        <v>94</v>
      </c>
      <c r="B108" t="s">
        <v>33</v>
      </c>
      <c r="C108" s="4" t="s">
        <v>53</v>
      </c>
    </row>
    <row r="109" spans="1:5" x14ac:dyDescent="0.2">
      <c r="A109">
        <f t="shared" si="0"/>
        <v>94</v>
      </c>
      <c r="B109" t="s">
        <v>33</v>
      </c>
      <c r="C109" s="4" t="s">
        <v>31</v>
      </c>
    </row>
    <row r="110" spans="1:5" x14ac:dyDescent="0.2">
      <c r="A110">
        <f t="shared" si="0"/>
        <v>94</v>
      </c>
      <c r="B110" t="s">
        <v>33</v>
      </c>
      <c r="C110" s="4" t="s">
        <v>54</v>
      </c>
    </row>
    <row r="111" spans="1:5" x14ac:dyDescent="0.2">
      <c r="A111">
        <f t="shared" si="0"/>
        <v>94</v>
      </c>
      <c r="B111" t="s">
        <v>55</v>
      </c>
      <c r="C111" t="s">
        <v>56</v>
      </c>
    </row>
    <row r="112" spans="1:5" x14ac:dyDescent="0.2">
      <c r="A112">
        <f t="shared" si="0"/>
        <v>94</v>
      </c>
      <c r="B112" t="s">
        <v>57</v>
      </c>
      <c r="C112" t="s">
        <v>58</v>
      </c>
      <c r="D112">
        <f>206+93</f>
        <v>299</v>
      </c>
      <c r="E112">
        <v>333</v>
      </c>
    </row>
    <row r="113" spans="1:5" x14ac:dyDescent="0.2">
      <c r="A113">
        <f t="shared" si="0"/>
        <v>94</v>
      </c>
      <c r="B113" t="s">
        <v>59</v>
      </c>
      <c r="C113" t="s">
        <v>60</v>
      </c>
      <c r="D113">
        <f>228+105</f>
        <v>333</v>
      </c>
      <c r="E113">
        <v>448</v>
      </c>
    </row>
    <row r="114" spans="1:5" x14ac:dyDescent="0.2">
      <c r="A114">
        <f t="shared" si="0"/>
        <v>94</v>
      </c>
      <c r="B114" t="s">
        <v>61</v>
      </c>
      <c r="C114" t="s">
        <v>62</v>
      </c>
      <c r="D114">
        <v>18</v>
      </c>
    </row>
    <row r="115" spans="1:5" x14ac:dyDescent="0.2">
      <c r="A115">
        <f t="shared" si="0"/>
        <v>94</v>
      </c>
      <c r="B115" t="s">
        <v>61</v>
      </c>
      <c r="C115" t="s">
        <v>63</v>
      </c>
    </row>
    <row r="116" spans="1:5" x14ac:dyDescent="0.2">
      <c r="A116">
        <f t="shared" si="0"/>
        <v>95</v>
      </c>
      <c r="B116" s="5" t="s">
        <v>5</v>
      </c>
      <c r="C116" s="5" t="s">
        <v>6</v>
      </c>
      <c r="D116">
        <f>((2582*65.4)+(5181*65.2))/(2582+5181)</f>
        <v>65.266520674996784</v>
      </c>
      <c r="E116">
        <f>2582+5181</f>
        <v>7763</v>
      </c>
    </row>
    <row r="117" spans="1:5" x14ac:dyDescent="0.2">
      <c r="A117">
        <f t="shared" si="0"/>
        <v>95</v>
      </c>
      <c r="B117" s="5" t="s">
        <v>5</v>
      </c>
      <c r="C117" s="5" t="s">
        <v>7</v>
      </c>
      <c r="D117">
        <f>((2582*15.6)+(5181*15.7))/(2582+5181)</f>
        <v>15.666739662501609</v>
      </c>
      <c r="E117">
        <f>2582+5181</f>
        <v>7763</v>
      </c>
    </row>
    <row r="118" spans="1:5" x14ac:dyDescent="0.2">
      <c r="A118">
        <f t="shared" si="0"/>
        <v>95</v>
      </c>
      <c r="B118" s="5" t="s">
        <v>5</v>
      </c>
      <c r="C118" s="5" t="s">
        <v>8</v>
      </c>
    </row>
    <row r="119" spans="1:5" x14ac:dyDescent="0.2">
      <c r="A119">
        <f t="shared" si="0"/>
        <v>95</v>
      </c>
      <c r="B119" s="5" t="s">
        <v>5</v>
      </c>
      <c r="C119" s="5" t="s">
        <v>9</v>
      </c>
    </row>
    <row r="120" spans="1:5" x14ac:dyDescent="0.2">
      <c r="A120">
        <f t="shared" si="0"/>
        <v>95</v>
      </c>
      <c r="B120" s="5" t="s">
        <v>5</v>
      </c>
      <c r="C120" s="5" t="s">
        <v>10</v>
      </c>
    </row>
    <row r="121" spans="1:5" x14ac:dyDescent="0.2">
      <c r="A121">
        <f t="shared" si="0"/>
        <v>95</v>
      </c>
      <c r="B121" s="5" t="s">
        <v>5</v>
      </c>
      <c r="C121" s="5" t="s">
        <v>11</v>
      </c>
    </row>
    <row r="122" spans="1:5" x14ac:dyDescent="0.2">
      <c r="A122">
        <f t="shared" si="0"/>
        <v>95</v>
      </c>
      <c r="B122" s="5" t="s">
        <v>5</v>
      </c>
      <c r="C122" s="5" t="s">
        <v>12</v>
      </c>
    </row>
    <row r="123" spans="1:5" x14ac:dyDescent="0.2">
      <c r="A123">
        <f t="shared" si="0"/>
        <v>95</v>
      </c>
      <c r="B123" s="5" t="s">
        <v>13</v>
      </c>
      <c r="C123" s="5" t="s">
        <v>6</v>
      </c>
    </row>
    <row r="124" spans="1:5" x14ac:dyDescent="0.2">
      <c r="A124">
        <f t="shared" ref="A124:A187" si="1">A67+1</f>
        <v>95</v>
      </c>
      <c r="B124" s="5" t="s">
        <v>13</v>
      </c>
      <c r="C124" s="5" t="s">
        <v>7</v>
      </c>
    </row>
    <row r="125" spans="1:5" x14ac:dyDescent="0.2">
      <c r="A125">
        <f t="shared" si="1"/>
        <v>95</v>
      </c>
      <c r="B125" s="5" t="s">
        <v>13</v>
      </c>
      <c r="C125" s="5" t="s">
        <v>8</v>
      </c>
    </row>
    <row r="126" spans="1:5" x14ac:dyDescent="0.2">
      <c r="A126">
        <f t="shared" si="1"/>
        <v>95</v>
      </c>
      <c r="B126" s="5" t="s">
        <v>13</v>
      </c>
      <c r="C126" s="5" t="s">
        <v>9</v>
      </c>
    </row>
    <row r="127" spans="1:5" x14ac:dyDescent="0.2">
      <c r="A127">
        <f t="shared" si="1"/>
        <v>95</v>
      </c>
      <c r="B127" s="5" t="s">
        <v>13</v>
      </c>
      <c r="C127" s="5" t="s">
        <v>10</v>
      </c>
    </row>
    <row r="128" spans="1:5" x14ac:dyDescent="0.2">
      <c r="A128">
        <f t="shared" si="1"/>
        <v>95</v>
      </c>
      <c r="B128" s="5" t="s">
        <v>13</v>
      </c>
      <c r="C128" s="5" t="s">
        <v>11</v>
      </c>
    </row>
    <row r="129" spans="1:5" x14ac:dyDescent="0.2">
      <c r="A129">
        <f t="shared" si="1"/>
        <v>95</v>
      </c>
      <c r="B129" s="5" t="s">
        <v>13</v>
      </c>
      <c r="C129" s="5" t="s">
        <v>12</v>
      </c>
    </row>
    <row r="130" spans="1:5" x14ac:dyDescent="0.2">
      <c r="A130">
        <f t="shared" si="1"/>
        <v>95</v>
      </c>
      <c r="B130" s="5" t="s">
        <v>14</v>
      </c>
      <c r="C130" s="5" t="s">
        <v>15</v>
      </c>
    </row>
    <row r="131" spans="1:5" x14ac:dyDescent="0.2">
      <c r="A131">
        <f t="shared" si="1"/>
        <v>95</v>
      </c>
      <c r="B131" s="5" t="s">
        <v>14</v>
      </c>
      <c r="C131" s="5" t="s">
        <v>16</v>
      </c>
    </row>
    <row r="132" spans="1:5" x14ac:dyDescent="0.2">
      <c r="A132">
        <f t="shared" si="1"/>
        <v>95</v>
      </c>
      <c r="B132" s="5" t="s">
        <v>14</v>
      </c>
      <c r="C132" s="5" t="s">
        <v>17</v>
      </c>
    </row>
    <row r="133" spans="1:5" x14ac:dyDescent="0.2">
      <c r="A133">
        <f t="shared" si="1"/>
        <v>95</v>
      </c>
      <c r="B133" s="5" t="s">
        <v>14</v>
      </c>
      <c r="C133" s="5" t="s">
        <v>18</v>
      </c>
    </row>
    <row r="134" spans="1:5" x14ac:dyDescent="0.2">
      <c r="A134">
        <f t="shared" si="1"/>
        <v>95</v>
      </c>
      <c r="B134" s="5" t="s">
        <v>14</v>
      </c>
      <c r="C134" s="5" t="s">
        <v>19</v>
      </c>
    </row>
    <row r="135" spans="1:5" x14ac:dyDescent="0.2">
      <c r="A135">
        <f t="shared" si="1"/>
        <v>95</v>
      </c>
      <c r="B135" s="5" t="s">
        <v>20</v>
      </c>
      <c r="C135" s="5" t="s">
        <v>21</v>
      </c>
      <c r="D135">
        <f>1604+3215</f>
        <v>4819</v>
      </c>
      <c r="E135">
        <f>2582+5181</f>
        <v>7763</v>
      </c>
    </row>
    <row r="136" spans="1:5" x14ac:dyDescent="0.2">
      <c r="A136">
        <f t="shared" si="1"/>
        <v>95</v>
      </c>
      <c r="B136" s="5" t="s">
        <v>20</v>
      </c>
      <c r="C136" s="5" t="s">
        <v>22</v>
      </c>
      <c r="D136">
        <f>978+1966</f>
        <v>2944</v>
      </c>
      <c r="E136">
        <f>2582+5181</f>
        <v>7763</v>
      </c>
    </row>
    <row r="137" spans="1:5" x14ac:dyDescent="0.2">
      <c r="A137">
        <f t="shared" si="1"/>
        <v>95</v>
      </c>
      <c r="B137" s="5" t="s">
        <v>23</v>
      </c>
      <c r="C137" s="5" t="s">
        <v>24</v>
      </c>
    </row>
    <row r="138" spans="1:5" x14ac:dyDescent="0.2">
      <c r="A138">
        <f t="shared" si="1"/>
        <v>95</v>
      </c>
      <c r="B138" s="5" t="s">
        <v>23</v>
      </c>
      <c r="C138" s="5" t="s">
        <v>25</v>
      </c>
    </row>
    <row r="139" spans="1:5" x14ac:dyDescent="0.2">
      <c r="A139">
        <f t="shared" si="1"/>
        <v>95</v>
      </c>
      <c r="B139" s="5" t="s">
        <v>23</v>
      </c>
      <c r="C139" s="5" t="s">
        <v>26</v>
      </c>
    </row>
    <row r="140" spans="1:5" x14ac:dyDescent="0.2">
      <c r="A140">
        <f t="shared" si="1"/>
        <v>95</v>
      </c>
      <c r="B140" s="5" t="s">
        <v>27</v>
      </c>
      <c r="C140" s="5" t="s">
        <v>28</v>
      </c>
      <c r="D140">
        <f>1961+3978</f>
        <v>5939</v>
      </c>
      <c r="E140">
        <v>7763</v>
      </c>
    </row>
    <row r="141" spans="1:5" x14ac:dyDescent="0.2">
      <c r="A141">
        <f t="shared" si="1"/>
        <v>95</v>
      </c>
      <c r="B141" s="5" t="s">
        <v>27</v>
      </c>
      <c r="C141" s="5" t="s">
        <v>29</v>
      </c>
    </row>
    <row r="142" spans="1:5" x14ac:dyDescent="0.2">
      <c r="A142">
        <f t="shared" si="1"/>
        <v>95</v>
      </c>
      <c r="B142" s="5" t="s">
        <v>27</v>
      </c>
      <c r="C142" s="5" t="s">
        <v>30</v>
      </c>
    </row>
    <row r="143" spans="1:5" x14ac:dyDescent="0.2">
      <c r="A143">
        <f t="shared" si="1"/>
        <v>95</v>
      </c>
      <c r="B143" s="5" t="s">
        <v>27</v>
      </c>
      <c r="C143" s="5" t="s">
        <v>31</v>
      </c>
    </row>
    <row r="144" spans="1:5" x14ac:dyDescent="0.2">
      <c r="A144">
        <f t="shared" si="1"/>
        <v>95</v>
      </c>
      <c r="B144" s="5" t="s">
        <v>27</v>
      </c>
      <c r="C144" s="5" t="s">
        <v>32</v>
      </c>
    </row>
    <row r="145" spans="1:5" x14ac:dyDescent="0.2">
      <c r="A145">
        <f t="shared" si="1"/>
        <v>95</v>
      </c>
      <c r="B145" s="5" t="s">
        <v>27</v>
      </c>
      <c r="C145" s="5" t="s">
        <v>26</v>
      </c>
      <c r="D145">
        <f>249+466</f>
        <v>715</v>
      </c>
      <c r="E145">
        <v>7763</v>
      </c>
    </row>
    <row r="146" spans="1:5" x14ac:dyDescent="0.2">
      <c r="A146">
        <f t="shared" si="1"/>
        <v>95</v>
      </c>
      <c r="B146" s="5" t="s">
        <v>33</v>
      </c>
      <c r="C146" s="6" t="s">
        <v>34</v>
      </c>
    </row>
    <row r="147" spans="1:5" x14ac:dyDescent="0.2">
      <c r="A147">
        <f t="shared" si="1"/>
        <v>95</v>
      </c>
      <c r="B147" s="5" t="s">
        <v>33</v>
      </c>
      <c r="C147" s="6" t="s">
        <v>35</v>
      </c>
      <c r="D147">
        <f>700+1433</f>
        <v>2133</v>
      </c>
      <c r="E147">
        <v>7763</v>
      </c>
    </row>
    <row r="148" spans="1:5" x14ac:dyDescent="0.2">
      <c r="A148">
        <f t="shared" si="1"/>
        <v>95</v>
      </c>
      <c r="B148" s="5" t="s">
        <v>33</v>
      </c>
      <c r="C148" s="6" t="s">
        <v>36</v>
      </c>
    </row>
    <row r="149" spans="1:5" x14ac:dyDescent="0.2">
      <c r="A149">
        <f t="shared" si="1"/>
        <v>95</v>
      </c>
      <c r="B149" s="5" t="s">
        <v>33</v>
      </c>
      <c r="C149" s="6" t="s">
        <v>37</v>
      </c>
      <c r="D149">
        <f>1350+693</f>
        <v>2043</v>
      </c>
      <c r="E149">
        <v>7763</v>
      </c>
    </row>
    <row r="150" spans="1:5" x14ac:dyDescent="0.2">
      <c r="A150">
        <f t="shared" si="1"/>
        <v>95</v>
      </c>
      <c r="B150" s="5" t="s">
        <v>33</v>
      </c>
      <c r="C150" s="6" t="s">
        <v>38</v>
      </c>
    </row>
    <row r="151" spans="1:5" x14ac:dyDescent="0.2">
      <c r="A151">
        <f t="shared" si="1"/>
        <v>95</v>
      </c>
      <c r="B151" s="5" t="s">
        <v>33</v>
      </c>
      <c r="C151" s="6" t="s">
        <v>39</v>
      </c>
    </row>
    <row r="152" spans="1:5" x14ac:dyDescent="0.2">
      <c r="A152">
        <f t="shared" si="1"/>
        <v>95</v>
      </c>
      <c r="B152" s="5" t="s">
        <v>33</v>
      </c>
      <c r="C152" s="6" t="s">
        <v>40</v>
      </c>
      <c r="D152">
        <f>155+334</f>
        <v>489</v>
      </c>
      <c r="E152">
        <v>7763</v>
      </c>
    </row>
    <row r="153" spans="1:5" x14ac:dyDescent="0.2">
      <c r="A153">
        <f t="shared" si="1"/>
        <v>95</v>
      </c>
      <c r="B153" s="5" t="s">
        <v>33</v>
      </c>
      <c r="C153" s="6" t="s">
        <v>41</v>
      </c>
      <c r="D153">
        <f>45+65</f>
        <v>110</v>
      </c>
      <c r="E153">
        <v>7763</v>
      </c>
    </row>
    <row r="154" spans="1:5" x14ac:dyDescent="0.2">
      <c r="A154">
        <f t="shared" si="1"/>
        <v>95</v>
      </c>
      <c r="B154" s="5" t="s">
        <v>33</v>
      </c>
      <c r="C154" s="6" t="s">
        <v>42</v>
      </c>
    </row>
    <row r="155" spans="1:5" x14ac:dyDescent="0.2">
      <c r="A155">
        <f t="shared" si="1"/>
        <v>95</v>
      </c>
      <c r="B155" s="5" t="s">
        <v>33</v>
      </c>
      <c r="C155" s="6" t="s">
        <v>43</v>
      </c>
      <c r="D155">
        <f>621+1313</f>
        <v>1934</v>
      </c>
      <c r="E155">
        <v>7763</v>
      </c>
    </row>
    <row r="156" spans="1:5" x14ac:dyDescent="0.2">
      <c r="A156">
        <f t="shared" si="1"/>
        <v>95</v>
      </c>
      <c r="B156" s="5" t="s">
        <v>33</v>
      </c>
      <c r="C156" s="6" t="s">
        <v>44</v>
      </c>
    </row>
    <row r="157" spans="1:5" x14ac:dyDescent="0.2">
      <c r="A157">
        <f t="shared" si="1"/>
        <v>95</v>
      </c>
      <c r="B157" s="5" t="s">
        <v>33</v>
      </c>
      <c r="C157" s="6" t="s">
        <v>45</v>
      </c>
    </row>
    <row r="158" spans="1:5" x14ac:dyDescent="0.2">
      <c r="A158">
        <f t="shared" si="1"/>
        <v>95</v>
      </c>
      <c r="B158" s="5" t="s">
        <v>33</v>
      </c>
      <c r="C158" s="6" t="s">
        <v>46</v>
      </c>
    </row>
    <row r="159" spans="1:5" x14ac:dyDescent="0.2">
      <c r="A159">
        <f t="shared" si="1"/>
        <v>95</v>
      </c>
      <c r="B159" s="5" t="s">
        <v>33</v>
      </c>
      <c r="C159" s="6" t="s">
        <v>47</v>
      </c>
    </row>
    <row r="160" spans="1:5" x14ac:dyDescent="0.2">
      <c r="A160">
        <f t="shared" si="1"/>
        <v>95</v>
      </c>
      <c r="B160" s="5" t="s">
        <v>33</v>
      </c>
      <c r="C160" s="6" t="s">
        <v>48</v>
      </c>
      <c r="D160">
        <v>19</v>
      </c>
      <c r="E160">
        <v>7763</v>
      </c>
    </row>
    <row r="161" spans="1:5" x14ac:dyDescent="0.2">
      <c r="A161">
        <f t="shared" si="1"/>
        <v>95</v>
      </c>
      <c r="B161" s="5" t="s">
        <v>33</v>
      </c>
      <c r="C161" s="6" t="s">
        <v>49</v>
      </c>
    </row>
    <row r="162" spans="1:5" x14ac:dyDescent="0.2">
      <c r="A162">
        <f t="shared" si="1"/>
        <v>95</v>
      </c>
      <c r="B162" s="5" t="s">
        <v>33</v>
      </c>
      <c r="C162" s="6" t="s">
        <v>50</v>
      </c>
    </row>
    <row r="163" spans="1:5" x14ac:dyDescent="0.2">
      <c r="A163">
        <f t="shared" si="1"/>
        <v>95</v>
      </c>
      <c r="B163" s="5" t="s">
        <v>33</v>
      </c>
      <c r="C163" s="6" t="s">
        <v>51</v>
      </c>
    </row>
    <row r="164" spans="1:5" x14ac:dyDescent="0.2">
      <c r="A164">
        <f t="shared" si="1"/>
        <v>95</v>
      </c>
      <c r="B164" s="5" t="s">
        <v>33</v>
      </c>
      <c r="C164" s="6" t="s">
        <v>52</v>
      </c>
      <c r="D164">
        <f>22+7</f>
        <v>29</v>
      </c>
      <c r="E164">
        <v>7763</v>
      </c>
    </row>
    <row r="165" spans="1:5" x14ac:dyDescent="0.2">
      <c r="A165">
        <f t="shared" si="1"/>
        <v>95</v>
      </c>
      <c r="B165" s="5" t="s">
        <v>33</v>
      </c>
      <c r="C165" s="6" t="s">
        <v>53</v>
      </c>
    </row>
    <row r="166" spans="1:5" x14ac:dyDescent="0.2">
      <c r="A166">
        <f t="shared" si="1"/>
        <v>95</v>
      </c>
      <c r="B166" s="5" t="s">
        <v>33</v>
      </c>
      <c r="C166" s="6" t="s">
        <v>31</v>
      </c>
    </row>
    <row r="167" spans="1:5" x14ac:dyDescent="0.2">
      <c r="A167">
        <f t="shared" si="1"/>
        <v>95</v>
      </c>
      <c r="B167" s="5" t="s">
        <v>33</v>
      </c>
      <c r="C167" s="6" t="s">
        <v>54</v>
      </c>
    </row>
    <row r="168" spans="1:5" x14ac:dyDescent="0.2">
      <c r="A168">
        <f t="shared" si="1"/>
        <v>95</v>
      </c>
      <c r="B168" s="5" t="s">
        <v>55</v>
      </c>
      <c r="C168" s="5" t="s">
        <v>56</v>
      </c>
    </row>
    <row r="169" spans="1:5" x14ac:dyDescent="0.2">
      <c r="A169">
        <f t="shared" si="1"/>
        <v>95</v>
      </c>
      <c r="B169" s="5" t="s">
        <v>57</v>
      </c>
      <c r="C169" s="5" t="s">
        <v>58</v>
      </c>
    </row>
    <row r="170" spans="1:5" x14ac:dyDescent="0.2">
      <c r="A170">
        <f t="shared" si="1"/>
        <v>95</v>
      </c>
      <c r="B170" s="5" t="s">
        <v>59</v>
      </c>
      <c r="C170" s="5" t="s">
        <v>60</v>
      </c>
      <c r="D170">
        <f>2582+5181</f>
        <v>7763</v>
      </c>
      <c r="E170">
        <v>16442</v>
      </c>
    </row>
    <row r="171" spans="1:5" x14ac:dyDescent="0.2">
      <c r="A171">
        <f t="shared" si="1"/>
        <v>95</v>
      </c>
      <c r="B171" s="5" t="s">
        <v>61</v>
      </c>
      <c r="C171" s="5" t="s">
        <v>62</v>
      </c>
    </row>
    <row r="172" spans="1:5" x14ac:dyDescent="0.2">
      <c r="A172">
        <f t="shared" si="1"/>
        <v>95</v>
      </c>
      <c r="B172" s="5" t="s">
        <v>61</v>
      </c>
      <c r="C172" s="5" t="s">
        <v>63</v>
      </c>
    </row>
    <row r="173" spans="1:5" x14ac:dyDescent="0.2">
      <c r="A173">
        <f t="shared" si="1"/>
        <v>96</v>
      </c>
      <c r="B173" s="5" t="s">
        <v>5</v>
      </c>
      <c r="C173" s="5" t="s">
        <v>6</v>
      </c>
    </row>
    <row r="174" spans="1:5" x14ac:dyDescent="0.2">
      <c r="A174">
        <f t="shared" si="1"/>
        <v>96</v>
      </c>
      <c r="B174" s="5" t="s">
        <v>5</v>
      </c>
      <c r="C174" s="5" t="s">
        <v>7</v>
      </c>
    </row>
    <row r="175" spans="1:5" x14ac:dyDescent="0.2">
      <c r="A175">
        <f t="shared" si="1"/>
        <v>96</v>
      </c>
      <c r="B175" s="5" t="s">
        <v>5</v>
      </c>
      <c r="C175" s="5" t="s">
        <v>8</v>
      </c>
      <c r="D175">
        <v>54.75</v>
      </c>
      <c r="E175">
        <v>72</v>
      </c>
    </row>
    <row r="176" spans="1:5" x14ac:dyDescent="0.2">
      <c r="A176">
        <f t="shared" si="1"/>
        <v>96</v>
      </c>
      <c r="B176" s="5" t="s">
        <v>5</v>
      </c>
      <c r="C176" s="5" t="s">
        <v>9</v>
      </c>
      <c r="D176">
        <f>42.25</f>
        <v>42.25</v>
      </c>
      <c r="E176">
        <v>72</v>
      </c>
    </row>
    <row r="177" spans="1:5" x14ac:dyDescent="0.2">
      <c r="A177">
        <f t="shared" si="1"/>
        <v>96</v>
      </c>
      <c r="B177" s="5" t="s">
        <v>5</v>
      </c>
      <c r="C177" s="5" t="s">
        <v>10</v>
      </c>
      <c r="D177">
        <f>(67+64.5)/2</f>
        <v>65.75</v>
      </c>
      <c r="E177">
        <v>72</v>
      </c>
    </row>
    <row r="178" spans="1:5" x14ac:dyDescent="0.2">
      <c r="A178">
        <f t="shared" si="1"/>
        <v>96</v>
      </c>
      <c r="B178" s="5" t="s">
        <v>5</v>
      </c>
      <c r="C178" s="5" t="s">
        <v>11</v>
      </c>
    </row>
    <row r="179" spans="1:5" x14ac:dyDescent="0.2">
      <c r="A179">
        <f t="shared" si="1"/>
        <v>96</v>
      </c>
      <c r="B179" s="5" t="s">
        <v>5</v>
      </c>
      <c r="C179" s="5" t="s">
        <v>12</v>
      </c>
    </row>
    <row r="180" spans="1:5" x14ac:dyDescent="0.2">
      <c r="A180">
        <f t="shared" si="1"/>
        <v>96</v>
      </c>
      <c r="B180" s="5" t="s">
        <v>13</v>
      </c>
      <c r="C180" s="5" t="s">
        <v>6</v>
      </c>
    </row>
    <row r="181" spans="1:5" x14ac:dyDescent="0.2">
      <c r="A181">
        <f t="shared" si="1"/>
        <v>96</v>
      </c>
      <c r="B181" s="5" t="s">
        <v>13</v>
      </c>
      <c r="C181" s="5" t="s">
        <v>7</v>
      </c>
    </row>
    <row r="182" spans="1:5" x14ac:dyDescent="0.2">
      <c r="A182">
        <f t="shared" si="1"/>
        <v>96</v>
      </c>
      <c r="B182" s="5" t="s">
        <v>13</v>
      </c>
      <c r="C182" s="5" t="s">
        <v>8</v>
      </c>
      <c r="D182">
        <f>(29.7+33.5)/2</f>
        <v>31.6</v>
      </c>
      <c r="E182">
        <v>72</v>
      </c>
    </row>
    <row r="183" spans="1:5" x14ac:dyDescent="0.2">
      <c r="A183">
        <f t="shared" si="1"/>
        <v>96</v>
      </c>
      <c r="B183" s="5" t="s">
        <v>13</v>
      </c>
      <c r="C183" s="5" t="s">
        <v>9</v>
      </c>
      <c r="D183">
        <f>(26.3+28.6)/2</f>
        <v>27.450000000000003</v>
      </c>
      <c r="E183">
        <v>72</v>
      </c>
    </row>
    <row r="184" spans="1:5" x14ac:dyDescent="0.2">
      <c r="A184">
        <f t="shared" si="1"/>
        <v>96</v>
      </c>
      <c r="B184" s="5" t="s">
        <v>13</v>
      </c>
      <c r="C184" s="5" t="s">
        <v>10</v>
      </c>
      <c r="D184">
        <f>(36+37.8)/2</f>
        <v>36.9</v>
      </c>
      <c r="E184">
        <v>72</v>
      </c>
    </row>
    <row r="185" spans="1:5" x14ac:dyDescent="0.2">
      <c r="A185">
        <f t="shared" si="1"/>
        <v>96</v>
      </c>
      <c r="B185" s="5" t="s">
        <v>13</v>
      </c>
      <c r="C185" s="5" t="s">
        <v>11</v>
      </c>
    </row>
    <row r="186" spans="1:5" x14ac:dyDescent="0.2">
      <c r="A186">
        <f t="shared" si="1"/>
        <v>96</v>
      </c>
      <c r="B186" s="5" t="s">
        <v>13</v>
      </c>
      <c r="C186" s="5" t="s">
        <v>12</v>
      </c>
    </row>
    <row r="187" spans="1:5" x14ac:dyDescent="0.2">
      <c r="A187">
        <f t="shared" si="1"/>
        <v>96</v>
      </c>
      <c r="B187" s="5" t="s">
        <v>14</v>
      </c>
      <c r="C187" s="5" t="s">
        <v>15</v>
      </c>
    </row>
    <row r="188" spans="1:5" x14ac:dyDescent="0.2">
      <c r="A188">
        <f t="shared" ref="A188:A251" si="2">A131+1</f>
        <v>96</v>
      </c>
      <c r="B188" s="5" t="s">
        <v>14</v>
      </c>
      <c r="C188" s="5" t="s">
        <v>16</v>
      </c>
    </row>
    <row r="189" spans="1:5" x14ac:dyDescent="0.2">
      <c r="A189">
        <f t="shared" si="2"/>
        <v>96</v>
      </c>
      <c r="B189" s="5" t="s">
        <v>14</v>
      </c>
      <c r="C189" s="5" t="s">
        <v>17</v>
      </c>
    </row>
    <row r="190" spans="1:5" x14ac:dyDescent="0.2">
      <c r="A190">
        <f t="shared" si="2"/>
        <v>96</v>
      </c>
      <c r="B190" s="5" t="s">
        <v>14</v>
      </c>
      <c r="C190" s="5" t="s">
        <v>18</v>
      </c>
      <c r="D190">
        <v>16</v>
      </c>
      <c r="E190">
        <v>72</v>
      </c>
    </row>
    <row r="191" spans="1:5" x14ac:dyDescent="0.2">
      <c r="A191">
        <f t="shared" si="2"/>
        <v>96</v>
      </c>
      <c r="B191" s="5" t="s">
        <v>14</v>
      </c>
      <c r="C191" s="5" t="s">
        <v>19</v>
      </c>
      <c r="D191">
        <f>72-16</f>
        <v>56</v>
      </c>
      <c r="E191">
        <v>72</v>
      </c>
    </row>
    <row r="192" spans="1:5" x14ac:dyDescent="0.2">
      <c r="A192">
        <f t="shared" si="2"/>
        <v>96</v>
      </c>
      <c r="B192" s="5" t="s">
        <v>20</v>
      </c>
      <c r="C192" s="5" t="s">
        <v>21</v>
      </c>
      <c r="D192">
        <f>14+19</f>
        <v>33</v>
      </c>
      <c r="E192">
        <v>72</v>
      </c>
    </row>
    <row r="193" spans="1:5" x14ac:dyDescent="0.2">
      <c r="A193">
        <f t="shared" si="2"/>
        <v>96</v>
      </c>
      <c r="B193" s="5" t="s">
        <v>20</v>
      </c>
      <c r="C193" s="5" t="s">
        <v>22</v>
      </c>
      <c r="D193">
        <f>72-33</f>
        <v>39</v>
      </c>
      <c r="E193">
        <v>72</v>
      </c>
    </row>
    <row r="194" spans="1:5" x14ac:dyDescent="0.2">
      <c r="A194">
        <f t="shared" si="2"/>
        <v>96</v>
      </c>
      <c r="B194" s="5" t="s">
        <v>23</v>
      </c>
      <c r="C194" s="5" t="s">
        <v>24</v>
      </c>
    </row>
    <row r="195" spans="1:5" x14ac:dyDescent="0.2">
      <c r="A195">
        <f t="shared" si="2"/>
        <v>96</v>
      </c>
      <c r="B195" s="5" t="s">
        <v>23</v>
      </c>
      <c r="C195" s="5" t="s">
        <v>25</v>
      </c>
    </row>
    <row r="196" spans="1:5" x14ac:dyDescent="0.2">
      <c r="A196">
        <f t="shared" si="2"/>
        <v>96</v>
      </c>
      <c r="B196" s="5" t="s">
        <v>23</v>
      </c>
      <c r="C196" s="5" t="s">
        <v>26</v>
      </c>
    </row>
    <row r="197" spans="1:5" x14ac:dyDescent="0.2">
      <c r="A197">
        <f t="shared" si="2"/>
        <v>96</v>
      </c>
      <c r="B197" s="5" t="s">
        <v>27</v>
      </c>
      <c r="C197" s="5" t="s">
        <v>28</v>
      </c>
    </row>
    <row r="198" spans="1:5" x14ac:dyDescent="0.2">
      <c r="A198">
        <f t="shared" si="2"/>
        <v>96</v>
      </c>
      <c r="B198" s="5" t="s">
        <v>27</v>
      </c>
      <c r="C198" s="5" t="s">
        <v>29</v>
      </c>
    </row>
    <row r="199" spans="1:5" x14ac:dyDescent="0.2">
      <c r="A199">
        <f t="shared" si="2"/>
        <v>96</v>
      </c>
      <c r="B199" s="5" t="s">
        <v>27</v>
      </c>
      <c r="C199" s="5" t="s">
        <v>30</v>
      </c>
    </row>
    <row r="200" spans="1:5" x14ac:dyDescent="0.2">
      <c r="A200">
        <f t="shared" si="2"/>
        <v>96</v>
      </c>
      <c r="B200" s="5" t="s">
        <v>27</v>
      </c>
      <c r="C200" s="5" t="s">
        <v>31</v>
      </c>
    </row>
    <row r="201" spans="1:5" x14ac:dyDescent="0.2">
      <c r="A201">
        <f t="shared" si="2"/>
        <v>96</v>
      </c>
      <c r="B201" s="5" t="s">
        <v>27</v>
      </c>
      <c r="C201" s="5" t="s">
        <v>32</v>
      </c>
    </row>
    <row r="202" spans="1:5" x14ac:dyDescent="0.2">
      <c r="A202">
        <f t="shared" si="2"/>
        <v>96</v>
      </c>
      <c r="B202" s="5" t="s">
        <v>27</v>
      </c>
      <c r="C202" s="5" t="s">
        <v>26</v>
      </c>
    </row>
    <row r="203" spans="1:5" x14ac:dyDescent="0.2">
      <c r="A203">
        <f t="shared" si="2"/>
        <v>96</v>
      </c>
      <c r="B203" s="5" t="s">
        <v>33</v>
      </c>
      <c r="C203" s="6" t="s">
        <v>34</v>
      </c>
    </row>
    <row r="204" spans="1:5" x14ac:dyDescent="0.2">
      <c r="A204">
        <f t="shared" si="2"/>
        <v>96</v>
      </c>
      <c r="B204" s="5" t="s">
        <v>33</v>
      </c>
      <c r="C204" s="6" t="s">
        <v>35</v>
      </c>
      <c r="D204">
        <f>15+13</f>
        <v>28</v>
      </c>
      <c r="E204">
        <v>72</v>
      </c>
    </row>
    <row r="205" spans="1:5" x14ac:dyDescent="0.2">
      <c r="A205">
        <f t="shared" si="2"/>
        <v>96</v>
      </c>
      <c r="B205" s="5" t="s">
        <v>33</v>
      </c>
      <c r="C205" s="6" t="s">
        <v>36</v>
      </c>
    </row>
    <row r="206" spans="1:5" x14ac:dyDescent="0.2">
      <c r="A206">
        <f t="shared" si="2"/>
        <v>96</v>
      </c>
      <c r="B206" s="5" t="s">
        <v>33</v>
      </c>
      <c r="C206" s="6" t="s">
        <v>37</v>
      </c>
      <c r="D206">
        <f>16+17</f>
        <v>33</v>
      </c>
      <c r="E206">
        <v>72</v>
      </c>
    </row>
    <row r="207" spans="1:5" x14ac:dyDescent="0.2">
      <c r="A207">
        <f t="shared" si="2"/>
        <v>96</v>
      </c>
      <c r="B207" s="5" t="s">
        <v>33</v>
      </c>
      <c r="C207" s="6" t="s">
        <v>38</v>
      </c>
    </row>
    <row r="208" spans="1:5" x14ac:dyDescent="0.2">
      <c r="A208">
        <f t="shared" si="2"/>
        <v>96</v>
      </c>
      <c r="B208" s="5" t="s">
        <v>33</v>
      </c>
      <c r="C208" s="6" t="s">
        <v>39</v>
      </c>
    </row>
    <row r="209" spans="1:5" x14ac:dyDescent="0.2">
      <c r="A209">
        <f t="shared" si="2"/>
        <v>96</v>
      </c>
      <c r="B209" s="5" t="s">
        <v>33</v>
      </c>
      <c r="C209" s="6" t="s">
        <v>40</v>
      </c>
    </row>
    <row r="210" spans="1:5" x14ac:dyDescent="0.2">
      <c r="A210">
        <f t="shared" si="2"/>
        <v>96</v>
      </c>
      <c r="B210" s="5" t="s">
        <v>33</v>
      </c>
      <c r="C210" s="6" t="s">
        <v>41</v>
      </c>
    </row>
    <row r="211" spans="1:5" x14ac:dyDescent="0.2">
      <c r="A211">
        <f t="shared" si="2"/>
        <v>96</v>
      </c>
      <c r="B211" s="5" t="s">
        <v>33</v>
      </c>
      <c r="C211" s="6" t="s">
        <v>42</v>
      </c>
    </row>
    <row r="212" spans="1:5" x14ac:dyDescent="0.2">
      <c r="A212">
        <f t="shared" si="2"/>
        <v>96</v>
      </c>
      <c r="B212" s="5" t="s">
        <v>33</v>
      </c>
      <c r="C212" s="6" t="s">
        <v>43</v>
      </c>
      <c r="D212">
        <v>9</v>
      </c>
      <c r="E212">
        <v>72</v>
      </c>
    </row>
    <row r="213" spans="1:5" x14ac:dyDescent="0.2">
      <c r="A213">
        <f t="shared" si="2"/>
        <v>96</v>
      </c>
      <c r="B213" s="5" t="s">
        <v>33</v>
      </c>
      <c r="C213" s="6" t="s">
        <v>44</v>
      </c>
    </row>
    <row r="214" spans="1:5" x14ac:dyDescent="0.2">
      <c r="A214">
        <f t="shared" si="2"/>
        <v>96</v>
      </c>
      <c r="B214" s="5" t="s">
        <v>33</v>
      </c>
      <c r="C214" s="6" t="s">
        <v>45</v>
      </c>
    </row>
    <row r="215" spans="1:5" x14ac:dyDescent="0.2">
      <c r="A215">
        <f t="shared" si="2"/>
        <v>96</v>
      </c>
      <c r="B215" s="5" t="s">
        <v>33</v>
      </c>
      <c r="C215" s="6" t="s">
        <v>46</v>
      </c>
    </row>
    <row r="216" spans="1:5" x14ac:dyDescent="0.2">
      <c r="A216">
        <f t="shared" si="2"/>
        <v>96</v>
      </c>
      <c r="B216" s="5" t="s">
        <v>33</v>
      </c>
      <c r="C216" s="6" t="s">
        <v>47</v>
      </c>
    </row>
    <row r="217" spans="1:5" x14ac:dyDescent="0.2">
      <c r="A217">
        <f t="shared" si="2"/>
        <v>96</v>
      </c>
      <c r="B217" s="5" t="s">
        <v>33</v>
      </c>
      <c r="C217" s="6" t="s">
        <v>48</v>
      </c>
    </row>
    <row r="218" spans="1:5" x14ac:dyDescent="0.2">
      <c r="A218">
        <f t="shared" si="2"/>
        <v>96</v>
      </c>
      <c r="B218" s="5" t="s">
        <v>33</v>
      </c>
      <c r="C218" s="6" t="s">
        <v>49</v>
      </c>
      <c r="D218">
        <v>22</v>
      </c>
      <c r="E218">
        <v>72</v>
      </c>
    </row>
    <row r="219" spans="1:5" x14ac:dyDescent="0.2">
      <c r="A219">
        <f t="shared" si="2"/>
        <v>96</v>
      </c>
      <c r="B219" s="5" t="s">
        <v>33</v>
      </c>
      <c r="C219" s="6" t="s">
        <v>50</v>
      </c>
    </row>
    <row r="220" spans="1:5" x14ac:dyDescent="0.2">
      <c r="A220">
        <f t="shared" si="2"/>
        <v>96</v>
      </c>
      <c r="B220" s="5" t="s">
        <v>33</v>
      </c>
      <c r="C220" s="6" t="s">
        <v>51</v>
      </c>
    </row>
    <row r="221" spans="1:5" x14ac:dyDescent="0.2">
      <c r="A221">
        <f t="shared" si="2"/>
        <v>96</v>
      </c>
      <c r="B221" s="5" t="s">
        <v>33</v>
      </c>
      <c r="C221" s="6" t="s">
        <v>52</v>
      </c>
    </row>
    <row r="222" spans="1:5" x14ac:dyDescent="0.2">
      <c r="A222">
        <f t="shared" si="2"/>
        <v>96</v>
      </c>
      <c r="B222" s="5" t="s">
        <v>33</v>
      </c>
      <c r="C222" s="6" t="s">
        <v>53</v>
      </c>
    </row>
    <row r="223" spans="1:5" x14ac:dyDescent="0.2">
      <c r="A223">
        <f t="shared" si="2"/>
        <v>96</v>
      </c>
      <c r="B223" s="5" t="s">
        <v>33</v>
      </c>
      <c r="C223" s="6" t="s">
        <v>31</v>
      </c>
    </row>
    <row r="224" spans="1:5" x14ac:dyDescent="0.2">
      <c r="A224">
        <f t="shared" si="2"/>
        <v>96</v>
      </c>
      <c r="B224" s="5" t="s">
        <v>33</v>
      </c>
      <c r="C224" s="6" t="s">
        <v>54</v>
      </c>
    </row>
    <row r="225" spans="1:5" x14ac:dyDescent="0.2">
      <c r="A225">
        <f t="shared" si="2"/>
        <v>96</v>
      </c>
      <c r="B225" s="5" t="s">
        <v>55</v>
      </c>
      <c r="C225" s="5" t="s">
        <v>56</v>
      </c>
    </row>
    <row r="226" spans="1:5" x14ac:dyDescent="0.2">
      <c r="A226">
        <f t="shared" si="2"/>
        <v>96</v>
      </c>
      <c r="B226" s="5" t="s">
        <v>57</v>
      </c>
      <c r="C226" s="5" t="s">
        <v>58</v>
      </c>
    </row>
    <row r="227" spans="1:5" x14ac:dyDescent="0.2">
      <c r="A227">
        <f t="shared" si="2"/>
        <v>96</v>
      </c>
      <c r="B227" s="5" t="s">
        <v>59</v>
      </c>
      <c r="C227" s="5" t="s">
        <v>60</v>
      </c>
      <c r="D227">
        <f>36*2</f>
        <v>72</v>
      </c>
      <c r="E227">
        <v>131</v>
      </c>
    </row>
    <row r="228" spans="1:5" x14ac:dyDescent="0.2">
      <c r="A228">
        <f t="shared" si="2"/>
        <v>96</v>
      </c>
      <c r="B228" s="5" t="s">
        <v>61</v>
      </c>
      <c r="C228" s="5" t="s">
        <v>62</v>
      </c>
      <c r="D228">
        <v>18</v>
      </c>
    </row>
    <row r="229" spans="1:5" x14ac:dyDescent="0.2">
      <c r="A229">
        <f t="shared" si="2"/>
        <v>96</v>
      </c>
      <c r="B229" s="5" t="s">
        <v>61</v>
      </c>
      <c r="C229" s="5" t="s">
        <v>63</v>
      </c>
    </row>
    <row r="230" spans="1:5" x14ac:dyDescent="0.2">
      <c r="A230">
        <f t="shared" si="2"/>
        <v>97</v>
      </c>
      <c r="B230" s="5" t="s">
        <v>5</v>
      </c>
      <c r="C230" s="5" t="s">
        <v>6</v>
      </c>
    </row>
    <row r="231" spans="1:5" x14ac:dyDescent="0.2">
      <c r="A231">
        <f t="shared" si="2"/>
        <v>97</v>
      </c>
      <c r="B231" s="5" t="s">
        <v>5</v>
      </c>
      <c r="C231" s="5" t="s">
        <v>7</v>
      </c>
    </row>
    <row r="232" spans="1:5" x14ac:dyDescent="0.2">
      <c r="A232">
        <f t="shared" si="2"/>
        <v>97</v>
      </c>
      <c r="B232" s="5" t="s">
        <v>5</v>
      </c>
      <c r="C232" s="5" t="s">
        <v>8</v>
      </c>
      <c r="D232">
        <v>29</v>
      </c>
      <c r="E232">
        <v>100</v>
      </c>
    </row>
    <row r="233" spans="1:5" x14ac:dyDescent="0.2">
      <c r="A233">
        <f t="shared" si="2"/>
        <v>97</v>
      </c>
      <c r="B233" s="5" t="s">
        <v>5</v>
      </c>
      <c r="C233" s="5" t="s">
        <v>9</v>
      </c>
      <c r="D233">
        <f>(20.5+22.5)/2</f>
        <v>21.5</v>
      </c>
      <c r="E233">
        <v>100</v>
      </c>
    </row>
    <row r="234" spans="1:5" x14ac:dyDescent="0.2">
      <c r="A234">
        <f t="shared" si="2"/>
        <v>97</v>
      </c>
      <c r="B234" s="5" t="s">
        <v>5</v>
      </c>
      <c r="C234" s="5" t="s">
        <v>10</v>
      </c>
      <c r="D234">
        <v>38.5</v>
      </c>
      <c r="E234">
        <v>100</v>
      </c>
    </row>
    <row r="235" spans="1:5" x14ac:dyDescent="0.2">
      <c r="A235">
        <f t="shared" si="2"/>
        <v>97</v>
      </c>
      <c r="B235" s="5" t="s">
        <v>5</v>
      </c>
      <c r="C235" s="5" t="s">
        <v>11</v>
      </c>
    </row>
    <row r="236" spans="1:5" x14ac:dyDescent="0.2">
      <c r="A236">
        <f t="shared" si="2"/>
        <v>97</v>
      </c>
      <c r="B236" s="5" t="s">
        <v>5</v>
      </c>
      <c r="C236" s="5" t="s">
        <v>12</v>
      </c>
    </row>
    <row r="237" spans="1:5" x14ac:dyDescent="0.2">
      <c r="A237">
        <f t="shared" si="2"/>
        <v>97</v>
      </c>
      <c r="B237" s="5" t="s">
        <v>13</v>
      </c>
      <c r="C237" s="5" t="s">
        <v>6</v>
      </c>
    </row>
    <row r="238" spans="1:5" x14ac:dyDescent="0.2">
      <c r="A238">
        <f t="shared" si="2"/>
        <v>97</v>
      </c>
      <c r="B238" s="5" t="s">
        <v>13</v>
      </c>
      <c r="C238" s="5" t="s">
        <v>7</v>
      </c>
    </row>
    <row r="239" spans="1:5" x14ac:dyDescent="0.2">
      <c r="A239">
        <f t="shared" si="2"/>
        <v>97</v>
      </c>
      <c r="B239" s="5" t="s">
        <v>13</v>
      </c>
      <c r="C239" s="5" t="s">
        <v>8</v>
      </c>
    </row>
    <row r="240" spans="1:5" x14ac:dyDescent="0.2">
      <c r="A240">
        <f t="shared" si="2"/>
        <v>97</v>
      </c>
      <c r="B240" s="5" t="s">
        <v>13</v>
      </c>
      <c r="C240" s="5" t="s">
        <v>9</v>
      </c>
    </row>
    <row r="241" spans="1:5" x14ac:dyDescent="0.2">
      <c r="A241">
        <f t="shared" si="2"/>
        <v>97</v>
      </c>
      <c r="B241" s="5" t="s">
        <v>13</v>
      </c>
      <c r="C241" s="5" t="s">
        <v>10</v>
      </c>
    </row>
    <row r="242" spans="1:5" x14ac:dyDescent="0.2">
      <c r="A242">
        <f t="shared" si="2"/>
        <v>97</v>
      </c>
      <c r="B242" s="5" t="s">
        <v>13</v>
      </c>
      <c r="C242" s="5" t="s">
        <v>11</v>
      </c>
    </row>
    <row r="243" spans="1:5" x14ac:dyDescent="0.2">
      <c r="A243">
        <f t="shared" si="2"/>
        <v>97</v>
      </c>
      <c r="B243" s="5" t="s">
        <v>13</v>
      </c>
      <c r="C243" s="5" t="s">
        <v>12</v>
      </c>
    </row>
    <row r="244" spans="1:5" x14ac:dyDescent="0.2">
      <c r="A244">
        <f t="shared" si="2"/>
        <v>97</v>
      </c>
      <c r="B244" s="5" t="s">
        <v>14</v>
      </c>
      <c r="C244" s="5" t="s">
        <v>15</v>
      </c>
    </row>
    <row r="245" spans="1:5" x14ac:dyDescent="0.2">
      <c r="A245">
        <f t="shared" si="2"/>
        <v>97</v>
      </c>
      <c r="B245" s="5" t="s">
        <v>14</v>
      </c>
      <c r="C245" s="5" t="s">
        <v>16</v>
      </c>
    </row>
    <row r="246" spans="1:5" x14ac:dyDescent="0.2">
      <c r="A246">
        <f t="shared" si="2"/>
        <v>97</v>
      </c>
      <c r="B246" s="5" t="s">
        <v>14</v>
      </c>
      <c r="C246" s="5" t="s">
        <v>17</v>
      </c>
    </row>
    <row r="247" spans="1:5" x14ac:dyDescent="0.2">
      <c r="A247">
        <f t="shared" si="2"/>
        <v>97</v>
      </c>
      <c r="B247" s="5" t="s">
        <v>14</v>
      </c>
      <c r="C247" s="5" t="s">
        <v>18</v>
      </c>
    </row>
    <row r="248" spans="1:5" x14ac:dyDescent="0.2">
      <c r="A248">
        <f t="shared" si="2"/>
        <v>97</v>
      </c>
      <c r="B248" s="5" t="s">
        <v>14</v>
      </c>
      <c r="C248" s="5" t="s">
        <v>19</v>
      </c>
    </row>
    <row r="249" spans="1:5" x14ac:dyDescent="0.2">
      <c r="A249">
        <f t="shared" si="2"/>
        <v>97</v>
      </c>
      <c r="B249" s="5" t="s">
        <v>20</v>
      </c>
      <c r="C249" s="5" t="s">
        <v>21</v>
      </c>
      <c r="D249">
        <f>24+22</f>
        <v>46</v>
      </c>
      <c r="E249">
        <v>100</v>
      </c>
    </row>
    <row r="250" spans="1:5" x14ac:dyDescent="0.2">
      <c r="A250">
        <f t="shared" si="2"/>
        <v>97</v>
      </c>
      <c r="B250" s="5" t="s">
        <v>20</v>
      </c>
      <c r="C250" s="5" t="s">
        <v>22</v>
      </c>
      <c r="D250">
        <f>28+26</f>
        <v>54</v>
      </c>
      <c r="E250">
        <v>100</v>
      </c>
    </row>
    <row r="251" spans="1:5" x14ac:dyDescent="0.2">
      <c r="A251">
        <f t="shared" si="2"/>
        <v>97</v>
      </c>
      <c r="B251" s="5" t="s">
        <v>23</v>
      </c>
      <c r="C251" s="5" t="s">
        <v>24</v>
      </c>
    </row>
    <row r="252" spans="1:5" x14ac:dyDescent="0.2">
      <c r="A252">
        <f t="shared" ref="A252:A315" si="3">A195+1</f>
        <v>97</v>
      </c>
      <c r="B252" s="5" t="s">
        <v>23</v>
      </c>
      <c r="C252" s="5" t="s">
        <v>25</v>
      </c>
    </row>
    <row r="253" spans="1:5" x14ac:dyDescent="0.2">
      <c r="A253">
        <f t="shared" si="3"/>
        <v>97</v>
      </c>
      <c r="B253" s="5" t="s">
        <v>23</v>
      </c>
      <c r="C253" s="5" t="s">
        <v>26</v>
      </c>
    </row>
    <row r="254" spans="1:5" x14ac:dyDescent="0.2">
      <c r="A254">
        <f t="shared" si="3"/>
        <v>97</v>
      </c>
      <c r="B254" s="5" t="s">
        <v>27</v>
      </c>
      <c r="C254" s="5" t="s">
        <v>28</v>
      </c>
    </row>
    <row r="255" spans="1:5" x14ac:dyDescent="0.2">
      <c r="A255">
        <f t="shared" si="3"/>
        <v>97</v>
      </c>
      <c r="B255" s="5" t="s">
        <v>27</v>
      </c>
      <c r="C255" s="5" t="s">
        <v>29</v>
      </c>
    </row>
    <row r="256" spans="1:5" x14ac:dyDescent="0.2">
      <c r="A256">
        <f t="shared" si="3"/>
        <v>97</v>
      </c>
      <c r="B256" s="5" t="s">
        <v>27</v>
      </c>
      <c r="C256" s="5" t="s">
        <v>30</v>
      </c>
    </row>
    <row r="257" spans="1:3" x14ac:dyDescent="0.2">
      <c r="A257">
        <f t="shared" si="3"/>
        <v>97</v>
      </c>
      <c r="B257" s="5" t="s">
        <v>27</v>
      </c>
      <c r="C257" s="5" t="s">
        <v>31</v>
      </c>
    </row>
    <row r="258" spans="1:3" x14ac:dyDescent="0.2">
      <c r="A258">
        <f t="shared" si="3"/>
        <v>97</v>
      </c>
      <c r="B258" s="5" t="s">
        <v>27</v>
      </c>
      <c r="C258" s="5" t="s">
        <v>32</v>
      </c>
    </row>
    <row r="259" spans="1:3" x14ac:dyDescent="0.2">
      <c r="A259">
        <f t="shared" si="3"/>
        <v>97</v>
      </c>
      <c r="B259" s="5" t="s">
        <v>27</v>
      </c>
      <c r="C259" s="5" t="s">
        <v>26</v>
      </c>
    </row>
    <row r="260" spans="1:3" x14ac:dyDescent="0.2">
      <c r="A260">
        <f t="shared" si="3"/>
        <v>97</v>
      </c>
      <c r="B260" s="5" t="s">
        <v>33</v>
      </c>
      <c r="C260" s="6" t="s">
        <v>34</v>
      </c>
    </row>
    <row r="261" spans="1:3" x14ac:dyDescent="0.2">
      <c r="A261">
        <f t="shared" si="3"/>
        <v>97</v>
      </c>
      <c r="B261" s="5" t="s">
        <v>33</v>
      </c>
      <c r="C261" s="6" t="s">
        <v>35</v>
      </c>
    </row>
    <row r="262" spans="1:3" x14ac:dyDescent="0.2">
      <c r="A262">
        <f t="shared" si="3"/>
        <v>97</v>
      </c>
      <c r="B262" s="5" t="s">
        <v>33</v>
      </c>
      <c r="C262" s="6" t="s">
        <v>36</v>
      </c>
    </row>
    <row r="263" spans="1:3" x14ac:dyDescent="0.2">
      <c r="A263">
        <f t="shared" si="3"/>
        <v>97</v>
      </c>
      <c r="B263" s="5" t="s">
        <v>33</v>
      </c>
      <c r="C263" s="6" t="s">
        <v>37</v>
      </c>
    </row>
    <row r="264" spans="1:3" x14ac:dyDescent="0.2">
      <c r="A264">
        <f t="shared" si="3"/>
        <v>97</v>
      </c>
      <c r="B264" s="5" t="s">
        <v>33</v>
      </c>
      <c r="C264" s="6" t="s">
        <v>38</v>
      </c>
    </row>
    <row r="265" spans="1:3" x14ac:dyDescent="0.2">
      <c r="A265">
        <f t="shared" si="3"/>
        <v>97</v>
      </c>
      <c r="B265" s="5" t="s">
        <v>33</v>
      </c>
      <c r="C265" s="6" t="s">
        <v>39</v>
      </c>
    </row>
    <row r="266" spans="1:3" x14ac:dyDescent="0.2">
      <c r="A266">
        <f t="shared" si="3"/>
        <v>97</v>
      </c>
      <c r="B266" s="5" t="s">
        <v>33</v>
      </c>
      <c r="C266" s="6" t="s">
        <v>40</v>
      </c>
    </row>
    <row r="267" spans="1:3" x14ac:dyDescent="0.2">
      <c r="A267">
        <f t="shared" si="3"/>
        <v>97</v>
      </c>
      <c r="B267" s="5" t="s">
        <v>33</v>
      </c>
      <c r="C267" s="6" t="s">
        <v>41</v>
      </c>
    </row>
    <row r="268" spans="1:3" x14ac:dyDescent="0.2">
      <c r="A268">
        <f t="shared" si="3"/>
        <v>97</v>
      </c>
      <c r="B268" s="5" t="s">
        <v>33</v>
      </c>
      <c r="C268" s="6" t="s">
        <v>42</v>
      </c>
    </row>
    <row r="269" spans="1:3" x14ac:dyDescent="0.2">
      <c r="A269">
        <f t="shared" si="3"/>
        <v>97</v>
      </c>
      <c r="B269" s="5" t="s">
        <v>33</v>
      </c>
      <c r="C269" s="6" t="s">
        <v>43</v>
      </c>
    </row>
    <row r="270" spans="1:3" x14ac:dyDescent="0.2">
      <c r="A270">
        <f t="shared" si="3"/>
        <v>97</v>
      </c>
      <c r="B270" s="5" t="s">
        <v>33</v>
      </c>
      <c r="C270" s="6" t="s">
        <v>44</v>
      </c>
    </row>
    <row r="271" spans="1:3" x14ac:dyDescent="0.2">
      <c r="A271">
        <f t="shared" si="3"/>
        <v>97</v>
      </c>
      <c r="B271" s="5" t="s">
        <v>33</v>
      </c>
      <c r="C271" s="6" t="s">
        <v>45</v>
      </c>
    </row>
    <row r="272" spans="1:3" x14ac:dyDescent="0.2">
      <c r="A272">
        <f t="shared" si="3"/>
        <v>97</v>
      </c>
      <c r="B272" s="5" t="s">
        <v>33</v>
      </c>
      <c r="C272" s="6" t="s">
        <v>46</v>
      </c>
    </row>
    <row r="273" spans="1:5" x14ac:dyDescent="0.2">
      <c r="A273">
        <f t="shared" si="3"/>
        <v>97</v>
      </c>
      <c r="B273" s="5" t="s">
        <v>33</v>
      </c>
      <c r="C273" s="6" t="s">
        <v>47</v>
      </c>
    </row>
    <row r="274" spans="1:5" x14ac:dyDescent="0.2">
      <c r="A274">
        <f t="shared" si="3"/>
        <v>97</v>
      </c>
      <c r="B274" s="5" t="s">
        <v>33</v>
      </c>
      <c r="C274" s="6" t="s">
        <v>48</v>
      </c>
    </row>
    <row r="275" spans="1:5" x14ac:dyDescent="0.2">
      <c r="A275">
        <f t="shared" si="3"/>
        <v>97</v>
      </c>
      <c r="B275" s="5" t="s">
        <v>33</v>
      </c>
      <c r="C275" s="6" t="s">
        <v>49</v>
      </c>
    </row>
    <row r="276" spans="1:5" x14ac:dyDescent="0.2">
      <c r="A276">
        <f t="shared" si="3"/>
        <v>97</v>
      </c>
      <c r="B276" s="5" t="s">
        <v>33</v>
      </c>
      <c r="C276" s="6" t="s">
        <v>50</v>
      </c>
    </row>
    <row r="277" spans="1:5" x14ac:dyDescent="0.2">
      <c r="A277">
        <f t="shared" si="3"/>
        <v>97</v>
      </c>
      <c r="B277" s="5" t="s">
        <v>33</v>
      </c>
      <c r="C277" s="6" t="s">
        <v>51</v>
      </c>
    </row>
    <row r="278" spans="1:5" x14ac:dyDescent="0.2">
      <c r="A278">
        <f t="shared" si="3"/>
        <v>97</v>
      </c>
      <c r="B278" s="5" t="s">
        <v>33</v>
      </c>
      <c r="C278" s="6" t="s">
        <v>52</v>
      </c>
    </row>
    <row r="279" spans="1:5" x14ac:dyDescent="0.2">
      <c r="A279">
        <f t="shared" si="3"/>
        <v>97</v>
      </c>
      <c r="B279" s="5" t="s">
        <v>33</v>
      </c>
      <c r="C279" s="6" t="s">
        <v>53</v>
      </c>
    </row>
    <row r="280" spans="1:5" x14ac:dyDescent="0.2">
      <c r="A280">
        <f t="shared" si="3"/>
        <v>97</v>
      </c>
      <c r="B280" s="5" t="s">
        <v>33</v>
      </c>
      <c r="C280" s="6" t="s">
        <v>31</v>
      </c>
    </row>
    <row r="281" spans="1:5" x14ac:dyDescent="0.2">
      <c r="A281">
        <f t="shared" si="3"/>
        <v>97</v>
      </c>
      <c r="B281" s="5" t="s">
        <v>33</v>
      </c>
      <c r="C281" s="6" t="s">
        <v>54</v>
      </c>
    </row>
    <row r="282" spans="1:5" x14ac:dyDescent="0.2">
      <c r="A282">
        <f t="shared" si="3"/>
        <v>97</v>
      </c>
      <c r="B282" s="5" t="s">
        <v>55</v>
      </c>
      <c r="C282" s="5" t="s">
        <v>56</v>
      </c>
    </row>
    <row r="283" spans="1:5" x14ac:dyDescent="0.2">
      <c r="A283">
        <f t="shared" si="3"/>
        <v>97</v>
      </c>
      <c r="B283" s="5" t="s">
        <v>57</v>
      </c>
      <c r="C283" s="5" t="s">
        <v>58</v>
      </c>
    </row>
    <row r="284" spans="1:5" x14ac:dyDescent="0.2">
      <c r="A284">
        <f t="shared" si="3"/>
        <v>97</v>
      </c>
      <c r="B284" s="5" t="s">
        <v>59</v>
      </c>
      <c r="C284" s="5" t="s">
        <v>60</v>
      </c>
      <c r="D284">
        <v>100</v>
      </c>
      <c r="E284">
        <v>114</v>
      </c>
    </row>
    <row r="285" spans="1:5" x14ac:dyDescent="0.2">
      <c r="A285">
        <f t="shared" si="3"/>
        <v>97</v>
      </c>
      <c r="B285" s="5" t="s">
        <v>61</v>
      </c>
      <c r="C285" s="5" t="s">
        <v>62</v>
      </c>
      <c r="D285">
        <v>18</v>
      </c>
    </row>
    <row r="286" spans="1:5" x14ac:dyDescent="0.2">
      <c r="A286">
        <f t="shared" si="3"/>
        <v>97</v>
      </c>
      <c r="B286" s="5" t="s">
        <v>61</v>
      </c>
      <c r="C286" s="5" t="s">
        <v>63</v>
      </c>
    </row>
    <row r="287" spans="1:5" x14ac:dyDescent="0.2">
      <c r="A287">
        <f t="shared" si="3"/>
        <v>98</v>
      </c>
      <c r="B287" s="5" t="s">
        <v>5</v>
      </c>
      <c r="C287" s="5" t="s">
        <v>6</v>
      </c>
      <c r="D287">
        <f>((43.8*44)+(40*43))/(43+44)</f>
        <v>41.921839080459769</v>
      </c>
      <c r="E287">
        <v>87</v>
      </c>
    </row>
    <row r="288" spans="1:5" x14ac:dyDescent="0.2">
      <c r="A288">
        <f t="shared" si="3"/>
        <v>98</v>
      </c>
      <c r="B288" s="5" t="s">
        <v>5</v>
      </c>
      <c r="C288" s="5" t="s">
        <v>7</v>
      </c>
      <c r="D288">
        <f>((14.1*44)+(10.8*43))/(43+44)</f>
        <v>12.468965517241379</v>
      </c>
      <c r="E288">
        <v>87</v>
      </c>
    </row>
    <row r="289" spans="1:5" x14ac:dyDescent="0.2">
      <c r="A289">
        <f t="shared" si="3"/>
        <v>98</v>
      </c>
      <c r="B289" s="5" t="s">
        <v>5</v>
      </c>
      <c r="C289" s="5" t="s">
        <v>8</v>
      </c>
    </row>
    <row r="290" spans="1:5" x14ac:dyDescent="0.2">
      <c r="A290">
        <f t="shared" si="3"/>
        <v>98</v>
      </c>
      <c r="B290" s="5" t="s">
        <v>5</v>
      </c>
      <c r="C290" s="5" t="s">
        <v>9</v>
      </c>
    </row>
    <row r="291" spans="1:5" x14ac:dyDescent="0.2">
      <c r="A291">
        <f t="shared" si="3"/>
        <v>98</v>
      </c>
      <c r="B291" s="5" t="s">
        <v>5</v>
      </c>
      <c r="C291" s="5" t="s">
        <v>10</v>
      </c>
    </row>
    <row r="292" spans="1:5" x14ac:dyDescent="0.2">
      <c r="A292">
        <f t="shared" si="3"/>
        <v>98</v>
      </c>
      <c r="B292" s="5" t="s">
        <v>5</v>
      </c>
      <c r="C292" s="5" t="s">
        <v>11</v>
      </c>
    </row>
    <row r="293" spans="1:5" x14ac:dyDescent="0.2">
      <c r="A293">
        <f t="shared" si="3"/>
        <v>98</v>
      </c>
      <c r="B293" s="5" t="s">
        <v>5</v>
      </c>
      <c r="C293" s="5" t="s">
        <v>12</v>
      </c>
    </row>
    <row r="294" spans="1:5" x14ac:dyDescent="0.2">
      <c r="A294">
        <f t="shared" si="3"/>
        <v>98</v>
      </c>
      <c r="B294" s="5" t="s">
        <v>13</v>
      </c>
      <c r="C294" s="5" t="s">
        <v>6</v>
      </c>
      <c r="D294">
        <f>((26.1*44)+(26*43))/(43+44)</f>
        <v>26.05057471264368</v>
      </c>
      <c r="E294">
        <f>43+44</f>
        <v>87</v>
      </c>
    </row>
    <row r="295" spans="1:5" x14ac:dyDescent="0.2">
      <c r="A295">
        <f t="shared" si="3"/>
        <v>98</v>
      </c>
      <c r="B295" s="5" t="s">
        <v>13</v>
      </c>
      <c r="C295" s="5" t="s">
        <v>7</v>
      </c>
      <c r="D295">
        <f>((2.2*44)+(3.2*43))/(43+44)</f>
        <v>2.6942528735632183</v>
      </c>
      <c r="E295">
        <f>43+44</f>
        <v>87</v>
      </c>
    </row>
    <row r="296" spans="1:5" x14ac:dyDescent="0.2">
      <c r="A296">
        <f t="shared" si="3"/>
        <v>98</v>
      </c>
      <c r="B296" s="5" t="s">
        <v>13</v>
      </c>
      <c r="C296" s="5" t="s">
        <v>8</v>
      </c>
    </row>
    <row r="297" spans="1:5" x14ac:dyDescent="0.2">
      <c r="A297">
        <f t="shared" si="3"/>
        <v>98</v>
      </c>
      <c r="B297" s="5" t="s">
        <v>13</v>
      </c>
      <c r="C297" s="5" t="s">
        <v>9</v>
      </c>
    </row>
    <row r="298" spans="1:5" x14ac:dyDescent="0.2">
      <c r="A298">
        <f t="shared" si="3"/>
        <v>98</v>
      </c>
      <c r="B298" s="5" t="s">
        <v>13</v>
      </c>
      <c r="C298" s="5" t="s">
        <v>10</v>
      </c>
    </row>
    <row r="299" spans="1:5" x14ac:dyDescent="0.2">
      <c r="A299">
        <f t="shared" si="3"/>
        <v>98</v>
      </c>
      <c r="B299" s="5" t="s">
        <v>13</v>
      </c>
      <c r="C299" s="5" t="s">
        <v>11</v>
      </c>
    </row>
    <row r="300" spans="1:5" x14ac:dyDescent="0.2">
      <c r="A300">
        <f t="shared" si="3"/>
        <v>98</v>
      </c>
      <c r="B300" s="5" t="s">
        <v>13</v>
      </c>
      <c r="C300" s="5" t="s">
        <v>12</v>
      </c>
    </row>
    <row r="301" spans="1:5" x14ac:dyDescent="0.2">
      <c r="A301">
        <f t="shared" si="3"/>
        <v>98</v>
      </c>
      <c r="B301" s="5" t="s">
        <v>14</v>
      </c>
      <c r="C301" s="5" t="s">
        <v>15</v>
      </c>
      <c r="D301">
        <v>4</v>
      </c>
      <c r="E301">
        <f>43+44</f>
        <v>87</v>
      </c>
    </row>
    <row r="302" spans="1:5" x14ac:dyDescent="0.2">
      <c r="A302">
        <f t="shared" si="3"/>
        <v>98</v>
      </c>
      <c r="B302" s="5" t="s">
        <v>14</v>
      </c>
      <c r="C302" s="5" t="s">
        <v>16</v>
      </c>
    </row>
    <row r="303" spans="1:5" x14ac:dyDescent="0.2">
      <c r="A303">
        <f t="shared" si="3"/>
        <v>98</v>
      </c>
      <c r="B303" s="5" t="s">
        <v>14</v>
      </c>
      <c r="C303" s="5" t="s">
        <v>17</v>
      </c>
      <c r="D303">
        <v>40</v>
      </c>
      <c r="E303">
        <f>43+44</f>
        <v>87</v>
      </c>
    </row>
    <row r="304" spans="1:5" x14ac:dyDescent="0.2">
      <c r="A304">
        <f t="shared" si="3"/>
        <v>98</v>
      </c>
      <c r="B304" s="5" t="s">
        <v>14</v>
      </c>
      <c r="C304" s="5" t="s">
        <v>18</v>
      </c>
    </row>
    <row r="305" spans="1:5" x14ac:dyDescent="0.2">
      <c r="A305">
        <f t="shared" si="3"/>
        <v>98</v>
      </c>
      <c r="B305" s="5" t="s">
        <v>14</v>
      </c>
      <c r="C305" s="5" t="s">
        <v>19</v>
      </c>
    </row>
    <row r="306" spans="1:5" x14ac:dyDescent="0.2">
      <c r="A306">
        <f t="shared" si="3"/>
        <v>98</v>
      </c>
      <c r="B306" s="5" t="s">
        <v>20</v>
      </c>
      <c r="C306" s="5" t="s">
        <v>21</v>
      </c>
    </row>
    <row r="307" spans="1:5" x14ac:dyDescent="0.2">
      <c r="A307">
        <f t="shared" si="3"/>
        <v>98</v>
      </c>
      <c r="B307" s="5" t="s">
        <v>20</v>
      </c>
      <c r="C307" s="5" t="s">
        <v>22</v>
      </c>
    </row>
    <row r="308" spans="1:5" x14ac:dyDescent="0.2">
      <c r="A308">
        <f t="shared" si="3"/>
        <v>98</v>
      </c>
      <c r="B308" s="5" t="s">
        <v>23</v>
      </c>
      <c r="C308" s="5" t="s">
        <v>24</v>
      </c>
    </row>
    <row r="309" spans="1:5" x14ac:dyDescent="0.2">
      <c r="A309">
        <f t="shared" si="3"/>
        <v>98</v>
      </c>
      <c r="B309" s="5" t="s">
        <v>23</v>
      </c>
      <c r="C309" s="5" t="s">
        <v>25</v>
      </c>
    </row>
    <row r="310" spans="1:5" x14ac:dyDescent="0.2">
      <c r="A310">
        <f t="shared" si="3"/>
        <v>98</v>
      </c>
      <c r="B310" s="5" t="s">
        <v>23</v>
      </c>
      <c r="C310" s="5" t="s">
        <v>26</v>
      </c>
    </row>
    <row r="311" spans="1:5" x14ac:dyDescent="0.2">
      <c r="A311">
        <f t="shared" si="3"/>
        <v>98</v>
      </c>
      <c r="B311" s="5" t="s">
        <v>27</v>
      </c>
      <c r="C311" s="5" t="s">
        <v>28</v>
      </c>
    </row>
    <row r="312" spans="1:5" x14ac:dyDescent="0.2">
      <c r="A312">
        <f t="shared" si="3"/>
        <v>98</v>
      </c>
      <c r="B312" s="5" t="s">
        <v>27</v>
      </c>
      <c r="C312" s="5" t="s">
        <v>29</v>
      </c>
    </row>
    <row r="313" spans="1:5" x14ac:dyDescent="0.2">
      <c r="A313">
        <f t="shared" si="3"/>
        <v>98</v>
      </c>
      <c r="B313" s="5" t="s">
        <v>27</v>
      </c>
      <c r="C313" s="5" t="s">
        <v>30</v>
      </c>
    </row>
    <row r="314" spans="1:5" x14ac:dyDescent="0.2">
      <c r="A314">
        <f t="shared" si="3"/>
        <v>98</v>
      </c>
      <c r="B314" s="5" t="s">
        <v>27</v>
      </c>
      <c r="C314" s="5" t="s">
        <v>31</v>
      </c>
    </row>
    <row r="315" spans="1:5" x14ac:dyDescent="0.2">
      <c r="A315">
        <f t="shared" si="3"/>
        <v>98</v>
      </c>
      <c r="B315" s="5" t="s">
        <v>27</v>
      </c>
      <c r="C315" s="5" t="s">
        <v>32</v>
      </c>
    </row>
    <row r="316" spans="1:5" x14ac:dyDescent="0.2">
      <c r="A316">
        <f t="shared" ref="A316:A379" si="4">A259+1</f>
        <v>98</v>
      </c>
      <c r="B316" s="5" t="s">
        <v>27</v>
      </c>
      <c r="C316" s="5" t="s">
        <v>26</v>
      </c>
    </row>
    <row r="317" spans="1:5" x14ac:dyDescent="0.2">
      <c r="A317">
        <f t="shared" si="4"/>
        <v>98</v>
      </c>
      <c r="B317" s="5" t="s">
        <v>33</v>
      </c>
      <c r="C317" s="6" t="s">
        <v>34</v>
      </c>
      <c r="D317">
        <f>12+7</f>
        <v>19</v>
      </c>
      <c r="E317">
        <f>43+44</f>
        <v>87</v>
      </c>
    </row>
    <row r="318" spans="1:5" x14ac:dyDescent="0.2">
      <c r="A318">
        <f t="shared" si="4"/>
        <v>98</v>
      </c>
      <c r="B318" s="5" t="s">
        <v>33</v>
      </c>
      <c r="C318" s="6" t="s">
        <v>35</v>
      </c>
      <c r="D318">
        <v>8</v>
      </c>
      <c r="E318">
        <f>43+44</f>
        <v>87</v>
      </c>
    </row>
    <row r="319" spans="1:5" x14ac:dyDescent="0.2">
      <c r="A319">
        <f t="shared" si="4"/>
        <v>98</v>
      </c>
      <c r="B319" s="5" t="s">
        <v>33</v>
      </c>
      <c r="C319" s="6" t="s">
        <v>36</v>
      </c>
    </row>
    <row r="320" spans="1:5" x14ac:dyDescent="0.2">
      <c r="A320">
        <f t="shared" si="4"/>
        <v>98</v>
      </c>
      <c r="B320" s="5" t="s">
        <v>33</v>
      </c>
      <c r="C320" s="6" t="s">
        <v>37</v>
      </c>
    </row>
    <row r="321" spans="1:5" x14ac:dyDescent="0.2">
      <c r="A321">
        <f t="shared" si="4"/>
        <v>98</v>
      </c>
      <c r="B321" s="5" t="s">
        <v>33</v>
      </c>
      <c r="C321" s="6" t="s">
        <v>38</v>
      </c>
      <c r="D321">
        <v>1</v>
      </c>
      <c r="E321">
        <f>43+44</f>
        <v>87</v>
      </c>
    </row>
    <row r="322" spans="1:5" x14ac:dyDescent="0.2">
      <c r="A322">
        <f t="shared" si="4"/>
        <v>98</v>
      </c>
      <c r="B322" s="5" t="s">
        <v>33</v>
      </c>
      <c r="C322" s="6" t="s">
        <v>39</v>
      </c>
      <c r="D322">
        <v>1</v>
      </c>
      <c r="E322">
        <f>43+44</f>
        <v>87</v>
      </c>
    </row>
    <row r="323" spans="1:5" x14ac:dyDescent="0.2">
      <c r="A323">
        <f t="shared" si="4"/>
        <v>98</v>
      </c>
      <c r="B323" s="5" t="s">
        <v>33</v>
      </c>
      <c r="C323" s="6" t="s">
        <v>40</v>
      </c>
    </row>
    <row r="324" spans="1:5" x14ac:dyDescent="0.2">
      <c r="A324">
        <f t="shared" si="4"/>
        <v>98</v>
      </c>
      <c r="B324" s="5" t="s">
        <v>33</v>
      </c>
      <c r="C324" s="6" t="s">
        <v>41</v>
      </c>
      <c r="D324">
        <v>1</v>
      </c>
      <c r="E324">
        <f>43+44</f>
        <v>87</v>
      </c>
    </row>
    <row r="325" spans="1:5" x14ac:dyDescent="0.2">
      <c r="A325">
        <f t="shared" si="4"/>
        <v>98</v>
      </c>
      <c r="B325" s="5" t="s">
        <v>33</v>
      </c>
      <c r="C325" s="6" t="s">
        <v>42</v>
      </c>
    </row>
    <row r="326" spans="1:5" x14ac:dyDescent="0.2">
      <c r="A326">
        <f t="shared" si="4"/>
        <v>98</v>
      </c>
      <c r="B326" s="5" t="s">
        <v>33</v>
      </c>
      <c r="C326" s="6" t="s">
        <v>43</v>
      </c>
    </row>
    <row r="327" spans="1:5" x14ac:dyDescent="0.2">
      <c r="A327">
        <f t="shared" si="4"/>
        <v>98</v>
      </c>
      <c r="B327" s="5" t="s">
        <v>33</v>
      </c>
      <c r="C327" s="6" t="s">
        <v>44</v>
      </c>
      <c r="D327">
        <v>0</v>
      </c>
      <c r="E327">
        <f>43+44</f>
        <v>87</v>
      </c>
    </row>
    <row r="328" spans="1:5" x14ac:dyDescent="0.2">
      <c r="A328">
        <f t="shared" si="4"/>
        <v>98</v>
      </c>
      <c r="B328" s="5" t="s">
        <v>33</v>
      </c>
      <c r="C328" s="6" t="s">
        <v>45</v>
      </c>
      <c r="D328">
        <v>0</v>
      </c>
      <c r="E328">
        <f>43+44</f>
        <v>87</v>
      </c>
    </row>
    <row r="329" spans="1:5" x14ac:dyDescent="0.2">
      <c r="A329">
        <f t="shared" si="4"/>
        <v>98</v>
      </c>
      <c r="B329" s="5" t="s">
        <v>33</v>
      </c>
      <c r="C329" s="6" t="s">
        <v>46</v>
      </c>
    </row>
    <row r="330" spans="1:5" x14ac:dyDescent="0.2">
      <c r="A330">
        <f t="shared" si="4"/>
        <v>98</v>
      </c>
      <c r="B330" s="5" t="s">
        <v>33</v>
      </c>
      <c r="C330" s="6" t="s">
        <v>47</v>
      </c>
    </row>
    <row r="331" spans="1:5" x14ac:dyDescent="0.2">
      <c r="A331">
        <f t="shared" si="4"/>
        <v>98</v>
      </c>
      <c r="B331" s="5" t="s">
        <v>33</v>
      </c>
      <c r="C331" s="6" t="s">
        <v>48</v>
      </c>
    </row>
    <row r="332" spans="1:5" x14ac:dyDescent="0.2">
      <c r="A332">
        <f t="shared" si="4"/>
        <v>98</v>
      </c>
      <c r="B332" s="5" t="s">
        <v>33</v>
      </c>
      <c r="C332" s="6" t="s">
        <v>49</v>
      </c>
    </row>
    <row r="333" spans="1:5" x14ac:dyDescent="0.2">
      <c r="A333">
        <f t="shared" si="4"/>
        <v>98</v>
      </c>
      <c r="B333" s="5" t="s">
        <v>33</v>
      </c>
      <c r="C333" s="6" t="s">
        <v>50</v>
      </c>
      <c r="D333">
        <v>5</v>
      </c>
      <c r="E333">
        <f>43+44</f>
        <v>87</v>
      </c>
    </row>
    <row r="334" spans="1:5" x14ac:dyDescent="0.2">
      <c r="A334">
        <f t="shared" si="4"/>
        <v>98</v>
      </c>
      <c r="B334" s="5" t="s">
        <v>33</v>
      </c>
      <c r="C334" s="6" t="s">
        <v>51</v>
      </c>
      <c r="D334">
        <v>9</v>
      </c>
      <c r="E334">
        <f>43+44</f>
        <v>87</v>
      </c>
    </row>
    <row r="335" spans="1:5" x14ac:dyDescent="0.2">
      <c r="A335">
        <f t="shared" si="4"/>
        <v>98</v>
      </c>
      <c r="B335" s="5" t="s">
        <v>33</v>
      </c>
      <c r="C335" s="6" t="s">
        <v>52</v>
      </c>
    </row>
    <row r="336" spans="1:5" x14ac:dyDescent="0.2">
      <c r="A336">
        <f t="shared" si="4"/>
        <v>98</v>
      </c>
      <c r="B336" s="5" t="s">
        <v>33</v>
      </c>
      <c r="C336" s="6" t="s">
        <v>53</v>
      </c>
      <c r="D336">
        <v>2</v>
      </c>
      <c r="E336">
        <f>43+44</f>
        <v>87</v>
      </c>
    </row>
    <row r="337" spans="1:5" x14ac:dyDescent="0.2">
      <c r="A337">
        <f t="shared" si="4"/>
        <v>98</v>
      </c>
      <c r="B337" s="5" t="s">
        <v>33</v>
      </c>
      <c r="C337" s="6" t="s">
        <v>31</v>
      </c>
    </row>
    <row r="338" spans="1:5" x14ac:dyDescent="0.2">
      <c r="A338">
        <f t="shared" si="4"/>
        <v>98</v>
      </c>
      <c r="B338" s="5" t="s">
        <v>33</v>
      </c>
      <c r="C338" s="6" t="s">
        <v>54</v>
      </c>
    </row>
    <row r="339" spans="1:5" x14ac:dyDescent="0.2">
      <c r="A339">
        <f t="shared" si="4"/>
        <v>98</v>
      </c>
      <c r="B339" s="5" t="s">
        <v>55</v>
      </c>
      <c r="C339" s="5" t="s">
        <v>56</v>
      </c>
    </row>
    <row r="340" spans="1:5" x14ac:dyDescent="0.2">
      <c r="A340">
        <f t="shared" si="4"/>
        <v>98</v>
      </c>
      <c r="B340" s="5" t="s">
        <v>57</v>
      </c>
      <c r="C340" s="5" t="s">
        <v>58</v>
      </c>
    </row>
    <row r="341" spans="1:5" x14ac:dyDescent="0.2">
      <c r="A341">
        <f t="shared" si="4"/>
        <v>98</v>
      </c>
      <c r="B341" s="5" t="s">
        <v>59</v>
      </c>
      <c r="C341" s="5" t="s">
        <v>60</v>
      </c>
      <c r="D341">
        <f>43+44</f>
        <v>87</v>
      </c>
      <c r="E341">
        <f>159</f>
        <v>159</v>
      </c>
    </row>
    <row r="342" spans="1:5" x14ac:dyDescent="0.2">
      <c r="A342">
        <f t="shared" si="4"/>
        <v>98</v>
      </c>
      <c r="B342" s="5" t="s">
        <v>61</v>
      </c>
      <c r="C342" s="5" t="s">
        <v>62</v>
      </c>
      <c r="D342">
        <v>18</v>
      </c>
    </row>
    <row r="343" spans="1:5" x14ac:dyDescent="0.2">
      <c r="A343">
        <f t="shared" si="4"/>
        <v>98</v>
      </c>
      <c r="B343" s="5" t="s">
        <v>61</v>
      </c>
      <c r="C343" s="5" t="s">
        <v>63</v>
      </c>
    </row>
    <row r="344" spans="1:5" x14ac:dyDescent="0.2">
      <c r="A344">
        <f t="shared" si="4"/>
        <v>99</v>
      </c>
      <c r="B344" s="5" t="s">
        <v>5</v>
      </c>
      <c r="C344" s="5" t="s">
        <v>6</v>
      </c>
    </row>
    <row r="345" spans="1:5" x14ac:dyDescent="0.2">
      <c r="A345">
        <f t="shared" si="4"/>
        <v>99</v>
      </c>
      <c r="B345" s="5" t="s">
        <v>5</v>
      </c>
      <c r="C345" s="5" t="s">
        <v>7</v>
      </c>
    </row>
    <row r="346" spans="1:5" x14ac:dyDescent="0.2">
      <c r="A346">
        <f t="shared" si="4"/>
        <v>99</v>
      </c>
      <c r="B346" s="5" t="s">
        <v>5</v>
      </c>
      <c r="C346" s="5" t="s">
        <v>8</v>
      </c>
      <c r="D346">
        <v>54</v>
      </c>
      <c r="E346">
        <v>94</v>
      </c>
    </row>
    <row r="347" spans="1:5" x14ac:dyDescent="0.2">
      <c r="A347">
        <f t="shared" si="4"/>
        <v>99</v>
      </c>
      <c r="B347" s="5" t="s">
        <v>5</v>
      </c>
      <c r="C347" s="5" t="s">
        <v>9</v>
      </c>
      <c r="D347">
        <v>39.799999999999997</v>
      </c>
      <c r="E347">
        <v>94</v>
      </c>
    </row>
    <row r="348" spans="1:5" x14ac:dyDescent="0.2">
      <c r="A348">
        <f t="shared" si="4"/>
        <v>99</v>
      </c>
      <c r="B348" s="5" t="s">
        <v>5</v>
      </c>
      <c r="C348" s="5" t="s">
        <v>10</v>
      </c>
      <c r="D348">
        <v>63.3</v>
      </c>
      <c r="E348">
        <v>94</v>
      </c>
    </row>
    <row r="349" spans="1:5" x14ac:dyDescent="0.2">
      <c r="A349">
        <f t="shared" si="4"/>
        <v>99</v>
      </c>
      <c r="B349" s="5" t="s">
        <v>5</v>
      </c>
      <c r="C349" s="5" t="s">
        <v>11</v>
      </c>
    </row>
    <row r="350" spans="1:5" x14ac:dyDescent="0.2">
      <c r="A350">
        <f t="shared" si="4"/>
        <v>99</v>
      </c>
      <c r="B350" s="5" t="s">
        <v>5</v>
      </c>
      <c r="C350" s="5" t="s">
        <v>12</v>
      </c>
    </row>
    <row r="351" spans="1:5" x14ac:dyDescent="0.2">
      <c r="A351">
        <f t="shared" si="4"/>
        <v>99</v>
      </c>
      <c r="B351" s="5" t="s">
        <v>13</v>
      </c>
      <c r="C351" s="5" t="s">
        <v>6</v>
      </c>
    </row>
    <row r="352" spans="1:5" x14ac:dyDescent="0.2">
      <c r="A352">
        <f t="shared" si="4"/>
        <v>99</v>
      </c>
      <c r="B352" s="5" t="s">
        <v>13</v>
      </c>
      <c r="C352" s="5" t="s">
        <v>7</v>
      </c>
    </row>
    <row r="353" spans="1:5" x14ac:dyDescent="0.2">
      <c r="A353">
        <f t="shared" si="4"/>
        <v>99</v>
      </c>
      <c r="B353" s="5" t="s">
        <v>13</v>
      </c>
      <c r="C353" s="5" t="s">
        <v>8</v>
      </c>
    </row>
    <row r="354" spans="1:5" x14ac:dyDescent="0.2">
      <c r="A354">
        <f t="shared" si="4"/>
        <v>99</v>
      </c>
      <c r="B354" s="5" t="s">
        <v>13</v>
      </c>
      <c r="C354" s="5" t="s">
        <v>9</v>
      </c>
    </row>
    <row r="355" spans="1:5" x14ac:dyDescent="0.2">
      <c r="A355">
        <f t="shared" si="4"/>
        <v>99</v>
      </c>
      <c r="B355" s="5" t="s">
        <v>13</v>
      </c>
      <c r="C355" s="5" t="s">
        <v>10</v>
      </c>
    </row>
    <row r="356" spans="1:5" x14ac:dyDescent="0.2">
      <c r="A356">
        <f t="shared" si="4"/>
        <v>99</v>
      </c>
      <c r="B356" s="5" t="s">
        <v>13</v>
      </c>
      <c r="C356" s="5" t="s">
        <v>11</v>
      </c>
    </row>
    <row r="357" spans="1:5" x14ac:dyDescent="0.2">
      <c r="A357">
        <f t="shared" si="4"/>
        <v>99</v>
      </c>
      <c r="B357" s="5" t="s">
        <v>13</v>
      </c>
      <c r="C357" s="5" t="s">
        <v>12</v>
      </c>
    </row>
    <row r="358" spans="1:5" x14ac:dyDescent="0.2">
      <c r="A358">
        <f t="shared" si="4"/>
        <v>99</v>
      </c>
      <c r="B358" s="5" t="s">
        <v>14</v>
      </c>
      <c r="C358" s="5" t="s">
        <v>15</v>
      </c>
    </row>
    <row r="359" spans="1:5" x14ac:dyDescent="0.2">
      <c r="A359">
        <f t="shared" si="4"/>
        <v>99</v>
      </c>
      <c r="B359" s="5" t="s">
        <v>14</v>
      </c>
      <c r="C359" s="5" t="s">
        <v>16</v>
      </c>
    </row>
    <row r="360" spans="1:5" x14ac:dyDescent="0.2">
      <c r="A360">
        <f t="shared" si="4"/>
        <v>99</v>
      </c>
      <c r="B360" s="5" t="s">
        <v>14</v>
      </c>
      <c r="C360" s="5" t="s">
        <v>17</v>
      </c>
    </row>
    <row r="361" spans="1:5" x14ac:dyDescent="0.2">
      <c r="A361">
        <f t="shared" si="4"/>
        <v>99</v>
      </c>
      <c r="B361" s="5" t="s">
        <v>14</v>
      </c>
      <c r="C361" s="5" t="s">
        <v>18</v>
      </c>
    </row>
    <row r="362" spans="1:5" x14ac:dyDescent="0.2">
      <c r="A362">
        <f t="shared" si="4"/>
        <v>99</v>
      </c>
      <c r="B362" s="5" t="s">
        <v>14</v>
      </c>
      <c r="C362" s="5" t="s">
        <v>19</v>
      </c>
    </row>
    <row r="363" spans="1:5" x14ac:dyDescent="0.2">
      <c r="A363">
        <f t="shared" si="4"/>
        <v>99</v>
      </c>
      <c r="B363" s="5" t="s">
        <v>20</v>
      </c>
      <c r="C363" s="5" t="s">
        <v>21</v>
      </c>
      <c r="D363">
        <v>44</v>
      </c>
      <c r="E363">
        <v>94</v>
      </c>
    </row>
    <row r="364" spans="1:5" x14ac:dyDescent="0.2">
      <c r="A364">
        <f t="shared" si="4"/>
        <v>99</v>
      </c>
      <c r="B364" s="5" t="s">
        <v>20</v>
      </c>
      <c r="C364" s="5" t="s">
        <v>22</v>
      </c>
      <c r="D364">
        <f>94-44</f>
        <v>50</v>
      </c>
      <c r="E364">
        <v>94</v>
      </c>
    </row>
    <row r="365" spans="1:5" x14ac:dyDescent="0.2">
      <c r="A365">
        <f t="shared" si="4"/>
        <v>99</v>
      </c>
      <c r="B365" s="5" t="s">
        <v>23</v>
      </c>
      <c r="C365" s="5" t="s">
        <v>24</v>
      </c>
    </row>
    <row r="366" spans="1:5" x14ac:dyDescent="0.2">
      <c r="A366">
        <f t="shared" si="4"/>
        <v>99</v>
      </c>
      <c r="B366" s="5" t="s">
        <v>23</v>
      </c>
      <c r="C366" s="5" t="s">
        <v>25</v>
      </c>
    </row>
    <row r="367" spans="1:5" x14ac:dyDescent="0.2">
      <c r="A367">
        <f t="shared" si="4"/>
        <v>99</v>
      </c>
      <c r="B367" s="5" t="s">
        <v>23</v>
      </c>
      <c r="C367" s="5" t="s">
        <v>26</v>
      </c>
    </row>
    <row r="368" spans="1:5" x14ac:dyDescent="0.2">
      <c r="A368">
        <f t="shared" si="4"/>
        <v>99</v>
      </c>
      <c r="B368" s="5" t="s">
        <v>27</v>
      </c>
      <c r="C368" s="5" t="s">
        <v>28</v>
      </c>
    </row>
    <row r="369" spans="1:5" x14ac:dyDescent="0.2">
      <c r="A369">
        <f t="shared" si="4"/>
        <v>99</v>
      </c>
      <c r="B369" s="5" t="s">
        <v>27</v>
      </c>
      <c r="C369" s="5" t="s">
        <v>29</v>
      </c>
    </row>
    <row r="370" spans="1:5" x14ac:dyDescent="0.2">
      <c r="A370">
        <f t="shared" si="4"/>
        <v>99</v>
      </c>
      <c r="B370" s="5" t="s">
        <v>27</v>
      </c>
      <c r="C370" s="5" t="s">
        <v>30</v>
      </c>
    </row>
    <row r="371" spans="1:5" x14ac:dyDescent="0.2">
      <c r="A371">
        <f t="shared" si="4"/>
        <v>99</v>
      </c>
      <c r="B371" s="5" t="s">
        <v>27</v>
      </c>
      <c r="C371" s="5" t="s">
        <v>31</v>
      </c>
    </row>
    <row r="372" spans="1:5" x14ac:dyDescent="0.2">
      <c r="A372">
        <f t="shared" si="4"/>
        <v>99</v>
      </c>
      <c r="B372" s="5" t="s">
        <v>27</v>
      </c>
      <c r="C372" s="5" t="s">
        <v>32</v>
      </c>
    </row>
    <row r="373" spans="1:5" x14ac:dyDescent="0.2">
      <c r="A373">
        <f t="shared" si="4"/>
        <v>99</v>
      </c>
      <c r="B373" s="5" t="s">
        <v>27</v>
      </c>
      <c r="C373" s="5" t="s">
        <v>26</v>
      </c>
    </row>
    <row r="374" spans="1:5" x14ac:dyDescent="0.2">
      <c r="A374">
        <f t="shared" si="4"/>
        <v>99</v>
      </c>
      <c r="B374" s="5" t="s">
        <v>33</v>
      </c>
      <c r="C374" s="6" t="s">
        <v>34</v>
      </c>
      <c r="D374">
        <v>18</v>
      </c>
      <c r="E374">
        <v>94</v>
      </c>
    </row>
    <row r="375" spans="1:5" x14ac:dyDescent="0.2">
      <c r="A375">
        <f t="shared" si="4"/>
        <v>99</v>
      </c>
      <c r="B375" s="5" t="s">
        <v>33</v>
      </c>
      <c r="C375" s="6" t="s">
        <v>35</v>
      </c>
      <c r="D375">
        <v>9</v>
      </c>
      <c r="E375">
        <v>94</v>
      </c>
    </row>
    <row r="376" spans="1:5" x14ac:dyDescent="0.2">
      <c r="A376">
        <f t="shared" si="4"/>
        <v>99</v>
      </c>
      <c r="B376" s="5" t="s">
        <v>33</v>
      </c>
      <c r="C376" s="6" t="s">
        <v>36</v>
      </c>
    </row>
    <row r="377" spans="1:5" x14ac:dyDescent="0.2">
      <c r="A377">
        <f t="shared" si="4"/>
        <v>99</v>
      </c>
      <c r="B377" s="5" t="s">
        <v>33</v>
      </c>
      <c r="C377" s="6" t="s">
        <v>37</v>
      </c>
      <c r="D377">
        <v>7</v>
      </c>
      <c r="E377">
        <v>94</v>
      </c>
    </row>
    <row r="378" spans="1:5" x14ac:dyDescent="0.2">
      <c r="A378">
        <f t="shared" si="4"/>
        <v>99</v>
      </c>
      <c r="B378" s="5" t="s">
        <v>33</v>
      </c>
      <c r="C378" s="6" t="s">
        <v>38</v>
      </c>
    </row>
    <row r="379" spans="1:5" x14ac:dyDescent="0.2">
      <c r="A379">
        <f t="shared" si="4"/>
        <v>99</v>
      </c>
      <c r="B379" s="5" t="s">
        <v>33</v>
      </c>
      <c r="C379" s="6" t="s">
        <v>39</v>
      </c>
    </row>
    <row r="380" spans="1:5" x14ac:dyDescent="0.2">
      <c r="A380">
        <f t="shared" ref="A380:A443" si="5">A323+1</f>
        <v>99</v>
      </c>
      <c r="B380" s="5" t="s">
        <v>33</v>
      </c>
      <c r="C380" s="6" t="s">
        <v>40</v>
      </c>
    </row>
    <row r="381" spans="1:5" x14ac:dyDescent="0.2">
      <c r="A381">
        <f t="shared" si="5"/>
        <v>99</v>
      </c>
      <c r="B381" s="5" t="s">
        <v>33</v>
      </c>
      <c r="C381" s="6" t="s">
        <v>41</v>
      </c>
      <c r="D381">
        <v>6</v>
      </c>
      <c r="E381">
        <v>94</v>
      </c>
    </row>
    <row r="382" spans="1:5" x14ac:dyDescent="0.2">
      <c r="A382">
        <f t="shared" si="5"/>
        <v>99</v>
      </c>
      <c r="B382" s="5" t="s">
        <v>33</v>
      </c>
      <c r="C382" s="6" t="s">
        <v>42</v>
      </c>
    </row>
    <row r="383" spans="1:5" x14ac:dyDescent="0.2">
      <c r="A383">
        <f t="shared" si="5"/>
        <v>99</v>
      </c>
      <c r="B383" s="5" t="s">
        <v>33</v>
      </c>
      <c r="C383" s="6" t="s">
        <v>43</v>
      </c>
    </row>
    <row r="384" spans="1:5" x14ac:dyDescent="0.2">
      <c r="A384">
        <f t="shared" si="5"/>
        <v>99</v>
      </c>
      <c r="B384" s="5" t="s">
        <v>33</v>
      </c>
      <c r="C384" s="6" t="s">
        <v>44</v>
      </c>
    </row>
    <row r="385" spans="1:5" x14ac:dyDescent="0.2">
      <c r="A385">
        <f t="shared" si="5"/>
        <v>99</v>
      </c>
      <c r="B385" s="5" t="s">
        <v>33</v>
      </c>
      <c r="C385" s="6" t="s">
        <v>45</v>
      </c>
      <c r="D385">
        <v>1</v>
      </c>
      <c r="E385">
        <v>94</v>
      </c>
    </row>
    <row r="386" spans="1:5" x14ac:dyDescent="0.2">
      <c r="A386">
        <f t="shared" si="5"/>
        <v>99</v>
      </c>
      <c r="B386" s="5" t="s">
        <v>33</v>
      </c>
      <c r="C386" s="6" t="s">
        <v>46</v>
      </c>
    </row>
    <row r="387" spans="1:5" x14ac:dyDescent="0.2">
      <c r="A387">
        <f t="shared" si="5"/>
        <v>99</v>
      </c>
      <c r="B387" s="5" t="s">
        <v>33</v>
      </c>
      <c r="C387" s="6" t="s">
        <v>47</v>
      </c>
      <c r="D387">
        <v>5</v>
      </c>
      <c r="E387">
        <v>94</v>
      </c>
    </row>
    <row r="388" spans="1:5" x14ac:dyDescent="0.2">
      <c r="A388">
        <f t="shared" si="5"/>
        <v>99</v>
      </c>
      <c r="B388" s="5" t="s">
        <v>33</v>
      </c>
      <c r="C388" s="6" t="s">
        <v>48</v>
      </c>
      <c r="D388">
        <v>3</v>
      </c>
      <c r="E388">
        <v>94</v>
      </c>
    </row>
    <row r="389" spans="1:5" x14ac:dyDescent="0.2">
      <c r="A389">
        <f t="shared" si="5"/>
        <v>99</v>
      </c>
      <c r="B389" s="5" t="s">
        <v>33</v>
      </c>
      <c r="C389" s="6" t="s">
        <v>49</v>
      </c>
    </row>
    <row r="390" spans="1:5" x14ac:dyDescent="0.2">
      <c r="A390">
        <f t="shared" si="5"/>
        <v>99</v>
      </c>
      <c r="B390" s="5" t="s">
        <v>33</v>
      </c>
      <c r="C390" s="6" t="s">
        <v>50</v>
      </c>
    </row>
    <row r="391" spans="1:5" x14ac:dyDescent="0.2">
      <c r="A391">
        <f t="shared" si="5"/>
        <v>99</v>
      </c>
      <c r="B391" s="5" t="s">
        <v>33</v>
      </c>
      <c r="C391" s="6" t="s">
        <v>51</v>
      </c>
    </row>
    <row r="392" spans="1:5" x14ac:dyDescent="0.2">
      <c r="A392">
        <f t="shared" si="5"/>
        <v>99</v>
      </c>
      <c r="B392" s="5" t="s">
        <v>33</v>
      </c>
      <c r="C392" s="6" t="s">
        <v>52</v>
      </c>
    </row>
    <row r="393" spans="1:5" x14ac:dyDescent="0.2">
      <c r="A393">
        <f t="shared" si="5"/>
        <v>99</v>
      </c>
      <c r="B393" s="5" t="s">
        <v>33</v>
      </c>
      <c r="C393" s="6" t="s">
        <v>53</v>
      </c>
    </row>
    <row r="394" spans="1:5" x14ac:dyDescent="0.2">
      <c r="A394">
        <f t="shared" si="5"/>
        <v>99</v>
      </c>
      <c r="B394" s="5" t="s">
        <v>33</v>
      </c>
      <c r="C394" s="6" t="s">
        <v>31</v>
      </c>
    </row>
    <row r="395" spans="1:5" x14ac:dyDescent="0.2">
      <c r="A395">
        <f t="shared" si="5"/>
        <v>99</v>
      </c>
      <c r="B395" s="5" t="s">
        <v>33</v>
      </c>
      <c r="C395" s="6" t="s">
        <v>54</v>
      </c>
    </row>
    <row r="396" spans="1:5" x14ac:dyDescent="0.2">
      <c r="A396">
        <f t="shared" si="5"/>
        <v>99</v>
      </c>
      <c r="B396" s="5" t="s">
        <v>55</v>
      </c>
      <c r="C396" s="5" t="s">
        <v>56</v>
      </c>
    </row>
    <row r="397" spans="1:5" x14ac:dyDescent="0.2">
      <c r="A397">
        <f t="shared" si="5"/>
        <v>99</v>
      </c>
      <c r="B397" s="5" t="s">
        <v>57</v>
      </c>
      <c r="C397" s="5" t="s">
        <v>58</v>
      </c>
    </row>
    <row r="398" spans="1:5" x14ac:dyDescent="0.2">
      <c r="A398">
        <f t="shared" si="5"/>
        <v>99</v>
      </c>
      <c r="B398" s="5" t="s">
        <v>59</v>
      </c>
      <c r="C398" s="5" t="s">
        <v>60</v>
      </c>
      <c r="D398">
        <v>94</v>
      </c>
      <c r="E398">
        <v>102</v>
      </c>
    </row>
    <row r="399" spans="1:5" x14ac:dyDescent="0.2">
      <c r="A399">
        <f t="shared" si="5"/>
        <v>99</v>
      </c>
      <c r="B399" s="5" t="s">
        <v>61</v>
      </c>
      <c r="C399" s="5" t="s">
        <v>62</v>
      </c>
      <c r="D399">
        <v>18</v>
      </c>
    </row>
    <row r="400" spans="1:5" x14ac:dyDescent="0.2">
      <c r="A400">
        <f t="shared" si="5"/>
        <v>99</v>
      </c>
      <c r="B400" s="5" t="s">
        <v>61</v>
      </c>
      <c r="C400" s="5" t="s">
        <v>63</v>
      </c>
    </row>
    <row r="401" spans="1:5" x14ac:dyDescent="0.2">
      <c r="A401">
        <f t="shared" si="5"/>
        <v>100</v>
      </c>
      <c r="B401" s="5" t="s">
        <v>5</v>
      </c>
      <c r="C401" s="5" t="s">
        <v>6</v>
      </c>
      <c r="D401">
        <f>((56.5*119)+(56*118))/(119+118)</f>
        <v>56.251054852320678</v>
      </c>
      <c r="E401">
        <v>237</v>
      </c>
    </row>
    <row r="402" spans="1:5" x14ac:dyDescent="0.2">
      <c r="A402">
        <f t="shared" si="5"/>
        <v>100</v>
      </c>
      <c r="B402" s="5" t="s">
        <v>5</v>
      </c>
      <c r="C402" s="5" t="s">
        <v>7</v>
      </c>
      <c r="D402">
        <f>((13.8*119)+(15*118))/(119+118)</f>
        <v>14.397468354430378</v>
      </c>
      <c r="E402">
        <v>237</v>
      </c>
    </row>
    <row r="403" spans="1:5" x14ac:dyDescent="0.2">
      <c r="A403">
        <f t="shared" si="5"/>
        <v>100</v>
      </c>
      <c r="B403" s="5" t="s">
        <v>5</v>
      </c>
      <c r="C403" s="5" t="s">
        <v>8</v>
      </c>
    </row>
    <row r="404" spans="1:5" x14ac:dyDescent="0.2">
      <c r="A404">
        <f t="shared" si="5"/>
        <v>100</v>
      </c>
      <c r="B404" s="5" t="s">
        <v>5</v>
      </c>
      <c r="C404" s="5" t="s">
        <v>9</v>
      </c>
    </row>
    <row r="405" spans="1:5" x14ac:dyDescent="0.2">
      <c r="A405">
        <f t="shared" si="5"/>
        <v>100</v>
      </c>
      <c r="B405" s="5" t="s">
        <v>5</v>
      </c>
      <c r="C405" s="5" t="s">
        <v>10</v>
      </c>
    </row>
    <row r="406" spans="1:5" x14ac:dyDescent="0.2">
      <c r="A406">
        <f t="shared" si="5"/>
        <v>100</v>
      </c>
      <c r="B406" s="5" t="s">
        <v>5</v>
      </c>
      <c r="C406" s="5" t="s">
        <v>11</v>
      </c>
    </row>
    <row r="407" spans="1:5" x14ac:dyDescent="0.2">
      <c r="A407">
        <f t="shared" si="5"/>
        <v>100</v>
      </c>
      <c r="B407" s="5" t="s">
        <v>5</v>
      </c>
      <c r="C407" s="5" t="s">
        <v>12</v>
      </c>
    </row>
    <row r="408" spans="1:5" x14ac:dyDescent="0.2">
      <c r="A408">
        <f t="shared" si="5"/>
        <v>100</v>
      </c>
      <c r="B408" s="5" t="s">
        <v>13</v>
      </c>
      <c r="C408" s="5" t="s">
        <v>6</v>
      </c>
      <c r="D408">
        <f>((31.9*119)+(31.4*118))/(119+118)</f>
        <v>31.651054852320673</v>
      </c>
      <c r="E408">
        <v>237</v>
      </c>
    </row>
    <row r="409" spans="1:5" x14ac:dyDescent="0.2">
      <c r="A409">
        <f t="shared" si="5"/>
        <v>100</v>
      </c>
      <c r="B409" s="5" t="s">
        <v>13</v>
      </c>
      <c r="C409" s="5" t="s">
        <v>7</v>
      </c>
      <c r="D409">
        <f>((6.5*119)+(7.6*118))/(119+118)</f>
        <v>7.0476793248945144</v>
      </c>
      <c r="E409">
        <v>237</v>
      </c>
    </row>
    <row r="410" spans="1:5" x14ac:dyDescent="0.2">
      <c r="A410">
        <f t="shared" si="5"/>
        <v>100</v>
      </c>
      <c r="B410" s="5" t="s">
        <v>13</v>
      </c>
      <c r="C410" s="5" t="s">
        <v>8</v>
      </c>
    </row>
    <row r="411" spans="1:5" x14ac:dyDescent="0.2">
      <c r="A411">
        <f t="shared" si="5"/>
        <v>100</v>
      </c>
      <c r="B411" s="5" t="s">
        <v>13</v>
      </c>
      <c r="C411" s="5" t="s">
        <v>9</v>
      </c>
    </row>
    <row r="412" spans="1:5" x14ac:dyDescent="0.2">
      <c r="A412">
        <f t="shared" si="5"/>
        <v>100</v>
      </c>
      <c r="B412" s="5" t="s">
        <v>13</v>
      </c>
      <c r="C412" s="5" t="s">
        <v>10</v>
      </c>
    </row>
    <row r="413" spans="1:5" x14ac:dyDescent="0.2">
      <c r="A413">
        <f t="shared" si="5"/>
        <v>100</v>
      </c>
      <c r="B413" s="5" t="s">
        <v>13</v>
      </c>
      <c r="C413" s="5" t="s">
        <v>11</v>
      </c>
    </row>
    <row r="414" spans="1:5" x14ac:dyDescent="0.2">
      <c r="A414">
        <f t="shared" si="5"/>
        <v>100</v>
      </c>
      <c r="B414" s="5" t="s">
        <v>13</v>
      </c>
      <c r="C414" s="5" t="s">
        <v>12</v>
      </c>
    </row>
    <row r="415" spans="1:5" x14ac:dyDescent="0.2">
      <c r="A415">
        <f t="shared" si="5"/>
        <v>100</v>
      </c>
      <c r="B415" s="5" t="s">
        <v>14</v>
      </c>
      <c r="C415" s="5" t="s">
        <v>15</v>
      </c>
    </row>
    <row r="416" spans="1:5" x14ac:dyDescent="0.2">
      <c r="A416">
        <f t="shared" si="5"/>
        <v>100</v>
      </c>
      <c r="B416" s="5" t="s">
        <v>14</v>
      </c>
      <c r="C416" s="5" t="s">
        <v>16</v>
      </c>
    </row>
    <row r="417" spans="1:5" x14ac:dyDescent="0.2">
      <c r="A417">
        <f t="shared" si="5"/>
        <v>100</v>
      </c>
      <c r="B417" s="5" t="s">
        <v>14</v>
      </c>
      <c r="C417" s="5" t="s">
        <v>17</v>
      </c>
    </row>
    <row r="418" spans="1:5" x14ac:dyDescent="0.2">
      <c r="A418">
        <f t="shared" si="5"/>
        <v>100</v>
      </c>
      <c r="B418" s="5" t="s">
        <v>14</v>
      </c>
      <c r="C418" s="5" t="s">
        <v>18</v>
      </c>
    </row>
    <row r="419" spans="1:5" x14ac:dyDescent="0.2">
      <c r="A419">
        <f t="shared" si="5"/>
        <v>100</v>
      </c>
      <c r="B419" s="5" t="s">
        <v>14</v>
      </c>
      <c r="C419" s="5" t="s">
        <v>19</v>
      </c>
    </row>
    <row r="420" spans="1:5" x14ac:dyDescent="0.2">
      <c r="A420">
        <f t="shared" si="5"/>
        <v>100</v>
      </c>
      <c r="B420" s="5" t="s">
        <v>20</v>
      </c>
      <c r="C420" s="5" t="s">
        <v>21</v>
      </c>
      <c r="D420">
        <f>70+63</f>
        <v>133</v>
      </c>
      <c r="E420">
        <v>237</v>
      </c>
    </row>
    <row r="421" spans="1:5" x14ac:dyDescent="0.2">
      <c r="A421">
        <f t="shared" si="5"/>
        <v>100</v>
      </c>
      <c r="B421" s="5" t="s">
        <v>20</v>
      </c>
      <c r="C421" s="5" t="s">
        <v>22</v>
      </c>
      <c r="D421">
        <f>49+55</f>
        <v>104</v>
      </c>
      <c r="E421">
        <v>237</v>
      </c>
    </row>
    <row r="422" spans="1:5" x14ac:dyDescent="0.2">
      <c r="A422">
        <f t="shared" si="5"/>
        <v>100</v>
      </c>
      <c r="B422" s="5" t="s">
        <v>23</v>
      </c>
      <c r="C422" s="5" t="s">
        <v>24</v>
      </c>
    </row>
    <row r="423" spans="1:5" x14ac:dyDescent="0.2">
      <c r="A423">
        <f t="shared" si="5"/>
        <v>100</v>
      </c>
      <c r="B423" s="5" t="s">
        <v>23</v>
      </c>
      <c r="C423" s="5" t="s">
        <v>25</v>
      </c>
    </row>
    <row r="424" spans="1:5" x14ac:dyDescent="0.2">
      <c r="A424">
        <f t="shared" si="5"/>
        <v>100</v>
      </c>
      <c r="B424" s="5" t="s">
        <v>23</v>
      </c>
      <c r="C424" s="5" t="s">
        <v>26</v>
      </c>
    </row>
    <row r="425" spans="1:5" x14ac:dyDescent="0.2">
      <c r="A425">
        <f t="shared" si="5"/>
        <v>100</v>
      </c>
      <c r="B425" s="5" t="s">
        <v>27</v>
      </c>
      <c r="C425" s="5" t="s">
        <v>28</v>
      </c>
      <c r="D425">
        <f>62+68</f>
        <v>130</v>
      </c>
      <c r="E425">
        <v>237</v>
      </c>
    </row>
    <row r="426" spans="1:5" x14ac:dyDescent="0.2">
      <c r="A426">
        <f t="shared" si="5"/>
        <v>100</v>
      </c>
      <c r="B426" s="5" t="s">
        <v>27</v>
      </c>
      <c r="C426" s="5" t="s">
        <v>29</v>
      </c>
      <c r="D426">
        <f>19+14</f>
        <v>33</v>
      </c>
      <c r="E426">
        <v>237</v>
      </c>
    </row>
    <row r="427" spans="1:5" x14ac:dyDescent="0.2">
      <c r="A427">
        <f t="shared" si="5"/>
        <v>100</v>
      </c>
      <c r="B427" s="5" t="s">
        <v>27</v>
      </c>
      <c r="C427" s="5" t="s">
        <v>30</v>
      </c>
      <c r="D427">
        <v>1</v>
      </c>
      <c r="E427">
        <v>237</v>
      </c>
    </row>
    <row r="428" spans="1:5" x14ac:dyDescent="0.2">
      <c r="A428">
        <f t="shared" si="5"/>
        <v>100</v>
      </c>
      <c r="B428" s="5" t="s">
        <v>27</v>
      </c>
      <c r="C428" s="5" t="s">
        <v>31</v>
      </c>
    </row>
    <row r="429" spans="1:5" x14ac:dyDescent="0.2">
      <c r="A429">
        <f t="shared" si="5"/>
        <v>100</v>
      </c>
      <c r="B429" s="5" t="s">
        <v>27</v>
      </c>
      <c r="C429" s="5" t="s">
        <v>32</v>
      </c>
      <c r="D429">
        <f>37+36</f>
        <v>73</v>
      </c>
      <c r="E429">
        <v>237</v>
      </c>
    </row>
    <row r="430" spans="1:5" x14ac:dyDescent="0.2">
      <c r="A430">
        <f t="shared" si="5"/>
        <v>100</v>
      </c>
      <c r="B430" s="5" t="s">
        <v>27</v>
      </c>
      <c r="C430" s="5" t="s">
        <v>26</v>
      </c>
    </row>
    <row r="431" spans="1:5" x14ac:dyDescent="0.2">
      <c r="A431">
        <f t="shared" si="5"/>
        <v>100</v>
      </c>
      <c r="B431" s="5" t="s">
        <v>33</v>
      </c>
      <c r="C431" s="6" t="s">
        <v>34</v>
      </c>
      <c r="D431">
        <f>67+58</f>
        <v>125</v>
      </c>
      <c r="E431">
        <v>237</v>
      </c>
    </row>
    <row r="432" spans="1:5" x14ac:dyDescent="0.2">
      <c r="A432">
        <f t="shared" si="5"/>
        <v>100</v>
      </c>
      <c r="B432" s="5" t="s">
        <v>33</v>
      </c>
      <c r="C432" s="6" t="s">
        <v>35</v>
      </c>
      <c r="D432">
        <f>49+35</f>
        <v>84</v>
      </c>
      <c r="E432">
        <v>237</v>
      </c>
    </row>
    <row r="433" spans="1:5" x14ac:dyDescent="0.2">
      <c r="A433">
        <f t="shared" si="5"/>
        <v>100</v>
      </c>
      <c r="B433" s="5" t="s">
        <v>33</v>
      </c>
      <c r="C433" s="6" t="s">
        <v>36</v>
      </c>
    </row>
    <row r="434" spans="1:5" x14ac:dyDescent="0.2">
      <c r="A434">
        <f t="shared" si="5"/>
        <v>100</v>
      </c>
      <c r="B434" s="5" t="s">
        <v>33</v>
      </c>
      <c r="C434" s="6" t="s">
        <v>37</v>
      </c>
      <c r="D434">
        <f>16*2</f>
        <v>32</v>
      </c>
      <c r="E434">
        <v>237</v>
      </c>
    </row>
    <row r="435" spans="1:5" x14ac:dyDescent="0.2">
      <c r="A435">
        <f t="shared" si="5"/>
        <v>100</v>
      </c>
      <c r="B435" s="5" t="s">
        <v>33</v>
      </c>
      <c r="C435" s="6" t="s">
        <v>38</v>
      </c>
    </row>
    <row r="436" spans="1:5" x14ac:dyDescent="0.2">
      <c r="A436">
        <f t="shared" si="5"/>
        <v>100</v>
      </c>
      <c r="B436" s="5" t="s">
        <v>33</v>
      </c>
      <c r="C436" s="6" t="s">
        <v>39</v>
      </c>
      <c r="D436">
        <v>14</v>
      </c>
      <c r="E436">
        <v>237</v>
      </c>
    </row>
    <row r="437" spans="1:5" x14ac:dyDescent="0.2">
      <c r="A437">
        <f t="shared" si="5"/>
        <v>100</v>
      </c>
      <c r="B437" s="5" t="s">
        <v>33</v>
      </c>
      <c r="C437" s="6" t="s">
        <v>40</v>
      </c>
      <c r="D437">
        <v>2</v>
      </c>
      <c r="E437">
        <v>237</v>
      </c>
    </row>
    <row r="438" spans="1:5" x14ac:dyDescent="0.2">
      <c r="A438">
        <f t="shared" si="5"/>
        <v>100</v>
      </c>
      <c r="B438" s="5" t="s">
        <v>33</v>
      </c>
      <c r="C438" s="6" t="s">
        <v>41</v>
      </c>
    </row>
    <row r="439" spans="1:5" x14ac:dyDescent="0.2">
      <c r="A439">
        <f t="shared" si="5"/>
        <v>100</v>
      </c>
      <c r="B439" s="5" t="s">
        <v>33</v>
      </c>
      <c r="C439" s="6" t="s">
        <v>42</v>
      </c>
      <c r="D439">
        <v>23</v>
      </c>
      <c r="E439">
        <v>237</v>
      </c>
    </row>
    <row r="440" spans="1:5" x14ac:dyDescent="0.2">
      <c r="A440">
        <f t="shared" si="5"/>
        <v>100</v>
      </c>
      <c r="B440" s="5" t="s">
        <v>33</v>
      </c>
      <c r="C440" s="6" t="s">
        <v>43</v>
      </c>
    </row>
    <row r="441" spans="1:5" x14ac:dyDescent="0.2">
      <c r="A441">
        <f t="shared" si="5"/>
        <v>100</v>
      </c>
      <c r="B441" s="5" t="s">
        <v>33</v>
      </c>
      <c r="C441" s="6" t="s">
        <v>44</v>
      </c>
    </row>
    <row r="442" spans="1:5" x14ac:dyDescent="0.2">
      <c r="A442">
        <f t="shared" si="5"/>
        <v>100</v>
      </c>
      <c r="B442" s="5" t="s">
        <v>33</v>
      </c>
      <c r="C442" s="6" t="s">
        <v>45</v>
      </c>
      <c r="D442">
        <v>12</v>
      </c>
      <c r="E442">
        <v>237</v>
      </c>
    </row>
    <row r="443" spans="1:5" x14ac:dyDescent="0.2">
      <c r="A443">
        <f t="shared" si="5"/>
        <v>100</v>
      </c>
      <c r="B443" s="5" t="s">
        <v>33</v>
      </c>
      <c r="C443" s="6" t="s">
        <v>46</v>
      </c>
    </row>
    <row r="444" spans="1:5" x14ac:dyDescent="0.2">
      <c r="A444">
        <f t="shared" ref="A444:A507" si="6">A387+1</f>
        <v>100</v>
      </c>
      <c r="B444" s="5" t="s">
        <v>33</v>
      </c>
      <c r="C444" s="6" t="s">
        <v>47</v>
      </c>
    </row>
    <row r="445" spans="1:5" x14ac:dyDescent="0.2">
      <c r="A445">
        <f t="shared" si="6"/>
        <v>100</v>
      </c>
      <c r="B445" s="5" t="s">
        <v>33</v>
      </c>
      <c r="C445" s="6" t="s">
        <v>48</v>
      </c>
    </row>
    <row r="446" spans="1:5" x14ac:dyDescent="0.2">
      <c r="A446">
        <f t="shared" si="6"/>
        <v>100</v>
      </c>
      <c r="B446" s="5" t="s">
        <v>33</v>
      </c>
      <c r="C446" s="6" t="s">
        <v>49</v>
      </c>
    </row>
    <row r="447" spans="1:5" x14ac:dyDescent="0.2">
      <c r="A447">
        <f t="shared" si="6"/>
        <v>100</v>
      </c>
      <c r="B447" s="5" t="s">
        <v>33</v>
      </c>
      <c r="C447" s="6" t="s">
        <v>50</v>
      </c>
    </row>
    <row r="448" spans="1:5" x14ac:dyDescent="0.2">
      <c r="A448">
        <f t="shared" si="6"/>
        <v>100</v>
      </c>
      <c r="B448" s="5" t="s">
        <v>33</v>
      </c>
      <c r="C448" s="6" t="s">
        <v>51</v>
      </c>
    </row>
    <row r="449" spans="1:5" x14ac:dyDescent="0.2">
      <c r="A449">
        <f t="shared" si="6"/>
        <v>100</v>
      </c>
      <c r="B449" s="5" t="s">
        <v>33</v>
      </c>
      <c r="C449" s="6" t="s">
        <v>52</v>
      </c>
    </row>
    <row r="450" spans="1:5" x14ac:dyDescent="0.2">
      <c r="A450">
        <f t="shared" si="6"/>
        <v>100</v>
      </c>
      <c r="B450" s="5" t="s">
        <v>33</v>
      </c>
      <c r="C450" s="6" t="s">
        <v>53</v>
      </c>
    </row>
    <row r="451" spans="1:5" x14ac:dyDescent="0.2">
      <c r="A451">
        <f t="shared" si="6"/>
        <v>100</v>
      </c>
      <c r="B451" s="5" t="s">
        <v>33</v>
      </c>
      <c r="C451" s="6" t="s">
        <v>31</v>
      </c>
    </row>
    <row r="452" spans="1:5" x14ac:dyDescent="0.2">
      <c r="A452">
        <f t="shared" si="6"/>
        <v>100</v>
      </c>
      <c r="B452" s="5" t="s">
        <v>33</v>
      </c>
      <c r="C452" s="6" t="s">
        <v>54</v>
      </c>
    </row>
    <row r="453" spans="1:5" x14ac:dyDescent="0.2">
      <c r="A453">
        <f t="shared" si="6"/>
        <v>100</v>
      </c>
      <c r="B453" s="5" t="s">
        <v>55</v>
      </c>
      <c r="C453" s="5" t="s">
        <v>56</v>
      </c>
    </row>
    <row r="454" spans="1:5" x14ac:dyDescent="0.2">
      <c r="A454">
        <f t="shared" si="6"/>
        <v>100</v>
      </c>
      <c r="B454" s="5" t="s">
        <v>57</v>
      </c>
      <c r="C454" s="5" t="s">
        <v>58</v>
      </c>
      <c r="D454">
        <f>86+95</f>
        <v>181</v>
      </c>
      <c r="E454">
        <v>237</v>
      </c>
    </row>
    <row r="455" spans="1:5" x14ac:dyDescent="0.2">
      <c r="A455">
        <f t="shared" si="6"/>
        <v>100</v>
      </c>
      <c r="B455" s="5" t="s">
        <v>59</v>
      </c>
      <c r="C455" s="5" t="s">
        <v>60</v>
      </c>
      <c r="D455">
        <v>237</v>
      </c>
      <c r="E455">
        <v>1240</v>
      </c>
    </row>
    <row r="456" spans="1:5" x14ac:dyDescent="0.2">
      <c r="A456">
        <f t="shared" si="6"/>
        <v>100</v>
      </c>
      <c r="B456" s="5" t="s">
        <v>61</v>
      </c>
      <c r="C456" s="5" t="s">
        <v>62</v>
      </c>
      <c r="D456">
        <v>18</v>
      </c>
    </row>
    <row r="457" spans="1:5" x14ac:dyDescent="0.2">
      <c r="A457">
        <f t="shared" si="6"/>
        <v>100</v>
      </c>
      <c r="B457" s="5" t="s">
        <v>61</v>
      </c>
      <c r="C457" s="5" t="s">
        <v>63</v>
      </c>
    </row>
    <row r="458" spans="1:5" x14ac:dyDescent="0.2">
      <c r="A458">
        <f t="shared" si="6"/>
        <v>101</v>
      </c>
      <c r="B458" s="5" t="s">
        <v>5</v>
      </c>
      <c r="C458" s="5" t="s">
        <v>6</v>
      </c>
      <c r="D458">
        <v>45.2</v>
      </c>
      <c r="E458">
        <v>214</v>
      </c>
    </row>
    <row r="459" spans="1:5" x14ac:dyDescent="0.2">
      <c r="A459">
        <f t="shared" si="6"/>
        <v>101</v>
      </c>
      <c r="B459" s="5" t="s">
        <v>5</v>
      </c>
      <c r="C459" s="5" t="s">
        <v>7</v>
      </c>
      <c r="D459">
        <v>14.6</v>
      </c>
      <c r="E459">
        <v>214</v>
      </c>
    </row>
    <row r="460" spans="1:5" x14ac:dyDescent="0.2">
      <c r="A460">
        <f t="shared" si="6"/>
        <v>101</v>
      </c>
      <c r="B460" s="5" t="s">
        <v>5</v>
      </c>
      <c r="C460" s="5" t="s">
        <v>8</v>
      </c>
    </row>
    <row r="461" spans="1:5" x14ac:dyDescent="0.2">
      <c r="A461">
        <f t="shared" si="6"/>
        <v>101</v>
      </c>
      <c r="B461" s="5" t="s">
        <v>5</v>
      </c>
      <c r="C461" s="5" t="s">
        <v>9</v>
      </c>
    </row>
    <row r="462" spans="1:5" x14ac:dyDescent="0.2">
      <c r="A462">
        <f t="shared" si="6"/>
        <v>101</v>
      </c>
      <c r="B462" s="5" t="s">
        <v>5</v>
      </c>
      <c r="C462" s="5" t="s">
        <v>10</v>
      </c>
    </row>
    <row r="463" spans="1:5" x14ac:dyDescent="0.2">
      <c r="A463">
        <f t="shared" si="6"/>
        <v>101</v>
      </c>
      <c r="B463" s="5" t="s">
        <v>5</v>
      </c>
      <c r="C463" s="5" t="s">
        <v>11</v>
      </c>
    </row>
    <row r="464" spans="1:5" x14ac:dyDescent="0.2">
      <c r="A464">
        <f t="shared" si="6"/>
        <v>101</v>
      </c>
      <c r="B464" s="5" t="s">
        <v>5</v>
      </c>
      <c r="C464" s="5" t="s">
        <v>12</v>
      </c>
    </row>
    <row r="465" spans="1:5" x14ac:dyDescent="0.2">
      <c r="A465">
        <f t="shared" si="6"/>
        <v>101</v>
      </c>
      <c r="B465" s="5" t="s">
        <v>13</v>
      </c>
      <c r="C465" s="5" t="s">
        <v>6</v>
      </c>
    </row>
    <row r="466" spans="1:5" x14ac:dyDescent="0.2">
      <c r="A466">
        <f t="shared" si="6"/>
        <v>101</v>
      </c>
      <c r="B466" s="5" t="s">
        <v>13</v>
      </c>
      <c r="C466" s="5" t="s">
        <v>7</v>
      </c>
    </row>
    <row r="467" spans="1:5" x14ac:dyDescent="0.2">
      <c r="A467">
        <f t="shared" si="6"/>
        <v>101</v>
      </c>
      <c r="B467" s="5" t="s">
        <v>13</v>
      </c>
      <c r="C467" s="5" t="s">
        <v>8</v>
      </c>
      <c r="D467">
        <v>30</v>
      </c>
      <c r="E467">
        <v>214</v>
      </c>
    </row>
    <row r="468" spans="1:5" x14ac:dyDescent="0.2">
      <c r="A468">
        <f t="shared" si="6"/>
        <v>101</v>
      </c>
      <c r="B468" s="5" t="s">
        <v>13</v>
      </c>
      <c r="C468" s="5" t="s">
        <v>9</v>
      </c>
      <c r="D468">
        <v>26.2</v>
      </c>
      <c r="E468">
        <v>214</v>
      </c>
    </row>
    <row r="469" spans="1:5" x14ac:dyDescent="0.2">
      <c r="A469">
        <f t="shared" si="6"/>
        <v>101</v>
      </c>
      <c r="B469" s="5" t="s">
        <v>13</v>
      </c>
      <c r="C469" s="5" t="s">
        <v>10</v>
      </c>
      <c r="D469">
        <v>36.6</v>
      </c>
      <c r="E469">
        <v>214</v>
      </c>
    </row>
    <row r="470" spans="1:5" x14ac:dyDescent="0.2">
      <c r="A470">
        <f t="shared" si="6"/>
        <v>101</v>
      </c>
      <c r="B470" s="5" t="s">
        <v>13</v>
      </c>
      <c r="C470" s="5" t="s">
        <v>11</v>
      </c>
    </row>
    <row r="471" spans="1:5" x14ac:dyDescent="0.2">
      <c r="A471">
        <f t="shared" si="6"/>
        <v>101</v>
      </c>
      <c r="B471" s="5" t="s">
        <v>13</v>
      </c>
      <c r="C471" s="5" t="s">
        <v>12</v>
      </c>
    </row>
    <row r="472" spans="1:5" x14ac:dyDescent="0.2">
      <c r="A472">
        <f t="shared" si="6"/>
        <v>101</v>
      </c>
      <c r="B472" s="5" t="s">
        <v>14</v>
      </c>
      <c r="C472" s="5" t="s">
        <v>15</v>
      </c>
    </row>
    <row r="473" spans="1:5" x14ac:dyDescent="0.2">
      <c r="A473">
        <f t="shared" si="6"/>
        <v>101</v>
      </c>
      <c r="B473" s="5" t="s">
        <v>14</v>
      </c>
      <c r="C473" s="5" t="s">
        <v>16</v>
      </c>
    </row>
    <row r="474" spans="1:5" x14ac:dyDescent="0.2">
      <c r="A474">
        <f t="shared" si="6"/>
        <v>101</v>
      </c>
      <c r="B474" s="5" t="s">
        <v>14</v>
      </c>
      <c r="C474" s="5" t="s">
        <v>17</v>
      </c>
    </row>
    <row r="475" spans="1:5" x14ac:dyDescent="0.2">
      <c r="A475">
        <f t="shared" si="6"/>
        <v>101</v>
      </c>
      <c r="B475" s="5" t="s">
        <v>14</v>
      </c>
      <c r="C475" s="5" t="s">
        <v>18</v>
      </c>
      <c r="D475">
        <v>68</v>
      </c>
      <c r="E475">
        <v>214</v>
      </c>
    </row>
    <row r="476" spans="1:5" x14ac:dyDescent="0.2">
      <c r="A476">
        <f t="shared" si="6"/>
        <v>101</v>
      </c>
      <c r="B476" s="5" t="s">
        <v>14</v>
      </c>
      <c r="C476" s="5" t="s">
        <v>19</v>
      </c>
      <c r="D476">
        <f>214-68</f>
        <v>146</v>
      </c>
      <c r="E476">
        <v>214</v>
      </c>
    </row>
    <row r="477" spans="1:5" x14ac:dyDescent="0.2">
      <c r="A477">
        <f t="shared" si="6"/>
        <v>101</v>
      </c>
      <c r="B477" s="5" t="s">
        <v>20</v>
      </c>
      <c r="C477" s="5" t="s">
        <v>21</v>
      </c>
      <c r="D477">
        <f>214-132</f>
        <v>82</v>
      </c>
      <c r="E477">
        <v>214</v>
      </c>
    </row>
    <row r="478" spans="1:5" x14ac:dyDescent="0.2">
      <c r="A478">
        <f t="shared" si="6"/>
        <v>101</v>
      </c>
      <c r="B478" s="5" t="s">
        <v>20</v>
      </c>
      <c r="C478" s="5" t="s">
        <v>22</v>
      </c>
      <c r="D478">
        <v>132</v>
      </c>
      <c r="E478">
        <v>214</v>
      </c>
    </row>
    <row r="479" spans="1:5" x14ac:dyDescent="0.2">
      <c r="A479">
        <f t="shared" si="6"/>
        <v>101</v>
      </c>
      <c r="B479" s="5" t="s">
        <v>23</v>
      </c>
      <c r="C479" s="5" t="s">
        <v>24</v>
      </c>
    </row>
    <row r="480" spans="1:5" x14ac:dyDescent="0.2">
      <c r="A480">
        <f t="shared" si="6"/>
        <v>101</v>
      </c>
      <c r="B480" s="5" t="s">
        <v>23</v>
      </c>
      <c r="C480" s="5" t="s">
        <v>25</v>
      </c>
    </row>
    <row r="481" spans="1:5" x14ac:dyDescent="0.2">
      <c r="A481">
        <f t="shared" si="6"/>
        <v>101</v>
      </c>
      <c r="B481" s="5" t="s">
        <v>23</v>
      </c>
      <c r="C481" s="5" t="s">
        <v>26</v>
      </c>
    </row>
    <row r="482" spans="1:5" x14ac:dyDescent="0.2">
      <c r="A482">
        <f t="shared" si="6"/>
        <v>101</v>
      </c>
      <c r="B482" s="5" t="s">
        <v>27</v>
      </c>
      <c r="C482" s="5" t="s">
        <v>28</v>
      </c>
      <c r="D482">
        <v>152</v>
      </c>
      <c r="E482">
        <v>214</v>
      </c>
    </row>
    <row r="483" spans="1:5" x14ac:dyDescent="0.2">
      <c r="A483">
        <f t="shared" si="6"/>
        <v>101</v>
      </c>
      <c r="B483" s="5" t="s">
        <v>27</v>
      </c>
      <c r="C483" s="5" t="s">
        <v>29</v>
      </c>
      <c r="D483">
        <v>51</v>
      </c>
      <c r="E483">
        <v>214</v>
      </c>
    </row>
    <row r="484" spans="1:5" x14ac:dyDescent="0.2">
      <c r="A484">
        <f t="shared" si="6"/>
        <v>101</v>
      </c>
      <c r="B484" s="5" t="s">
        <v>27</v>
      </c>
      <c r="C484" s="5" t="s">
        <v>30</v>
      </c>
    </row>
    <row r="485" spans="1:5" x14ac:dyDescent="0.2">
      <c r="A485">
        <f t="shared" si="6"/>
        <v>101</v>
      </c>
      <c r="B485" s="5" t="s">
        <v>27</v>
      </c>
      <c r="C485" s="5" t="s">
        <v>31</v>
      </c>
      <c r="D485">
        <v>2</v>
      </c>
      <c r="E485">
        <v>214</v>
      </c>
    </row>
    <row r="486" spans="1:5" x14ac:dyDescent="0.2">
      <c r="A486">
        <f t="shared" si="6"/>
        <v>101</v>
      </c>
      <c r="B486" s="5" t="s">
        <v>27</v>
      </c>
      <c r="C486" s="5" t="s">
        <v>32</v>
      </c>
    </row>
    <row r="487" spans="1:5" x14ac:dyDescent="0.2">
      <c r="A487">
        <f t="shared" si="6"/>
        <v>101</v>
      </c>
      <c r="B487" s="5" t="s">
        <v>27</v>
      </c>
      <c r="C487" s="5" t="s">
        <v>26</v>
      </c>
      <c r="D487">
        <v>9</v>
      </c>
      <c r="E487">
        <v>214</v>
      </c>
    </row>
    <row r="488" spans="1:5" x14ac:dyDescent="0.2">
      <c r="A488">
        <f t="shared" si="6"/>
        <v>101</v>
      </c>
      <c r="B488" s="5" t="s">
        <v>33</v>
      </c>
      <c r="C488" s="6" t="s">
        <v>34</v>
      </c>
      <c r="D488">
        <v>70</v>
      </c>
      <c r="E488">
        <v>214</v>
      </c>
    </row>
    <row r="489" spans="1:5" x14ac:dyDescent="0.2">
      <c r="A489">
        <f t="shared" si="6"/>
        <v>101</v>
      </c>
      <c r="B489" s="5" t="s">
        <v>33</v>
      </c>
      <c r="C489" s="6" t="s">
        <v>35</v>
      </c>
      <c r="D489">
        <v>29</v>
      </c>
      <c r="E489">
        <v>214</v>
      </c>
    </row>
    <row r="490" spans="1:5" x14ac:dyDescent="0.2">
      <c r="A490">
        <f t="shared" si="6"/>
        <v>101</v>
      </c>
      <c r="B490" s="5" t="s">
        <v>33</v>
      </c>
      <c r="C490" s="6" t="s">
        <v>36</v>
      </c>
    </row>
    <row r="491" spans="1:5" x14ac:dyDescent="0.2">
      <c r="A491">
        <f t="shared" si="6"/>
        <v>101</v>
      </c>
      <c r="B491" s="5" t="s">
        <v>33</v>
      </c>
      <c r="C491" s="6" t="s">
        <v>37</v>
      </c>
    </row>
    <row r="492" spans="1:5" x14ac:dyDescent="0.2">
      <c r="A492">
        <f t="shared" si="6"/>
        <v>101</v>
      </c>
      <c r="B492" s="5" t="s">
        <v>33</v>
      </c>
      <c r="C492" s="6" t="s">
        <v>38</v>
      </c>
    </row>
    <row r="493" spans="1:5" x14ac:dyDescent="0.2">
      <c r="A493">
        <f t="shared" si="6"/>
        <v>101</v>
      </c>
      <c r="B493" s="5" t="s">
        <v>33</v>
      </c>
      <c r="C493" s="6" t="s">
        <v>39</v>
      </c>
      <c r="D493">
        <v>33</v>
      </c>
      <c r="E493">
        <v>214</v>
      </c>
    </row>
    <row r="494" spans="1:5" x14ac:dyDescent="0.2">
      <c r="A494">
        <f t="shared" si="6"/>
        <v>101</v>
      </c>
      <c r="B494" s="5" t="s">
        <v>33</v>
      </c>
      <c r="C494" s="6" t="s">
        <v>40</v>
      </c>
    </row>
    <row r="495" spans="1:5" x14ac:dyDescent="0.2">
      <c r="A495">
        <f t="shared" si="6"/>
        <v>101</v>
      </c>
      <c r="B495" s="5" t="s">
        <v>33</v>
      </c>
      <c r="C495" s="6" t="s">
        <v>41</v>
      </c>
    </row>
    <row r="496" spans="1:5" x14ac:dyDescent="0.2">
      <c r="A496">
        <f t="shared" si="6"/>
        <v>101</v>
      </c>
      <c r="B496" s="5" t="s">
        <v>33</v>
      </c>
      <c r="C496" s="6" t="s">
        <v>42</v>
      </c>
    </row>
    <row r="497" spans="1:5" x14ac:dyDescent="0.2">
      <c r="A497">
        <f t="shared" si="6"/>
        <v>101</v>
      </c>
      <c r="B497" s="5" t="s">
        <v>33</v>
      </c>
      <c r="C497" s="6" t="s">
        <v>43</v>
      </c>
    </row>
    <row r="498" spans="1:5" x14ac:dyDescent="0.2">
      <c r="A498">
        <f t="shared" si="6"/>
        <v>101</v>
      </c>
      <c r="B498" s="5" t="s">
        <v>33</v>
      </c>
      <c r="C498" s="6" t="s">
        <v>44</v>
      </c>
    </row>
    <row r="499" spans="1:5" x14ac:dyDescent="0.2">
      <c r="A499">
        <f t="shared" si="6"/>
        <v>101</v>
      </c>
      <c r="B499" s="5" t="s">
        <v>33</v>
      </c>
      <c r="C499" s="6" t="s">
        <v>45</v>
      </c>
    </row>
    <row r="500" spans="1:5" x14ac:dyDescent="0.2">
      <c r="A500">
        <f t="shared" si="6"/>
        <v>101</v>
      </c>
      <c r="B500" s="5" t="s">
        <v>33</v>
      </c>
      <c r="C500" s="6" t="s">
        <v>46</v>
      </c>
    </row>
    <row r="501" spans="1:5" x14ac:dyDescent="0.2">
      <c r="A501">
        <f t="shared" si="6"/>
        <v>101</v>
      </c>
      <c r="B501" s="5" t="s">
        <v>33</v>
      </c>
      <c r="C501" s="6" t="s">
        <v>47</v>
      </c>
    </row>
    <row r="502" spans="1:5" x14ac:dyDescent="0.2">
      <c r="A502">
        <f t="shared" si="6"/>
        <v>101</v>
      </c>
      <c r="B502" s="5" t="s">
        <v>33</v>
      </c>
      <c r="C502" s="6" t="s">
        <v>48</v>
      </c>
    </row>
    <row r="503" spans="1:5" x14ac:dyDescent="0.2">
      <c r="A503">
        <f t="shared" si="6"/>
        <v>101</v>
      </c>
      <c r="B503" s="5" t="s">
        <v>33</v>
      </c>
      <c r="C503" s="6" t="s">
        <v>49</v>
      </c>
      <c r="D503">
        <v>56</v>
      </c>
      <c r="E503">
        <v>214</v>
      </c>
    </row>
    <row r="504" spans="1:5" x14ac:dyDescent="0.2">
      <c r="A504">
        <f t="shared" si="6"/>
        <v>101</v>
      </c>
      <c r="B504" s="5" t="s">
        <v>33</v>
      </c>
      <c r="C504" s="6" t="s">
        <v>50</v>
      </c>
    </row>
    <row r="505" spans="1:5" x14ac:dyDescent="0.2">
      <c r="A505">
        <f t="shared" si="6"/>
        <v>101</v>
      </c>
      <c r="B505" s="5" t="s">
        <v>33</v>
      </c>
      <c r="C505" s="6" t="s">
        <v>51</v>
      </c>
    </row>
    <row r="506" spans="1:5" x14ac:dyDescent="0.2">
      <c r="A506">
        <f t="shared" si="6"/>
        <v>101</v>
      </c>
      <c r="B506" s="5" t="s">
        <v>33</v>
      </c>
      <c r="C506" s="6" t="s">
        <v>52</v>
      </c>
    </row>
    <row r="507" spans="1:5" x14ac:dyDescent="0.2">
      <c r="A507">
        <f t="shared" si="6"/>
        <v>101</v>
      </c>
      <c r="B507" s="5" t="s">
        <v>33</v>
      </c>
      <c r="C507" s="6" t="s">
        <v>53</v>
      </c>
    </row>
    <row r="508" spans="1:5" x14ac:dyDescent="0.2">
      <c r="A508">
        <f t="shared" ref="A508:A571" si="7">A451+1</f>
        <v>101</v>
      </c>
      <c r="B508" s="5" t="s">
        <v>33</v>
      </c>
      <c r="C508" s="6" t="s">
        <v>31</v>
      </c>
    </row>
    <row r="509" spans="1:5" x14ac:dyDescent="0.2">
      <c r="A509">
        <f t="shared" si="7"/>
        <v>101</v>
      </c>
      <c r="B509" s="5" t="s">
        <v>33</v>
      </c>
      <c r="C509" s="6" t="s">
        <v>54</v>
      </c>
    </row>
    <row r="510" spans="1:5" x14ac:dyDescent="0.2">
      <c r="A510">
        <f t="shared" si="7"/>
        <v>101</v>
      </c>
      <c r="B510" s="5" t="s">
        <v>55</v>
      </c>
      <c r="C510" s="5" t="s">
        <v>56</v>
      </c>
    </row>
    <row r="511" spans="1:5" x14ac:dyDescent="0.2">
      <c r="A511">
        <f t="shared" si="7"/>
        <v>101</v>
      </c>
      <c r="B511" s="5" t="s">
        <v>57</v>
      </c>
      <c r="C511" s="5" t="s">
        <v>58</v>
      </c>
    </row>
    <row r="512" spans="1:5" x14ac:dyDescent="0.2">
      <c r="A512">
        <f t="shared" si="7"/>
        <v>101</v>
      </c>
      <c r="B512" s="5" t="s">
        <v>59</v>
      </c>
      <c r="C512" s="5" t="s">
        <v>60</v>
      </c>
      <c r="D512">
        <f>50+48+58+58</f>
        <v>214</v>
      </c>
      <c r="E512">
        <v>5076</v>
      </c>
    </row>
    <row r="513" spans="1:5" x14ac:dyDescent="0.2">
      <c r="A513">
        <f t="shared" si="7"/>
        <v>101</v>
      </c>
      <c r="B513" s="5" t="s">
        <v>61</v>
      </c>
      <c r="C513" s="5" t="s">
        <v>62</v>
      </c>
      <c r="D513">
        <v>18</v>
      </c>
    </row>
    <row r="514" spans="1:5" x14ac:dyDescent="0.2">
      <c r="A514">
        <f t="shared" si="7"/>
        <v>101</v>
      </c>
      <c r="B514" s="5" t="s">
        <v>61</v>
      </c>
      <c r="C514" s="5" t="s">
        <v>63</v>
      </c>
    </row>
    <row r="515" spans="1:5" x14ac:dyDescent="0.2">
      <c r="A515">
        <f t="shared" si="7"/>
        <v>102</v>
      </c>
      <c r="B515" s="5" t="s">
        <v>5</v>
      </c>
      <c r="C515" s="5" t="s">
        <v>6</v>
      </c>
    </row>
    <row r="516" spans="1:5" x14ac:dyDescent="0.2">
      <c r="A516">
        <f t="shared" si="7"/>
        <v>102</v>
      </c>
      <c r="B516" s="5" t="s">
        <v>5</v>
      </c>
      <c r="C516" s="5" t="s">
        <v>7</v>
      </c>
    </row>
    <row r="517" spans="1:5" x14ac:dyDescent="0.2">
      <c r="A517">
        <f t="shared" si="7"/>
        <v>102</v>
      </c>
      <c r="B517" s="5" t="s">
        <v>5</v>
      </c>
      <c r="C517" s="5" t="s">
        <v>8</v>
      </c>
      <c r="D517">
        <f>((62*276)+(61*286))/(276+286)</f>
        <v>61.491103202846972</v>
      </c>
      <c r="E517">
        <v>442</v>
      </c>
    </row>
    <row r="518" spans="1:5" x14ac:dyDescent="0.2">
      <c r="A518">
        <f t="shared" si="7"/>
        <v>102</v>
      </c>
      <c r="B518" s="5" t="s">
        <v>5</v>
      </c>
      <c r="C518" s="5" t="s">
        <v>9</v>
      </c>
      <c r="D518">
        <f>((51*276)+(47*286))/(276+286)</f>
        <v>48.964412811387902</v>
      </c>
      <c r="E518">
        <v>442</v>
      </c>
    </row>
    <row r="519" spans="1:5" x14ac:dyDescent="0.2">
      <c r="A519">
        <f t="shared" si="7"/>
        <v>102</v>
      </c>
      <c r="B519" s="5" t="s">
        <v>5</v>
      </c>
      <c r="C519" s="5" t="s">
        <v>10</v>
      </c>
      <c r="D519">
        <f>((70.7*276)+(71*286))/(276+286)</f>
        <v>70.852669039145908</v>
      </c>
      <c r="E519">
        <v>442</v>
      </c>
    </row>
    <row r="520" spans="1:5" x14ac:dyDescent="0.2">
      <c r="A520">
        <f t="shared" si="7"/>
        <v>102</v>
      </c>
      <c r="B520" s="5" t="s">
        <v>5</v>
      </c>
      <c r="C520" s="5" t="s">
        <v>11</v>
      </c>
    </row>
    <row r="521" spans="1:5" x14ac:dyDescent="0.2">
      <c r="A521">
        <f t="shared" si="7"/>
        <v>102</v>
      </c>
      <c r="B521" s="5" t="s">
        <v>5</v>
      </c>
      <c r="C521" s="5" t="s">
        <v>12</v>
      </c>
    </row>
    <row r="522" spans="1:5" x14ac:dyDescent="0.2">
      <c r="A522">
        <f t="shared" si="7"/>
        <v>102</v>
      </c>
      <c r="B522" s="5" t="s">
        <v>13</v>
      </c>
      <c r="C522" s="5" t="s">
        <v>6</v>
      </c>
    </row>
    <row r="523" spans="1:5" x14ac:dyDescent="0.2">
      <c r="A523">
        <f t="shared" si="7"/>
        <v>102</v>
      </c>
      <c r="B523" s="5" t="s">
        <v>13</v>
      </c>
      <c r="C523" s="5" t="s">
        <v>7</v>
      </c>
    </row>
    <row r="524" spans="1:5" x14ac:dyDescent="0.2">
      <c r="A524">
        <f t="shared" si="7"/>
        <v>102</v>
      </c>
      <c r="B524" s="5" t="s">
        <v>13</v>
      </c>
      <c r="C524" s="5" t="s">
        <v>8</v>
      </c>
    </row>
    <row r="525" spans="1:5" x14ac:dyDescent="0.2">
      <c r="A525">
        <f t="shared" si="7"/>
        <v>102</v>
      </c>
      <c r="B525" s="5" t="s">
        <v>13</v>
      </c>
      <c r="C525" s="5" t="s">
        <v>9</v>
      </c>
    </row>
    <row r="526" spans="1:5" x14ac:dyDescent="0.2">
      <c r="A526">
        <f t="shared" si="7"/>
        <v>102</v>
      </c>
      <c r="B526" s="5" t="s">
        <v>13</v>
      </c>
      <c r="C526" s="5" t="s">
        <v>10</v>
      </c>
    </row>
    <row r="527" spans="1:5" x14ac:dyDescent="0.2">
      <c r="A527">
        <f t="shared" si="7"/>
        <v>102</v>
      </c>
      <c r="B527" s="5" t="s">
        <v>13</v>
      </c>
      <c r="C527" s="5" t="s">
        <v>11</v>
      </c>
    </row>
    <row r="528" spans="1:5" x14ac:dyDescent="0.2">
      <c r="A528">
        <f t="shared" si="7"/>
        <v>102</v>
      </c>
      <c r="B528" s="5" t="s">
        <v>13</v>
      </c>
      <c r="C528" s="5" t="s">
        <v>12</v>
      </c>
    </row>
    <row r="529" spans="1:5" x14ac:dyDescent="0.2">
      <c r="A529">
        <f t="shared" si="7"/>
        <v>102</v>
      </c>
      <c r="B529" s="5" t="s">
        <v>14</v>
      </c>
      <c r="C529" s="5" t="s">
        <v>15</v>
      </c>
      <c r="D529">
        <f>35+21</f>
        <v>56</v>
      </c>
      <c r="E529">
        <v>442</v>
      </c>
    </row>
    <row r="530" spans="1:5" x14ac:dyDescent="0.2">
      <c r="A530">
        <f t="shared" si="7"/>
        <v>102</v>
      </c>
      <c r="B530" s="5" t="s">
        <v>14</v>
      </c>
      <c r="C530" s="5" t="s">
        <v>16</v>
      </c>
    </row>
    <row r="531" spans="1:5" x14ac:dyDescent="0.2">
      <c r="A531">
        <f t="shared" si="7"/>
        <v>102</v>
      </c>
      <c r="B531" s="5" t="s">
        <v>14</v>
      </c>
      <c r="C531" s="5" t="s">
        <v>17</v>
      </c>
      <c r="D531">
        <f>442-56</f>
        <v>386</v>
      </c>
      <c r="E531">
        <v>442</v>
      </c>
    </row>
    <row r="532" spans="1:5" x14ac:dyDescent="0.2">
      <c r="A532">
        <f t="shared" si="7"/>
        <v>102</v>
      </c>
      <c r="B532" s="5" t="s">
        <v>14</v>
      </c>
      <c r="C532" s="5" t="s">
        <v>18</v>
      </c>
    </row>
    <row r="533" spans="1:5" x14ac:dyDescent="0.2">
      <c r="A533">
        <f t="shared" si="7"/>
        <v>102</v>
      </c>
      <c r="B533" s="5" t="s">
        <v>14</v>
      </c>
      <c r="C533" s="5" t="s">
        <v>19</v>
      </c>
    </row>
    <row r="534" spans="1:5" x14ac:dyDescent="0.2">
      <c r="A534">
        <f t="shared" si="7"/>
        <v>102</v>
      </c>
      <c r="B534" s="5" t="s">
        <v>20</v>
      </c>
      <c r="C534" s="5" t="s">
        <v>21</v>
      </c>
      <c r="D534">
        <f>442-237</f>
        <v>205</v>
      </c>
      <c r="E534">
        <v>442</v>
      </c>
    </row>
    <row r="535" spans="1:5" x14ac:dyDescent="0.2">
      <c r="A535">
        <f t="shared" si="7"/>
        <v>102</v>
      </c>
      <c r="B535" s="5" t="s">
        <v>20</v>
      </c>
      <c r="C535" s="5" t="s">
        <v>22</v>
      </c>
      <c r="D535">
        <f>114+123</f>
        <v>237</v>
      </c>
      <c r="E535">
        <v>442</v>
      </c>
    </row>
    <row r="536" spans="1:5" x14ac:dyDescent="0.2">
      <c r="A536">
        <f t="shared" si="7"/>
        <v>102</v>
      </c>
      <c r="B536" s="5" t="s">
        <v>23</v>
      </c>
      <c r="C536" s="5" t="s">
        <v>24</v>
      </c>
    </row>
    <row r="537" spans="1:5" x14ac:dyDescent="0.2">
      <c r="A537">
        <f t="shared" si="7"/>
        <v>102</v>
      </c>
      <c r="B537" s="5" t="s">
        <v>23</v>
      </c>
      <c r="C537" s="5" t="s">
        <v>25</v>
      </c>
    </row>
    <row r="538" spans="1:5" x14ac:dyDescent="0.2">
      <c r="A538">
        <f t="shared" si="7"/>
        <v>102</v>
      </c>
      <c r="B538" s="5" t="s">
        <v>23</v>
      </c>
      <c r="C538" s="5" t="s">
        <v>26</v>
      </c>
    </row>
    <row r="539" spans="1:5" x14ac:dyDescent="0.2">
      <c r="A539">
        <f t="shared" si="7"/>
        <v>102</v>
      </c>
      <c r="B539" s="5" t="s">
        <v>27</v>
      </c>
      <c r="C539" s="5" t="s">
        <v>28</v>
      </c>
    </row>
    <row r="540" spans="1:5" x14ac:dyDescent="0.2">
      <c r="A540">
        <f t="shared" si="7"/>
        <v>102</v>
      </c>
      <c r="B540" s="5" t="s">
        <v>27</v>
      </c>
      <c r="C540" s="5" t="s">
        <v>29</v>
      </c>
    </row>
    <row r="541" spans="1:5" x14ac:dyDescent="0.2">
      <c r="A541">
        <f t="shared" si="7"/>
        <v>102</v>
      </c>
      <c r="B541" s="5" t="s">
        <v>27</v>
      </c>
      <c r="C541" s="5" t="s">
        <v>30</v>
      </c>
    </row>
    <row r="542" spans="1:5" x14ac:dyDescent="0.2">
      <c r="A542">
        <f t="shared" si="7"/>
        <v>102</v>
      </c>
      <c r="B542" s="5" t="s">
        <v>27</v>
      </c>
      <c r="C542" s="5" t="s">
        <v>31</v>
      </c>
    </row>
    <row r="543" spans="1:5" x14ac:dyDescent="0.2">
      <c r="A543">
        <f t="shared" si="7"/>
        <v>102</v>
      </c>
      <c r="B543" s="5" t="s">
        <v>27</v>
      </c>
      <c r="C543" s="5" t="s">
        <v>32</v>
      </c>
    </row>
    <row r="544" spans="1:5" x14ac:dyDescent="0.2">
      <c r="A544">
        <f t="shared" si="7"/>
        <v>102</v>
      </c>
      <c r="B544" s="5" t="s">
        <v>27</v>
      </c>
      <c r="C544" s="5" t="s">
        <v>26</v>
      </c>
    </row>
    <row r="545" spans="1:5" x14ac:dyDescent="0.2">
      <c r="A545">
        <f t="shared" si="7"/>
        <v>102</v>
      </c>
      <c r="B545" s="5" t="s">
        <v>33</v>
      </c>
      <c r="C545" s="6" t="s">
        <v>34</v>
      </c>
      <c r="D545">
        <f>131+118</f>
        <v>249</v>
      </c>
      <c r="E545">
        <v>442</v>
      </c>
    </row>
    <row r="546" spans="1:5" x14ac:dyDescent="0.2">
      <c r="A546">
        <f t="shared" si="7"/>
        <v>102</v>
      </c>
      <c r="B546" s="5" t="s">
        <v>33</v>
      </c>
      <c r="C546" s="6" t="s">
        <v>35</v>
      </c>
      <c r="D546">
        <f>82+73</f>
        <v>155</v>
      </c>
      <c r="E546">
        <v>442</v>
      </c>
    </row>
    <row r="547" spans="1:5" x14ac:dyDescent="0.2">
      <c r="A547">
        <f t="shared" si="7"/>
        <v>102</v>
      </c>
      <c r="B547" s="5" t="s">
        <v>33</v>
      </c>
      <c r="C547" s="6" t="s">
        <v>36</v>
      </c>
    </row>
    <row r="548" spans="1:5" x14ac:dyDescent="0.2">
      <c r="A548">
        <f t="shared" si="7"/>
        <v>102</v>
      </c>
      <c r="B548" s="5" t="s">
        <v>33</v>
      </c>
      <c r="C548" s="6" t="s">
        <v>37</v>
      </c>
      <c r="D548">
        <f>45+33</f>
        <v>78</v>
      </c>
      <c r="E548">
        <v>442</v>
      </c>
    </row>
    <row r="549" spans="1:5" x14ac:dyDescent="0.2">
      <c r="A549">
        <f t="shared" si="7"/>
        <v>102</v>
      </c>
      <c r="B549" s="5" t="s">
        <v>33</v>
      </c>
      <c r="C549" s="6" t="s">
        <v>38</v>
      </c>
      <c r="D549">
        <v>13</v>
      </c>
      <c r="E549">
        <v>442</v>
      </c>
    </row>
    <row r="550" spans="1:5" x14ac:dyDescent="0.2">
      <c r="A550">
        <f t="shared" si="7"/>
        <v>102</v>
      </c>
      <c r="B550" s="5" t="s">
        <v>33</v>
      </c>
      <c r="C550" s="6" t="s">
        <v>39</v>
      </c>
    </row>
    <row r="551" spans="1:5" x14ac:dyDescent="0.2">
      <c r="A551">
        <f t="shared" si="7"/>
        <v>102</v>
      </c>
      <c r="B551" s="5" t="s">
        <v>33</v>
      </c>
      <c r="C551" s="6" t="s">
        <v>40</v>
      </c>
    </row>
    <row r="552" spans="1:5" x14ac:dyDescent="0.2">
      <c r="A552">
        <f t="shared" si="7"/>
        <v>102</v>
      </c>
      <c r="B552" s="5" t="s">
        <v>33</v>
      </c>
      <c r="C552" s="6" t="s">
        <v>41</v>
      </c>
    </row>
    <row r="553" spans="1:5" x14ac:dyDescent="0.2">
      <c r="A553">
        <f t="shared" si="7"/>
        <v>102</v>
      </c>
      <c r="B553" s="5" t="s">
        <v>33</v>
      </c>
      <c r="C553" s="6" t="s">
        <v>42</v>
      </c>
    </row>
    <row r="554" spans="1:5" x14ac:dyDescent="0.2">
      <c r="A554">
        <f t="shared" si="7"/>
        <v>102</v>
      </c>
      <c r="B554" s="5" t="s">
        <v>33</v>
      </c>
      <c r="C554" s="6" t="s">
        <v>43</v>
      </c>
    </row>
    <row r="555" spans="1:5" x14ac:dyDescent="0.2">
      <c r="A555">
        <f t="shared" si="7"/>
        <v>102</v>
      </c>
      <c r="B555" s="5" t="s">
        <v>33</v>
      </c>
      <c r="C555" s="6" t="s">
        <v>44</v>
      </c>
    </row>
    <row r="556" spans="1:5" x14ac:dyDescent="0.2">
      <c r="A556">
        <f t="shared" si="7"/>
        <v>102</v>
      </c>
      <c r="B556" s="5" t="s">
        <v>33</v>
      </c>
      <c r="C556" s="6" t="s">
        <v>45</v>
      </c>
    </row>
    <row r="557" spans="1:5" x14ac:dyDescent="0.2">
      <c r="A557">
        <f t="shared" si="7"/>
        <v>102</v>
      </c>
      <c r="B557" s="5" t="s">
        <v>33</v>
      </c>
      <c r="C557" s="6" t="s">
        <v>46</v>
      </c>
    </row>
    <row r="558" spans="1:5" x14ac:dyDescent="0.2">
      <c r="A558">
        <f t="shared" si="7"/>
        <v>102</v>
      </c>
      <c r="B558" s="5" t="s">
        <v>33</v>
      </c>
      <c r="C558" s="6" t="s">
        <v>47</v>
      </c>
      <c r="D558">
        <v>17</v>
      </c>
      <c r="E558">
        <v>442</v>
      </c>
    </row>
    <row r="559" spans="1:5" x14ac:dyDescent="0.2">
      <c r="A559">
        <f t="shared" si="7"/>
        <v>102</v>
      </c>
      <c r="B559" s="5" t="s">
        <v>33</v>
      </c>
      <c r="C559" s="6" t="s">
        <v>48</v>
      </c>
    </row>
    <row r="560" spans="1:5" x14ac:dyDescent="0.2">
      <c r="A560">
        <f t="shared" si="7"/>
        <v>102</v>
      </c>
      <c r="B560" s="5" t="s">
        <v>33</v>
      </c>
      <c r="C560" s="6" t="s">
        <v>49</v>
      </c>
      <c r="D560">
        <f>75+68</f>
        <v>143</v>
      </c>
      <c r="E560">
        <v>442</v>
      </c>
    </row>
    <row r="561" spans="1:5" x14ac:dyDescent="0.2">
      <c r="A561">
        <f t="shared" si="7"/>
        <v>102</v>
      </c>
      <c r="B561" s="5" t="s">
        <v>33</v>
      </c>
      <c r="C561" s="6" t="s">
        <v>50</v>
      </c>
    </row>
    <row r="562" spans="1:5" x14ac:dyDescent="0.2">
      <c r="A562">
        <f t="shared" si="7"/>
        <v>102</v>
      </c>
      <c r="B562" s="5" t="s">
        <v>33</v>
      </c>
      <c r="C562" s="6" t="s">
        <v>51</v>
      </c>
    </row>
    <row r="563" spans="1:5" x14ac:dyDescent="0.2">
      <c r="A563">
        <f t="shared" si="7"/>
        <v>102</v>
      </c>
      <c r="B563" s="5" t="s">
        <v>33</v>
      </c>
      <c r="C563" s="6" t="s">
        <v>52</v>
      </c>
    </row>
    <row r="564" spans="1:5" x14ac:dyDescent="0.2">
      <c r="A564">
        <f t="shared" si="7"/>
        <v>102</v>
      </c>
      <c r="B564" s="5" t="s">
        <v>33</v>
      </c>
      <c r="C564" s="6" t="s">
        <v>53</v>
      </c>
    </row>
    <row r="565" spans="1:5" x14ac:dyDescent="0.2">
      <c r="A565">
        <f t="shared" si="7"/>
        <v>102</v>
      </c>
      <c r="B565" s="5" t="s">
        <v>33</v>
      </c>
      <c r="C565" s="6" t="s">
        <v>31</v>
      </c>
    </row>
    <row r="566" spans="1:5" x14ac:dyDescent="0.2">
      <c r="A566">
        <f t="shared" si="7"/>
        <v>102</v>
      </c>
      <c r="B566" s="5" t="s">
        <v>33</v>
      </c>
      <c r="C566" s="6" t="s">
        <v>54</v>
      </c>
    </row>
    <row r="567" spans="1:5" x14ac:dyDescent="0.2">
      <c r="A567">
        <f t="shared" si="7"/>
        <v>102</v>
      </c>
      <c r="B567" s="5" t="s">
        <v>55</v>
      </c>
      <c r="C567" s="5" t="s">
        <v>56</v>
      </c>
    </row>
    <row r="568" spans="1:5" x14ac:dyDescent="0.2">
      <c r="A568">
        <f t="shared" si="7"/>
        <v>102</v>
      </c>
      <c r="B568" s="5" t="s">
        <v>57</v>
      </c>
      <c r="C568" s="5" t="s">
        <v>58</v>
      </c>
    </row>
    <row r="569" spans="1:5" x14ac:dyDescent="0.2">
      <c r="A569">
        <f t="shared" si="7"/>
        <v>102</v>
      </c>
      <c r="B569" s="5" t="s">
        <v>59</v>
      </c>
      <c r="C569" s="5" t="s">
        <v>60</v>
      </c>
      <c r="D569">
        <f>222+220</f>
        <v>442</v>
      </c>
      <c r="E569">
        <v>1692</v>
      </c>
    </row>
    <row r="570" spans="1:5" x14ac:dyDescent="0.2">
      <c r="A570">
        <f t="shared" si="7"/>
        <v>102</v>
      </c>
      <c r="B570" s="5" t="s">
        <v>61</v>
      </c>
      <c r="C570" s="5" t="s">
        <v>62</v>
      </c>
      <c r="D570">
        <v>18</v>
      </c>
    </row>
    <row r="571" spans="1:5" x14ac:dyDescent="0.2">
      <c r="A571">
        <f t="shared" si="7"/>
        <v>102</v>
      </c>
      <c r="B571" s="5" t="s">
        <v>61</v>
      </c>
      <c r="C571" s="5" t="s">
        <v>63</v>
      </c>
    </row>
    <row r="572" spans="1:5" x14ac:dyDescent="0.2">
      <c r="A572">
        <f t="shared" ref="A572:A635" si="8">A515+1</f>
        <v>103</v>
      </c>
      <c r="B572" s="5" t="s">
        <v>5</v>
      </c>
      <c r="C572" s="5" t="s">
        <v>6</v>
      </c>
      <c r="D572">
        <v>43.3</v>
      </c>
      <c r="E572">
        <v>147</v>
      </c>
    </row>
    <row r="573" spans="1:5" x14ac:dyDescent="0.2">
      <c r="A573">
        <f t="shared" si="8"/>
        <v>103</v>
      </c>
      <c r="B573" s="5" t="s">
        <v>5</v>
      </c>
      <c r="C573" s="5" t="s">
        <v>7</v>
      </c>
      <c r="D573">
        <v>11.7</v>
      </c>
      <c r="E573">
        <v>147</v>
      </c>
    </row>
    <row r="574" spans="1:5" x14ac:dyDescent="0.2">
      <c r="A574">
        <f t="shared" si="8"/>
        <v>103</v>
      </c>
      <c r="B574" s="5" t="s">
        <v>5</v>
      </c>
      <c r="C574" s="5" t="s">
        <v>8</v>
      </c>
      <c r="D574">
        <v>43</v>
      </c>
      <c r="E574">
        <v>147</v>
      </c>
    </row>
    <row r="575" spans="1:5" x14ac:dyDescent="0.2">
      <c r="A575">
        <f t="shared" si="8"/>
        <v>103</v>
      </c>
      <c r="B575" s="5" t="s">
        <v>5</v>
      </c>
      <c r="C575" s="5" t="s">
        <v>9</v>
      </c>
      <c r="D575">
        <v>19</v>
      </c>
      <c r="E575">
        <v>147</v>
      </c>
    </row>
    <row r="576" spans="1:5" x14ac:dyDescent="0.2">
      <c r="A576">
        <f t="shared" si="8"/>
        <v>103</v>
      </c>
      <c r="B576" s="5" t="s">
        <v>5</v>
      </c>
      <c r="C576" s="5" t="s">
        <v>10</v>
      </c>
      <c r="D576">
        <v>67</v>
      </c>
      <c r="E576">
        <v>147</v>
      </c>
    </row>
    <row r="577" spans="1:5" x14ac:dyDescent="0.2">
      <c r="A577">
        <f t="shared" si="8"/>
        <v>103</v>
      </c>
      <c r="B577" s="5" t="s">
        <v>5</v>
      </c>
      <c r="C577" s="5" t="s">
        <v>11</v>
      </c>
    </row>
    <row r="578" spans="1:5" x14ac:dyDescent="0.2">
      <c r="A578">
        <f t="shared" si="8"/>
        <v>103</v>
      </c>
      <c r="B578" s="5" t="s">
        <v>5</v>
      </c>
      <c r="C578" s="5" t="s">
        <v>12</v>
      </c>
    </row>
    <row r="579" spans="1:5" x14ac:dyDescent="0.2">
      <c r="A579">
        <f t="shared" si="8"/>
        <v>103</v>
      </c>
      <c r="B579" s="5" t="s">
        <v>13</v>
      </c>
      <c r="C579" s="5" t="s">
        <v>6</v>
      </c>
    </row>
    <row r="580" spans="1:5" x14ac:dyDescent="0.2">
      <c r="A580">
        <f t="shared" si="8"/>
        <v>103</v>
      </c>
      <c r="B580" s="5" t="s">
        <v>13</v>
      </c>
      <c r="C580" s="5" t="s">
        <v>7</v>
      </c>
    </row>
    <row r="581" spans="1:5" x14ac:dyDescent="0.2">
      <c r="A581">
        <f t="shared" si="8"/>
        <v>103</v>
      </c>
      <c r="B581" s="5" t="s">
        <v>13</v>
      </c>
      <c r="C581" s="5" t="s">
        <v>8</v>
      </c>
    </row>
    <row r="582" spans="1:5" x14ac:dyDescent="0.2">
      <c r="A582">
        <f t="shared" si="8"/>
        <v>103</v>
      </c>
      <c r="B582" s="5" t="s">
        <v>13</v>
      </c>
      <c r="C582" s="5" t="s">
        <v>9</v>
      </c>
    </row>
    <row r="583" spans="1:5" x14ac:dyDescent="0.2">
      <c r="A583">
        <f t="shared" si="8"/>
        <v>103</v>
      </c>
      <c r="B583" s="5" t="s">
        <v>13</v>
      </c>
      <c r="C583" s="5" t="s">
        <v>10</v>
      </c>
    </row>
    <row r="584" spans="1:5" x14ac:dyDescent="0.2">
      <c r="A584">
        <f t="shared" si="8"/>
        <v>103</v>
      </c>
      <c r="B584" s="5" t="s">
        <v>13</v>
      </c>
      <c r="C584" s="5" t="s">
        <v>11</v>
      </c>
    </row>
    <row r="585" spans="1:5" x14ac:dyDescent="0.2">
      <c r="A585">
        <f t="shared" si="8"/>
        <v>103</v>
      </c>
      <c r="B585" s="5" t="s">
        <v>13</v>
      </c>
      <c r="C585" s="5" t="s">
        <v>12</v>
      </c>
    </row>
    <row r="586" spans="1:5" x14ac:dyDescent="0.2">
      <c r="A586">
        <f t="shared" si="8"/>
        <v>103</v>
      </c>
      <c r="B586" s="5" t="s">
        <v>14</v>
      </c>
      <c r="C586" s="5" t="s">
        <v>15</v>
      </c>
    </row>
    <row r="587" spans="1:5" x14ac:dyDescent="0.2">
      <c r="A587">
        <f t="shared" si="8"/>
        <v>103</v>
      </c>
      <c r="B587" s="5" t="s">
        <v>14</v>
      </c>
      <c r="C587" s="5" t="s">
        <v>16</v>
      </c>
    </row>
    <row r="588" spans="1:5" x14ac:dyDescent="0.2">
      <c r="A588">
        <f t="shared" si="8"/>
        <v>103</v>
      </c>
      <c r="B588" s="5" t="s">
        <v>14</v>
      </c>
      <c r="C588" s="5" t="s">
        <v>17</v>
      </c>
    </row>
    <row r="589" spans="1:5" x14ac:dyDescent="0.2">
      <c r="A589">
        <f t="shared" si="8"/>
        <v>103</v>
      </c>
      <c r="B589" s="5" t="s">
        <v>14</v>
      </c>
      <c r="C589" s="5" t="s">
        <v>18</v>
      </c>
    </row>
    <row r="590" spans="1:5" x14ac:dyDescent="0.2">
      <c r="A590">
        <f t="shared" si="8"/>
        <v>103</v>
      </c>
      <c r="B590" s="5" t="s">
        <v>14</v>
      </c>
      <c r="C590" s="5" t="s">
        <v>19</v>
      </c>
    </row>
    <row r="591" spans="1:5" x14ac:dyDescent="0.2">
      <c r="A591">
        <f t="shared" si="8"/>
        <v>103</v>
      </c>
      <c r="B591" s="5" t="s">
        <v>20</v>
      </c>
      <c r="C591" s="5" t="s">
        <v>21</v>
      </c>
      <c r="D591">
        <v>108</v>
      </c>
      <c r="E591">
        <v>147</v>
      </c>
    </row>
    <row r="592" spans="1:5" x14ac:dyDescent="0.2">
      <c r="A592">
        <f t="shared" si="8"/>
        <v>103</v>
      </c>
      <c r="B592" s="5" t="s">
        <v>20</v>
      </c>
      <c r="C592" s="5" t="s">
        <v>22</v>
      </c>
      <c r="D592">
        <v>39</v>
      </c>
      <c r="E592">
        <v>147</v>
      </c>
    </row>
    <row r="593" spans="1:3" x14ac:dyDescent="0.2">
      <c r="A593">
        <f t="shared" si="8"/>
        <v>103</v>
      </c>
      <c r="B593" s="5" t="s">
        <v>23</v>
      </c>
      <c r="C593" s="5" t="s">
        <v>24</v>
      </c>
    </row>
    <row r="594" spans="1:3" x14ac:dyDescent="0.2">
      <c r="A594">
        <f t="shared" si="8"/>
        <v>103</v>
      </c>
      <c r="B594" s="5" t="s">
        <v>23</v>
      </c>
      <c r="C594" s="5" t="s">
        <v>25</v>
      </c>
    </row>
    <row r="595" spans="1:3" x14ac:dyDescent="0.2">
      <c r="A595">
        <f t="shared" si="8"/>
        <v>103</v>
      </c>
      <c r="B595" s="5" t="s">
        <v>23</v>
      </c>
      <c r="C595" s="5" t="s">
        <v>26</v>
      </c>
    </row>
    <row r="596" spans="1:3" x14ac:dyDescent="0.2">
      <c r="A596">
        <f t="shared" si="8"/>
        <v>103</v>
      </c>
      <c r="B596" s="5" t="s">
        <v>27</v>
      </c>
      <c r="C596" s="5" t="s">
        <v>28</v>
      </c>
    </row>
    <row r="597" spans="1:3" x14ac:dyDescent="0.2">
      <c r="A597">
        <f t="shared" si="8"/>
        <v>103</v>
      </c>
      <c r="B597" s="5" t="s">
        <v>27</v>
      </c>
      <c r="C597" s="5" t="s">
        <v>29</v>
      </c>
    </row>
    <row r="598" spans="1:3" x14ac:dyDescent="0.2">
      <c r="A598">
        <f t="shared" si="8"/>
        <v>103</v>
      </c>
      <c r="B598" s="5" t="s">
        <v>27</v>
      </c>
      <c r="C598" s="5" t="s">
        <v>30</v>
      </c>
    </row>
    <row r="599" spans="1:3" x14ac:dyDescent="0.2">
      <c r="A599">
        <f t="shared" si="8"/>
        <v>103</v>
      </c>
      <c r="B599" s="5" t="s">
        <v>27</v>
      </c>
      <c r="C599" s="5" t="s">
        <v>31</v>
      </c>
    </row>
    <row r="600" spans="1:3" x14ac:dyDescent="0.2">
      <c r="A600">
        <f t="shared" si="8"/>
        <v>103</v>
      </c>
      <c r="B600" s="5" t="s">
        <v>27</v>
      </c>
      <c r="C600" s="5" t="s">
        <v>32</v>
      </c>
    </row>
    <row r="601" spans="1:3" x14ac:dyDescent="0.2">
      <c r="A601">
        <f t="shared" si="8"/>
        <v>103</v>
      </c>
      <c r="B601" s="5" t="s">
        <v>27</v>
      </c>
      <c r="C601" s="5" t="s">
        <v>26</v>
      </c>
    </row>
    <row r="602" spans="1:3" x14ac:dyDescent="0.2">
      <c r="A602">
        <f t="shared" si="8"/>
        <v>103</v>
      </c>
      <c r="B602" s="5" t="s">
        <v>33</v>
      </c>
      <c r="C602" s="6" t="s">
        <v>34</v>
      </c>
    </row>
    <row r="603" spans="1:3" x14ac:dyDescent="0.2">
      <c r="A603">
        <f t="shared" si="8"/>
        <v>103</v>
      </c>
      <c r="B603" s="5" t="s">
        <v>33</v>
      </c>
      <c r="C603" s="6" t="s">
        <v>35</v>
      </c>
    </row>
    <row r="604" spans="1:3" x14ac:dyDescent="0.2">
      <c r="A604">
        <f t="shared" si="8"/>
        <v>103</v>
      </c>
      <c r="B604" s="5" t="s">
        <v>33</v>
      </c>
      <c r="C604" s="6" t="s">
        <v>36</v>
      </c>
    </row>
    <row r="605" spans="1:3" x14ac:dyDescent="0.2">
      <c r="A605">
        <f t="shared" si="8"/>
        <v>103</v>
      </c>
      <c r="B605" s="5" t="s">
        <v>33</v>
      </c>
      <c r="C605" s="6" t="s">
        <v>37</v>
      </c>
    </row>
    <row r="606" spans="1:3" x14ac:dyDescent="0.2">
      <c r="A606">
        <f t="shared" si="8"/>
        <v>103</v>
      </c>
      <c r="B606" s="5" t="s">
        <v>33</v>
      </c>
      <c r="C606" s="6" t="s">
        <v>38</v>
      </c>
    </row>
    <row r="607" spans="1:3" x14ac:dyDescent="0.2">
      <c r="A607">
        <f t="shared" si="8"/>
        <v>103</v>
      </c>
      <c r="B607" s="5" t="s">
        <v>33</v>
      </c>
      <c r="C607" s="6" t="s">
        <v>39</v>
      </c>
    </row>
    <row r="608" spans="1:3" x14ac:dyDescent="0.2">
      <c r="A608">
        <f t="shared" si="8"/>
        <v>103</v>
      </c>
      <c r="B608" s="5" t="s">
        <v>33</v>
      </c>
      <c r="C608" s="6" t="s">
        <v>40</v>
      </c>
    </row>
    <row r="609" spans="1:5" x14ac:dyDescent="0.2">
      <c r="A609">
        <f t="shared" si="8"/>
        <v>103</v>
      </c>
      <c r="B609" s="5" t="s">
        <v>33</v>
      </c>
      <c r="C609" s="6" t="s">
        <v>41</v>
      </c>
    </row>
    <row r="610" spans="1:5" x14ac:dyDescent="0.2">
      <c r="A610">
        <f t="shared" si="8"/>
        <v>103</v>
      </c>
      <c r="B610" s="5" t="s">
        <v>33</v>
      </c>
      <c r="C610" s="6" t="s">
        <v>42</v>
      </c>
    </row>
    <row r="611" spans="1:5" x14ac:dyDescent="0.2">
      <c r="A611">
        <f t="shared" si="8"/>
        <v>103</v>
      </c>
      <c r="B611" s="5" t="s">
        <v>33</v>
      </c>
      <c r="C611" s="6" t="s">
        <v>43</v>
      </c>
    </row>
    <row r="612" spans="1:5" x14ac:dyDescent="0.2">
      <c r="A612">
        <f t="shared" si="8"/>
        <v>103</v>
      </c>
      <c r="B612" s="5" t="s">
        <v>33</v>
      </c>
      <c r="C612" s="6" t="s">
        <v>44</v>
      </c>
    </row>
    <row r="613" spans="1:5" x14ac:dyDescent="0.2">
      <c r="A613">
        <f t="shared" si="8"/>
        <v>103</v>
      </c>
      <c r="B613" s="5" t="s">
        <v>33</v>
      </c>
      <c r="C613" s="6" t="s">
        <v>45</v>
      </c>
    </row>
    <row r="614" spans="1:5" x14ac:dyDescent="0.2">
      <c r="A614">
        <f t="shared" si="8"/>
        <v>103</v>
      </c>
      <c r="B614" s="5" t="s">
        <v>33</v>
      </c>
      <c r="C614" s="6" t="s">
        <v>46</v>
      </c>
    </row>
    <row r="615" spans="1:5" x14ac:dyDescent="0.2">
      <c r="A615">
        <f t="shared" si="8"/>
        <v>103</v>
      </c>
      <c r="B615" s="5" t="s">
        <v>33</v>
      </c>
      <c r="C615" s="6" t="s">
        <v>47</v>
      </c>
    </row>
    <row r="616" spans="1:5" x14ac:dyDescent="0.2">
      <c r="A616">
        <f t="shared" si="8"/>
        <v>103</v>
      </c>
      <c r="B616" s="5" t="s">
        <v>33</v>
      </c>
      <c r="C616" s="6" t="s">
        <v>48</v>
      </c>
    </row>
    <row r="617" spans="1:5" x14ac:dyDescent="0.2">
      <c r="A617">
        <f t="shared" si="8"/>
        <v>103</v>
      </c>
      <c r="B617" s="5" t="s">
        <v>33</v>
      </c>
      <c r="C617" s="6" t="s">
        <v>49</v>
      </c>
    </row>
    <row r="618" spans="1:5" x14ac:dyDescent="0.2">
      <c r="A618">
        <f t="shared" si="8"/>
        <v>103</v>
      </c>
      <c r="B618" s="5" t="s">
        <v>33</v>
      </c>
      <c r="C618" s="6" t="s">
        <v>50</v>
      </c>
    </row>
    <row r="619" spans="1:5" x14ac:dyDescent="0.2">
      <c r="A619">
        <f t="shared" si="8"/>
        <v>103</v>
      </c>
      <c r="B619" s="5" t="s">
        <v>33</v>
      </c>
      <c r="C619" s="6" t="s">
        <v>51</v>
      </c>
    </row>
    <row r="620" spans="1:5" x14ac:dyDescent="0.2">
      <c r="A620">
        <f t="shared" si="8"/>
        <v>103</v>
      </c>
      <c r="B620" s="5" t="s">
        <v>33</v>
      </c>
      <c r="C620" s="6" t="s">
        <v>52</v>
      </c>
    </row>
    <row r="621" spans="1:5" x14ac:dyDescent="0.2">
      <c r="A621">
        <f t="shared" si="8"/>
        <v>103</v>
      </c>
      <c r="B621" s="5" t="s">
        <v>33</v>
      </c>
      <c r="C621" s="6" t="s">
        <v>53</v>
      </c>
    </row>
    <row r="622" spans="1:5" x14ac:dyDescent="0.2">
      <c r="A622">
        <f t="shared" si="8"/>
        <v>103</v>
      </c>
      <c r="B622" s="5" t="s">
        <v>33</v>
      </c>
      <c r="C622" s="6" t="s">
        <v>31</v>
      </c>
    </row>
    <row r="623" spans="1:5" x14ac:dyDescent="0.2">
      <c r="A623">
        <f t="shared" si="8"/>
        <v>103</v>
      </c>
      <c r="B623" s="5" t="s">
        <v>33</v>
      </c>
      <c r="C623" s="6" t="s">
        <v>54</v>
      </c>
      <c r="D623">
        <v>38</v>
      </c>
      <c r="E623">
        <v>147</v>
      </c>
    </row>
    <row r="624" spans="1:5" x14ac:dyDescent="0.2">
      <c r="A624">
        <f t="shared" si="8"/>
        <v>103</v>
      </c>
      <c r="B624" s="5" t="s">
        <v>55</v>
      </c>
      <c r="C624" s="5" t="s">
        <v>56</v>
      </c>
    </row>
    <row r="625" spans="1:5" x14ac:dyDescent="0.2">
      <c r="A625">
        <f t="shared" si="8"/>
        <v>103</v>
      </c>
      <c r="B625" s="5" t="s">
        <v>57</v>
      </c>
      <c r="C625" s="5" t="s">
        <v>58</v>
      </c>
    </row>
    <row r="626" spans="1:5" x14ac:dyDescent="0.2">
      <c r="A626">
        <f t="shared" si="8"/>
        <v>103</v>
      </c>
      <c r="B626" s="5" t="s">
        <v>59</v>
      </c>
      <c r="C626" s="5" t="s">
        <v>60</v>
      </c>
      <c r="D626">
        <v>147</v>
      </c>
      <c r="E626">
        <v>184</v>
      </c>
    </row>
    <row r="627" spans="1:5" x14ac:dyDescent="0.2">
      <c r="A627">
        <f t="shared" si="8"/>
        <v>103</v>
      </c>
      <c r="B627" s="5" t="s">
        <v>61</v>
      </c>
      <c r="C627" s="5" t="s">
        <v>62</v>
      </c>
      <c r="D627">
        <v>18</v>
      </c>
    </row>
    <row r="628" spans="1:5" x14ac:dyDescent="0.2">
      <c r="A628">
        <f t="shared" si="8"/>
        <v>103</v>
      </c>
      <c r="B628" s="5" t="s">
        <v>61</v>
      </c>
      <c r="C628" s="5" t="s">
        <v>63</v>
      </c>
      <c r="D628">
        <v>75</v>
      </c>
    </row>
    <row r="629" spans="1:5" x14ac:dyDescent="0.2">
      <c r="A629">
        <f t="shared" si="8"/>
        <v>104</v>
      </c>
      <c r="B629" s="5" t="s">
        <v>5</v>
      </c>
      <c r="C629" s="5" t="s">
        <v>6</v>
      </c>
      <c r="D629">
        <f>((44.5*171)+(46.1*65))/236</f>
        <v>44.940677966101696</v>
      </c>
      <c r="E629">
        <v>236</v>
      </c>
    </row>
    <row r="630" spans="1:5" x14ac:dyDescent="0.2">
      <c r="A630">
        <f t="shared" si="8"/>
        <v>104</v>
      </c>
      <c r="B630" s="5" t="s">
        <v>5</v>
      </c>
      <c r="C630" s="5" t="s">
        <v>7</v>
      </c>
      <c r="D630">
        <f>((13.1*171)+(12.7*65))/236</f>
        <v>12.989830508474576</v>
      </c>
      <c r="E630">
        <v>236</v>
      </c>
    </row>
    <row r="631" spans="1:5" x14ac:dyDescent="0.2">
      <c r="A631">
        <f t="shared" si="8"/>
        <v>104</v>
      </c>
      <c r="B631" s="5" t="s">
        <v>5</v>
      </c>
      <c r="C631" s="5" t="s">
        <v>8</v>
      </c>
      <c r="D631">
        <f>((42.5*171)+(44.5*65))/236</f>
        <v>43.050847457627121</v>
      </c>
      <c r="E631">
        <v>236</v>
      </c>
    </row>
    <row r="632" spans="1:5" x14ac:dyDescent="0.2">
      <c r="A632">
        <f t="shared" si="8"/>
        <v>104</v>
      </c>
      <c r="B632" s="5" t="s">
        <v>5</v>
      </c>
      <c r="C632" s="5" t="s">
        <v>9</v>
      </c>
    </row>
    <row r="633" spans="1:5" x14ac:dyDescent="0.2">
      <c r="A633">
        <f t="shared" si="8"/>
        <v>104</v>
      </c>
      <c r="B633" s="5" t="s">
        <v>5</v>
      </c>
      <c r="C633" s="5" t="s">
        <v>10</v>
      </c>
    </row>
    <row r="634" spans="1:5" x14ac:dyDescent="0.2">
      <c r="A634">
        <f t="shared" si="8"/>
        <v>104</v>
      </c>
      <c r="B634" s="5" t="s">
        <v>5</v>
      </c>
      <c r="C634" s="5" t="s">
        <v>11</v>
      </c>
    </row>
    <row r="635" spans="1:5" x14ac:dyDescent="0.2">
      <c r="A635">
        <f t="shared" si="8"/>
        <v>104</v>
      </c>
      <c r="B635" s="5" t="s">
        <v>5</v>
      </c>
      <c r="C635" s="5" t="s">
        <v>12</v>
      </c>
    </row>
    <row r="636" spans="1:5" x14ac:dyDescent="0.2">
      <c r="A636">
        <f t="shared" ref="A636:A699" si="9">A579+1</f>
        <v>104</v>
      </c>
      <c r="B636" s="5" t="s">
        <v>13</v>
      </c>
      <c r="C636" s="5" t="s">
        <v>6</v>
      </c>
    </row>
    <row r="637" spans="1:5" x14ac:dyDescent="0.2">
      <c r="A637">
        <f t="shared" si="9"/>
        <v>104</v>
      </c>
      <c r="B637" s="5" t="s">
        <v>13</v>
      </c>
      <c r="C637" s="5" t="s">
        <v>7</v>
      </c>
    </row>
    <row r="638" spans="1:5" x14ac:dyDescent="0.2">
      <c r="A638">
        <f t="shared" si="9"/>
        <v>104</v>
      </c>
      <c r="B638" s="5" t="s">
        <v>13</v>
      </c>
      <c r="C638" s="5" t="s">
        <v>8</v>
      </c>
    </row>
    <row r="639" spans="1:5" x14ac:dyDescent="0.2">
      <c r="A639">
        <f t="shared" si="9"/>
        <v>104</v>
      </c>
      <c r="B639" s="5" t="s">
        <v>13</v>
      </c>
      <c r="C639" s="5" t="s">
        <v>9</v>
      </c>
    </row>
    <row r="640" spans="1:5" x14ac:dyDescent="0.2">
      <c r="A640">
        <f t="shared" si="9"/>
        <v>104</v>
      </c>
      <c r="B640" s="5" t="s">
        <v>13</v>
      </c>
      <c r="C640" s="5" t="s">
        <v>10</v>
      </c>
    </row>
    <row r="641" spans="1:5" x14ac:dyDescent="0.2">
      <c r="A641">
        <f t="shared" si="9"/>
        <v>104</v>
      </c>
      <c r="B641" s="5" t="s">
        <v>13</v>
      </c>
      <c r="C641" s="5" t="s">
        <v>11</v>
      </c>
    </row>
    <row r="642" spans="1:5" x14ac:dyDescent="0.2">
      <c r="A642">
        <f t="shared" si="9"/>
        <v>104</v>
      </c>
      <c r="B642" s="5" t="s">
        <v>13</v>
      </c>
      <c r="C642" s="5" t="s">
        <v>12</v>
      </c>
    </row>
    <row r="643" spans="1:5" x14ac:dyDescent="0.2">
      <c r="A643">
        <f t="shared" si="9"/>
        <v>104</v>
      </c>
      <c r="B643" s="5" t="s">
        <v>14</v>
      </c>
      <c r="C643" s="5" t="s">
        <v>15</v>
      </c>
    </row>
    <row r="644" spans="1:5" x14ac:dyDescent="0.2">
      <c r="A644">
        <f t="shared" si="9"/>
        <v>104</v>
      </c>
      <c r="B644" s="5" t="s">
        <v>14</v>
      </c>
      <c r="C644" s="5" t="s">
        <v>16</v>
      </c>
    </row>
    <row r="645" spans="1:5" x14ac:dyDescent="0.2">
      <c r="A645">
        <f t="shared" si="9"/>
        <v>104</v>
      </c>
      <c r="B645" s="5" t="s">
        <v>14</v>
      </c>
      <c r="C645" s="5" t="s">
        <v>17</v>
      </c>
    </row>
    <row r="646" spans="1:5" x14ac:dyDescent="0.2">
      <c r="A646">
        <f t="shared" si="9"/>
        <v>104</v>
      </c>
      <c r="B646" s="5" t="s">
        <v>14</v>
      </c>
      <c r="C646" s="5" t="s">
        <v>18</v>
      </c>
    </row>
    <row r="647" spans="1:5" x14ac:dyDescent="0.2">
      <c r="A647">
        <f t="shared" si="9"/>
        <v>104</v>
      </c>
      <c r="B647" s="5" t="s">
        <v>14</v>
      </c>
      <c r="C647" s="5" t="s">
        <v>19</v>
      </c>
    </row>
    <row r="648" spans="1:5" x14ac:dyDescent="0.2">
      <c r="A648">
        <f t="shared" si="9"/>
        <v>104</v>
      </c>
      <c r="B648" s="5" t="s">
        <v>20</v>
      </c>
      <c r="C648" s="5" t="s">
        <v>21</v>
      </c>
      <c r="D648">
        <v>128</v>
      </c>
      <c r="E648">
        <v>236</v>
      </c>
    </row>
    <row r="649" spans="1:5" x14ac:dyDescent="0.2">
      <c r="A649">
        <f t="shared" si="9"/>
        <v>104</v>
      </c>
      <c r="B649" s="5" t="s">
        <v>20</v>
      </c>
      <c r="C649" s="5" t="s">
        <v>22</v>
      </c>
      <c r="D649">
        <f>71+37</f>
        <v>108</v>
      </c>
      <c r="E649">
        <v>236</v>
      </c>
    </row>
    <row r="650" spans="1:5" x14ac:dyDescent="0.2">
      <c r="A650">
        <f t="shared" si="9"/>
        <v>104</v>
      </c>
      <c r="B650" s="5" t="s">
        <v>23</v>
      </c>
      <c r="C650" s="5" t="s">
        <v>24</v>
      </c>
    </row>
    <row r="651" spans="1:5" x14ac:dyDescent="0.2">
      <c r="A651">
        <f t="shared" si="9"/>
        <v>104</v>
      </c>
      <c r="B651" s="5" t="s">
        <v>23</v>
      </c>
      <c r="C651" s="5" t="s">
        <v>25</v>
      </c>
    </row>
    <row r="652" spans="1:5" x14ac:dyDescent="0.2">
      <c r="A652">
        <f t="shared" si="9"/>
        <v>104</v>
      </c>
      <c r="B652" s="5" t="s">
        <v>23</v>
      </c>
      <c r="C652" s="5" t="s">
        <v>26</v>
      </c>
    </row>
    <row r="653" spans="1:5" x14ac:dyDescent="0.2">
      <c r="A653">
        <f t="shared" si="9"/>
        <v>104</v>
      </c>
      <c r="B653" s="5" t="s">
        <v>27</v>
      </c>
      <c r="C653" s="5" t="s">
        <v>28</v>
      </c>
    </row>
    <row r="654" spans="1:5" x14ac:dyDescent="0.2">
      <c r="A654">
        <f t="shared" si="9"/>
        <v>104</v>
      </c>
      <c r="B654" s="5" t="s">
        <v>27</v>
      </c>
      <c r="C654" s="5" t="s">
        <v>29</v>
      </c>
    </row>
    <row r="655" spans="1:5" x14ac:dyDescent="0.2">
      <c r="A655">
        <f t="shared" si="9"/>
        <v>104</v>
      </c>
      <c r="B655" s="5" t="s">
        <v>27</v>
      </c>
      <c r="C655" s="5" t="s">
        <v>30</v>
      </c>
    </row>
    <row r="656" spans="1:5" x14ac:dyDescent="0.2">
      <c r="A656">
        <f t="shared" si="9"/>
        <v>104</v>
      </c>
      <c r="B656" s="5" t="s">
        <v>27</v>
      </c>
      <c r="C656" s="5" t="s">
        <v>31</v>
      </c>
    </row>
    <row r="657" spans="1:5" x14ac:dyDescent="0.2">
      <c r="A657">
        <f t="shared" si="9"/>
        <v>104</v>
      </c>
      <c r="B657" s="5" t="s">
        <v>27</v>
      </c>
      <c r="C657" s="5" t="s">
        <v>32</v>
      </c>
    </row>
    <row r="658" spans="1:5" x14ac:dyDescent="0.2">
      <c r="A658">
        <f t="shared" si="9"/>
        <v>104</v>
      </c>
      <c r="B658" s="5" t="s">
        <v>27</v>
      </c>
      <c r="C658" s="5" t="s">
        <v>26</v>
      </c>
    </row>
    <row r="659" spans="1:5" x14ac:dyDescent="0.2">
      <c r="A659">
        <f t="shared" si="9"/>
        <v>104</v>
      </c>
      <c r="B659" s="5" t="s">
        <v>33</v>
      </c>
      <c r="C659" s="6" t="s">
        <v>34</v>
      </c>
      <c r="D659">
        <f>39+14</f>
        <v>53</v>
      </c>
      <c r="E659">
        <v>236</v>
      </c>
    </row>
    <row r="660" spans="1:5" x14ac:dyDescent="0.2">
      <c r="A660">
        <f t="shared" si="9"/>
        <v>104</v>
      </c>
      <c r="B660" s="5" t="s">
        <v>33</v>
      </c>
      <c r="C660" s="6" t="s">
        <v>35</v>
      </c>
      <c r="D660">
        <f>15+6</f>
        <v>21</v>
      </c>
      <c r="E660">
        <v>236</v>
      </c>
    </row>
    <row r="661" spans="1:5" x14ac:dyDescent="0.2">
      <c r="A661">
        <f t="shared" si="9"/>
        <v>104</v>
      </c>
      <c r="B661" s="5" t="s">
        <v>33</v>
      </c>
      <c r="C661" s="6" t="s">
        <v>36</v>
      </c>
    </row>
    <row r="662" spans="1:5" x14ac:dyDescent="0.2">
      <c r="A662">
        <f t="shared" si="9"/>
        <v>104</v>
      </c>
      <c r="B662" s="5" t="s">
        <v>33</v>
      </c>
      <c r="C662" s="6" t="s">
        <v>37</v>
      </c>
      <c r="D662">
        <v>2</v>
      </c>
      <c r="E662">
        <v>236</v>
      </c>
    </row>
    <row r="663" spans="1:5" x14ac:dyDescent="0.2">
      <c r="A663">
        <f t="shared" si="9"/>
        <v>104</v>
      </c>
      <c r="B663" s="5" t="s">
        <v>33</v>
      </c>
      <c r="C663" s="6" t="s">
        <v>38</v>
      </c>
      <c r="D663">
        <v>2</v>
      </c>
      <c r="E663">
        <v>236</v>
      </c>
    </row>
    <row r="664" spans="1:5" x14ac:dyDescent="0.2">
      <c r="A664">
        <f t="shared" si="9"/>
        <v>104</v>
      </c>
      <c r="B664" s="5" t="s">
        <v>33</v>
      </c>
      <c r="C664" s="6" t="s">
        <v>39</v>
      </c>
      <c r="D664">
        <v>12</v>
      </c>
      <c r="E664">
        <v>236</v>
      </c>
    </row>
    <row r="665" spans="1:5" x14ac:dyDescent="0.2">
      <c r="A665">
        <f t="shared" si="9"/>
        <v>104</v>
      </c>
      <c r="B665" s="5" t="s">
        <v>33</v>
      </c>
      <c r="C665" s="6" t="s">
        <v>40</v>
      </c>
      <c r="D665">
        <v>1</v>
      </c>
      <c r="E665">
        <v>236</v>
      </c>
    </row>
    <row r="666" spans="1:5" x14ac:dyDescent="0.2">
      <c r="A666">
        <f t="shared" si="9"/>
        <v>104</v>
      </c>
      <c r="B666" s="5" t="s">
        <v>33</v>
      </c>
      <c r="C666" s="6" t="s">
        <v>41</v>
      </c>
      <c r="D666">
        <v>0</v>
      </c>
      <c r="E666">
        <v>236</v>
      </c>
    </row>
    <row r="667" spans="1:5" x14ac:dyDescent="0.2">
      <c r="A667">
        <f t="shared" si="9"/>
        <v>104</v>
      </c>
      <c r="B667" s="5" t="s">
        <v>33</v>
      </c>
      <c r="C667" s="6" t="s">
        <v>42</v>
      </c>
    </row>
    <row r="668" spans="1:5" x14ac:dyDescent="0.2">
      <c r="A668">
        <f t="shared" si="9"/>
        <v>104</v>
      </c>
      <c r="B668" s="5" t="s">
        <v>33</v>
      </c>
      <c r="C668" s="6" t="s">
        <v>43</v>
      </c>
    </row>
    <row r="669" spans="1:5" x14ac:dyDescent="0.2">
      <c r="A669">
        <f t="shared" si="9"/>
        <v>104</v>
      </c>
      <c r="B669" s="5" t="s">
        <v>33</v>
      </c>
      <c r="C669" s="6" t="s">
        <v>44</v>
      </c>
      <c r="D669">
        <v>4</v>
      </c>
      <c r="E669">
        <v>236</v>
      </c>
    </row>
    <row r="670" spans="1:5" x14ac:dyDescent="0.2">
      <c r="A670">
        <f t="shared" si="9"/>
        <v>104</v>
      </c>
      <c r="B670" s="5" t="s">
        <v>33</v>
      </c>
      <c r="C670" s="6" t="s">
        <v>45</v>
      </c>
      <c r="D670">
        <v>0</v>
      </c>
      <c r="E670">
        <v>236</v>
      </c>
    </row>
    <row r="671" spans="1:5" x14ac:dyDescent="0.2">
      <c r="A671">
        <f t="shared" si="9"/>
        <v>104</v>
      </c>
      <c r="B671" s="5" t="s">
        <v>33</v>
      </c>
      <c r="C671" s="6" t="s">
        <v>46</v>
      </c>
    </row>
    <row r="672" spans="1:5" x14ac:dyDescent="0.2">
      <c r="A672">
        <f t="shared" si="9"/>
        <v>104</v>
      </c>
      <c r="B672" s="5" t="s">
        <v>33</v>
      </c>
      <c r="C672" s="6" t="s">
        <v>47</v>
      </c>
    </row>
    <row r="673" spans="1:5" x14ac:dyDescent="0.2">
      <c r="A673">
        <f t="shared" si="9"/>
        <v>104</v>
      </c>
      <c r="B673" s="5" t="s">
        <v>33</v>
      </c>
      <c r="C673" s="6" t="s">
        <v>48</v>
      </c>
    </row>
    <row r="674" spans="1:5" x14ac:dyDescent="0.2">
      <c r="A674">
        <f t="shared" si="9"/>
        <v>104</v>
      </c>
      <c r="B674" s="5" t="s">
        <v>33</v>
      </c>
      <c r="C674" s="6" t="s">
        <v>49</v>
      </c>
    </row>
    <row r="675" spans="1:5" x14ac:dyDescent="0.2">
      <c r="A675">
        <f t="shared" si="9"/>
        <v>104</v>
      </c>
      <c r="B675" s="5" t="s">
        <v>33</v>
      </c>
      <c r="C675" s="6" t="s">
        <v>50</v>
      </c>
      <c r="D675">
        <f>18+7</f>
        <v>25</v>
      </c>
      <c r="E675">
        <v>236</v>
      </c>
    </row>
    <row r="676" spans="1:5" x14ac:dyDescent="0.2">
      <c r="A676">
        <f t="shared" si="9"/>
        <v>104</v>
      </c>
      <c r="B676" s="5" t="s">
        <v>33</v>
      </c>
      <c r="C676" s="6" t="s">
        <v>51</v>
      </c>
      <c r="D676">
        <f>28+9</f>
        <v>37</v>
      </c>
      <c r="E676">
        <v>236</v>
      </c>
    </row>
    <row r="677" spans="1:5" x14ac:dyDescent="0.2">
      <c r="A677">
        <f t="shared" si="9"/>
        <v>104</v>
      </c>
      <c r="B677" s="5" t="s">
        <v>33</v>
      </c>
      <c r="C677" s="6" t="s">
        <v>52</v>
      </c>
    </row>
    <row r="678" spans="1:5" x14ac:dyDescent="0.2">
      <c r="A678">
        <f t="shared" si="9"/>
        <v>104</v>
      </c>
      <c r="B678" s="5" t="s">
        <v>33</v>
      </c>
      <c r="C678" s="6" t="s">
        <v>53</v>
      </c>
      <c r="D678">
        <v>1</v>
      </c>
      <c r="E678">
        <v>236</v>
      </c>
    </row>
    <row r="679" spans="1:5" x14ac:dyDescent="0.2">
      <c r="A679">
        <f t="shared" si="9"/>
        <v>104</v>
      </c>
      <c r="B679" s="5" t="s">
        <v>33</v>
      </c>
      <c r="C679" s="6" t="s">
        <v>31</v>
      </c>
    </row>
    <row r="680" spans="1:5" x14ac:dyDescent="0.2">
      <c r="A680">
        <f t="shared" si="9"/>
        <v>104</v>
      </c>
      <c r="B680" s="5" t="s">
        <v>33</v>
      </c>
      <c r="C680" s="6" t="s">
        <v>54</v>
      </c>
    </row>
    <row r="681" spans="1:5" x14ac:dyDescent="0.2">
      <c r="A681">
        <f t="shared" si="9"/>
        <v>104</v>
      </c>
      <c r="B681" s="5" t="s">
        <v>55</v>
      </c>
      <c r="C681" s="5" t="s">
        <v>56</v>
      </c>
    </row>
    <row r="682" spans="1:5" x14ac:dyDescent="0.2">
      <c r="A682">
        <f t="shared" si="9"/>
        <v>104</v>
      </c>
      <c r="B682" s="5" t="s">
        <v>57</v>
      </c>
      <c r="C682" s="5" t="s">
        <v>58</v>
      </c>
    </row>
    <row r="683" spans="1:5" x14ac:dyDescent="0.2">
      <c r="A683">
        <f t="shared" si="9"/>
        <v>104</v>
      </c>
      <c r="B683" s="5" t="s">
        <v>59</v>
      </c>
      <c r="C683" s="5" t="s">
        <v>60</v>
      </c>
      <c r="D683">
        <v>236</v>
      </c>
      <c r="E683">
        <v>236</v>
      </c>
    </row>
    <row r="684" spans="1:5" x14ac:dyDescent="0.2">
      <c r="A684">
        <f t="shared" si="9"/>
        <v>104</v>
      </c>
      <c r="B684" s="5" t="s">
        <v>61</v>
      </c>
      <c r="C684" s="5" t="s">
        <v>62</v>
      </c>
      <c r="D684">
        <v>18</v>
      </c>
    </row>
    <row r="685" spans="1:5" x14ac:dyDescent="0.2">
      <c r="A685">
        <f t="shared" si="9"/>
        <v>104</v>
      </c>
      <c r="B685" s="5" t="s">
        <v>61</v>
      </c>
      <c r="C685" s="5" t="s">
        <v>63</v>
      </c>
    </row>
    <row r="686" spans="1:5" x14ac:dyDescent="0.2">
      <c r="A686">
        <f t="shared" si="9"/>
        <v>105</v>
      </c>
      <c r="B686" s="5" t="s">
        <v>5</v>
      </c>
      <c r="C686" s="5" t="s">
        <v>6</v>
      </c>
      <c r="D686">
        <f>(57.53+61)/2</f>
        <v>59.265000000000001</v>
      </c>
      <c r="E686">
        <v>60</v>
      </c>
    </row>
    <row r="687" spans="1:5" x14ac:dyDescent="0.2">
      <c r="A687">
        <f t="shared" si="9"/>
        <v>105</v>
      </c>
      <c r="B687" s="5" t="s">
        <v>5</v>
      </c>
      <c r="C687" s="5" t="s">
        <v>7</v>
      </c>
      <c r="D687">
        <f>(18.27+15.9)/2</f>
        <v>17.085000000000001</v>
      </c>
      <c r="E687">
        <v>60</v>
      </c>
    </row>
    <row r="688" spans="1:5" x14ac:dyDescent="0.2">
      <c r="A688">
        <f t="shared" si="9"/>
        <v>105</v>
      </c>
      <c r="B688" s="5" t="s">
        <v>5</v>
      </c>
      <c r="C688" s="5" t="s">
        <v>8</v>
      </c>
    </row>
    <row r="689" spans="1:3" x14ac:dyDescent="0.2">
      <c r="A689">
        <f t="shared" si="9"/>
        <v>105</v>
      </c>
      <c r="B689" s="5" t="s">
        <v>5</v>
      </c>
      <c r="C689" s="5" t="s">
        <v>9</v>
      </c>
    </row>
    <row r="690" spans="1:3" x14ac:dyDescent="0.2">
      <c r="A690">
        <f t="shared" si="9"/>
        <v>105</v>
      </c>
      <c r="B690" s="5" t="s">
        <v>5</v>
      </c>
      <c r="C690" s="5" t="s">
        <v>10</v>
      </c>
    </row>
    <row r="691" spans="1:3" x14ac:dyDescent="0.2">
      <c r="A691">
        <f t="shared" si="9"/>
        <v>105</v>
      </c>
      <c r="B691" s="5" t="s">
        <v>5</v>
      </c>
      <c r="C691" s="5" t="s">
        <v>11</v>
      </c>
    </row>
    <row r="692" spans="1:3" x14ac:dyDescent="0.2">
      <c r="A692">
        <f t="shared" si="9"/>
        <v>105</v>
      </c>
      <c r="B692" s="5" t="s">
        <v>5</v>
      </c>
      <c r="C692" s="5" t="s">
        <v>12</v>
      </c>
    </row>
    <row r="693" spans="1:3" x14ac:dyDescent="0.2">
      <c r="A693">
        <f t="shared" si="9"/>
        <v>105</v>
      </c>
      <c r="B693" s="5" t="s">
        <v>13</v>
      </c>
      <c r="C693" s="5" t="s">
        <v>6</v>
      </c>
    </row>
    <row r="694" spans="1:3" x14ac:dyDescent="0.2">
      <c r="A694">
        <f t="shared" si="9"/>
        <v>105</v>
      </c>
      <c r="B694" s="5" t="s">
        <v>13</v>
      </c>
      <c r="C694" s="5" t="s">
        <v>7</v>
      </c>
    </row>
    <row r="695" spans="1:3" x14ac:dyDescent="0.2">
      <c r="A695">
        <f t="shared" si="9"/>
        <v>105</v>
      </c>
      <c r="B695" s="5" t="s">
        <v>13</v>
      </c>
      <c r="C695" s="5" t="s">
        <v>8</v>
      </c>
    </row>
    <row r="696" spans="1:3" x14ac:dyDescent="0.2">
      <c r="A696">
        <f t="shared" si="9"/>
        <v>105</v>
      </c>
      <c r="B696" s="5" t="s">
        <v>13</v>
      </c>
      <c r="C696" s="5" t="s">
        <v>9</v>
      </c>
    </row>
    <row r="697" spans="1:3" x14ac:dyDescent="0.2">
      <c r="A697">
        <f t="shared" si="9"/>
        <v>105</v>
      </c>
      <c r="B697" s="5" t="s">
        <v>13</v>
      </c>
      <c r="C697" s="5" t="s">
        <v>10</v>
      </c>
    </row>
    <row r="698" spans="1:3" x14ac:dyDescent="0.2">
      <c r="A698">
        <f t="shared" si="9"/>
        <v>105</v>
      </c>
      <c r="B698" s="5" t="s">
        <v>13</v>
      </c>
      <c r="C698" s="5" t="s">
        <v>11</v>
      </c>
    </row>
    <row r="699" spans="1:3" x14ac:dyDescent="0.2">
      <c r="A699">
        <f t="shared" si="9"/>
        <v>105</v>
      </c>
      <c r="B699" s="5" t="s">
        <v>13</v>
      </c>
      <c r="C699" s="5" t="s">
        <v>12</v>
      </c>
    </row>
    <row r="700" spans="1:3" x14ac:dyDescent="0.2">
      <c r="A700">
        <f t="shared" ref="A700:A763" si="10">A643+1</f>
        <v>105</v>
      </c>
      <c r="B700" s="5" t="s">
        <v>14</v>
      </c>
      <c r="C700" s="5" t="s">
        <v>15</v>
      </c>
    </row>
    <row r="701" spans="1:3" x14ac:dyDescent="0.2">
      <c r="A701">
        <f t="shared" si="10"/>
        <v>105</v>
      </c>
      <c r="B701" s="5" t="s">
        <v>14</v>
      </c>
      <c r="C701" s="5" t="s">
        <v>16</v>
      </c>
    </row>
    <row r="702" spans="1:3" x14ac:dyDescent="0.2">
      <c r="A702">
        <f t="shared" si="10"/>
        <v>105</v>
      </c>
      <c r="B702" s="5" t="s">
        <v>14</v>
      </c>
      <c r="C702" s="5" t="s">
        <v>17</v>
      </c>
    </row>
    <row r="703" spans="1:3" x14ac:dyDescent="0.2">
      <c r="A703">
        <f t="shared" si="10"/>
        <v>105</v>
      </c>
      <c r="B703" s="5" t="s">
        <v>14</v>
      </c>
      <c r="C703" s="5" t="s">
        <v>18</v>
      </c>
    </row>
    <row r="704" spans="1:3" x14ac:dyDescent="0.2">
      <c r="A704">
        <f t="shared" si="10"/>
        <v>105</v>
      </c>
      <c r="B704" s="5" t="s">
        <v>14</v>
      </c>
      <c r="C704" s="5" t="s">
        <v>19</v>
      </c>
    </row>
    <row r="705" spans="1:5" x14ac:dyDescent="0.2">
      <c r="A705">
        <f t="shared" si="10"/>
        <v>105</v>
      </c>
      <c r="B705" s="5" t="s">
        <v>20</v>
      </c>
      <c r="C705" s="5" t="s">
        <v>21</v>
      </c>
      <c r="D705">
        <v>30</v>
      </c>
      <c r="E705">
        <v>60</v>
      </c>
    </row>
    <row r="706" spans="1:5" x14ac:dyDescent="0.2">
      <c r="A706">
        <f t="shared" si="10"/>
        <v>105</v>
      </c>
      <c r="B706" s="5" t="s">
        <v>20</v>
      </c>
      <c r="C706" s="5" t="s">
        <v>22</v>
      </c>
      <c r="D706">
        <v>30</v>
      </c>
      <c r="E706">
        <v>60</v>
      </c>
    </row>
    <row r="707" spans="1:5" x14ac:dyDescent="0.2">
      <c r="A707">
        <f t="shared" si="10"/>
        <v>105</v>
      </c>
      <c r="B707" s="5" t="s">
        <v>23</v>
      </c>
      <c r="C707" s="5" t="s">
        <v>24</v>
      </c>
    </row>
    <row r="708" spans="1:5" x14ac:dyDescent="0.2">
      <c r="A708">
        <f t="shared" si="10"/>
        <v>105</v>
      </c>
      <c r="B708" s="5" t="s">
        <v>23</v>
      </c>
      <c r="C708" s="5" t="s">
        <v>25</v>
      </c>
    </row>
    <row r="709" spans="1:5" x14ac:dyDescent="0.2">
      <c r="A709">
        <f t="shared" si="10"/>
        <v>105</v>
      </c>
      <c r="B709" s="5" t="s">
        <v>23</v>
      </c>
      <c r="C709" s="5" t="s">
        <v>26</v>
      </c>
    </row>
    <row r="710" spans="1:5" x14ac:dyDescent="0.2">
      <c r="A710">
        <f t="shared" si="10"/>
        <v>105</v>
      </c>
      <c r="B710" s="5" t="s">
        <v>27</v>
      </c>
      <c r="C710" s="5" t="s">
        <v>28</v>
      </c>
    </row>
    <row r="711" spans="1:5" x14ac:dyDescent="0.2">
      <c r="A711">
        <f t="shared" si="10"/>
        <v>105</v>
      </c>
      <c r="B711" s="5" t="s">
        <v>27</v>
      </c>
      <c r="C711" s="5" t="s">
        <v>29</v>
      </c>
    </row>
    <row r="712" spans="1:5" x14ac:dyDescent="0.2">
      <c r="A712">
        <f t="shared" si="10"/>
        <v>105</v>
      </c>
      <c r="B712" s="5" t="s">
        <v>27</v>
      </c>
      <c r="C712" s="5" t="s">
        <v>30</v>
      </c>
    </row>
    <row r="713" spans="1:5" x14ac:dyDescent="0.2">
      <c r="A713">
        <f t="shared" si="10"/>
        <v>105</v>
      </c>
      <c r="B713" s="5" t="s">
        <v>27</v>
      </c>
      <c r="C713" s="5" t="s">
        <v>31</v>
      </c>
    </row>
    <row r="714" spans="1:5" x14ac:dyDescent="0.2">
      <c r="A714">
        <f t="shared" si="10"/>
        <v>105</v>
      </c>
      <c r="B714" s="5" t="s">
        <v>27</v>
      </c>
      <c r="C714" s="5" t="s">
        <v>32</v>
      </c>
    </row>
    <row r="715" spans="1:5" x14ac:dyDescent="0.2">
      <c r="A715">
        <f t="shared" si="10"/>
        <v>105</v>
      </c>
      <c r="B715" s="5" t="s">
        <v>27</v>
      </c>
      <c r="C715" s="5" t="s">
        <v>26</v>
      </c>
    </row>
    <row r="716" spans="1:5" x14ac:dyDescent="0.2">
      <c r="A716">
        <f t="shared" si="10"/>
        <v>105</v>
      </c>
      <c r="B716" s="5" t="s">
        <v>33</v>
      </c>
      <c r="C716" s="6" t="s">
        <v>34</v>
      </c>
      <c r="D716">
        <v>25</v>
      </c>
      <c r="E716">
        <v>60</v>
      </c>
    </row>
    <row r="717" spans="1:5" x14ac:dyDescent="0.2">
      <c r="A717">
        <f t="shared" si="10"/>
        <v>105</v>
      </c>
      <c r="B717" s="5" t="s">
        <v>33</v>
      </c>
      <c r="C717" s="6" t="s">
        <v>35</v>
      </c>
      <c r="D717">
        <f>12+11</f>
        <v>23</v>
      </c>
      <c r="E717">
        <v>60</v>
      </c>
    </row>
    <row r="718" spans="1:5" x14ac:dyDescent="0.2">
      <c r="A718">
        <f t="shared" si="10"/>
        <v>105</v>
      </c>
      <c r="B718" s="5" t="s">
        <v>33</v>
      </c>
      <c r="C718" s="6" t="s">
        <v>36</v>
      </c>
    </row>
    <row r="719" spans="1:5" x14ac:dyDescent="0.2">
      <c r="A719">
        <f t="shared" si="10"/>
        <v>105</v>
      </c>
      <c r="B719" s="5" t="s">
        <v>33</v>
      </c>
      <c r="C719" s="6" t="s">
        <v>37</v>
      </c>
      <c r="D719">
        <v>11</v>
      </c>
      <c r="E719">
        <v>60</v>
      </c>
    </row>
    <row r="720" spans="1:5" x14ac:dyDescent="0.2">
      <c r="A720">
        <f t="shared" si="10"/>
        <v>105</v>
      </c>
      <c r="B720" s="5" t="s">
        <v>33</v>
      </c>
      <c r="C720" s="6" t="s">
        <v>38</v>
      </c>
    </row>
    <row r="721" spans="1:5" x14ac:dyDescent="0.2">
      <c r="A721">
        <f t="shared" si="10"/>
        <v>105</v>
      </c>
      <c r="B721" s="5" t="s">
        <v>33</v>
      </c>
      <c r="C721" s="6" t="s">
        <v>39</v>
      </c>
    </row>
    <row r="722" spans="1:5" x14ac:dyDescent="0.2">
      <c r="A722">
        <f t="shared" si="10"/>
        <v>105</v>
      </c>
      <c r="B722" s="5" t="s">
        <v>33</v>
      </c>
      <c r="C722" s="6" t="s">
        <v>40</v>
      </c>
    </row>
    <row r="723" spans="1:5" x14ac:dyDescent="0.2">
      <c r="A723">
        <f t="shared" si="10"/>
        <v>105</v>
      </c>
      <c r="B723" s="5" t="s">
        <v>33</v>
      </c>
      <c r="C723" s="6" t="s">
        <v>41</v>
      </c>
    </row>
    <row r="724" spans="1:5" x14ac:dyDescent="0.2">
      <c r="A724">
        <f t="shared" si="10"/>
        <v>105</v>
      </c>
      <c r="B724" s="5" t="s">
        <v>33</v>
      </c>
      <c r="C724" s="6" t="s">
        <v>42</v>
      </c>
    </row>
    <row r="725" spans="1:5" x14ac:dyDescent="0.2">
      <c r="A725">
        <f t="shared" si="10"/>
        <v>105</v>
      </c>
      <c r="B725" s="5" t="s">
        <v>33</v>
      </c>
      <c r="C725" s="6" t="s">
        <v>43</v>
      </c>
    </row>
    <row r="726" spans="1:5" x14ac:dyDescent="0.2">
      <c r="A726">
        <f t="shared" si="10"/>
        <v>105</v>
      </c>
      <c r="B726" s="5" t="s">
        <v>33</v>
      </c>
      <c r="C726" s="6" t="s">
        <v>44</v>
      </c>
    </row>
    <row r="727" spans="1:5" x14ac:dyDescent="0.2">
      <c r="A727">
        <f t="shared" si="10"/>
        <v>105</v>
      </c>
      <c r="B727" s="5" t="s">
        <v>33</v>
      </c>
      <c r="C727" s="6" t="s">
        <v>45</v>
      </c>
      <c r="D727">
        <v>6</v>
      </c>
      <c r="E727">
        <v>60</v>
      </c>
    </row>
    <row r="728" spans="1:5" x14ac:dyDescent="0.2">
      <c r="A728">
        <f t="shared" si="10"/>
        <v>105</v>
      </c>
      <c r="B728" s="5" t="s">
        <v>33</v>
      </c>
      <c r="C728" s="6" t="s">
        <v>46</v>
      </c>
    </row>
    <row r="729" spans="1:5" x14ac:dyDescent="0.2">
      <c r="A729">
        <f t="shared" si="10"/>
        <v>105</v>
      </c>
      <c r="B729" s="5" t="s">
        <v>33</v>
      </c>
      <c r="C729" s="6" t="s">
        <v>47</v>
      </c>
    </row>
    <row r="730" spans="1:5" x14ac:dyDescent="0.2">
      <c r="A730">
        <f t="shared" si="10"/>
        <v>105</v>
      </c>
      <c r="B730" s="5" t="s">
        <v>33</v>
      </c>
      <c r="C730" s="6" t="s">
        <v>48</v>
      </c>
    </row>
    <row r="731" spans="1:5" x14ac:dyDescent="0.2">
      <c r="A731">
        <f t="shared" si="10"/>
        <v>105</v>
      </c>
      <c r="B731" s="5" t="s">
        <v>33</v>
      </c>
      <c r="C731" s="6" t="s">
        <v>49</v>
      </c>
    </row>
    <row r="732" spans="1:5" x14ac:dyDescent="0.2">
      <c r="A732">
        <f t="shared" si="10"/>
        <v>105</v>
      </c>
      <c r="B732" s="5" t="s">
        <v>33</v>
      </c>
      <c r="C732" s="6" t="s">
        <v>50</v>
      </c>
      <c r="D732">
        <v>5</v>
      </c>
      <c r="E732">
        <v>60</v>
      </c>
    </row>
    <row r="733" spans="1:5" x14ac:dyDescent="0.2">
      <c r="A733">
        <f t="shared" si="10"/>
        <v>105</v>
      </c>
      <c r="B733" s="5" t="s">
        <v>33</v>
      </c>
      <c r="C733" s="6" t="s">
        <v>51</v>
      </c>
    </row>
    <row r="734" spans="1:5" x14ac:dyDescent="0.2">
      <c r="A734">
        <f t="shared" si="10"/>
        <v>105</v>
      </c>
      <c r="B734" s="5" t="s">
        <v>33</v>
      </c>
      <c r="C734" s="6" t="s">
        <v>52</v>
      </c>
    </row>
    <row r="735" spans="1:5" x14ac:dyDescent="0.2">
      <c r="A735">
        <f t="shared" si="10"/>
        <v>105</v>
      </c>
      <c r="B735" s="5" t="s">
        <v>33</v>
      </c>
      <c r="C735" s="6" t="s">
        <v>53</v>
      </c>
    </row>
    <row r="736" spans="1:5" x14ac:dyDescent="0.2">
      <c r="A736">
        <f t="shared" si="10"/>
        <v>105</v>
      </c>
      <c r="B736" s="5" t="s">
        <v>33</v>
      </c>
      <c r="C736" s="6" t="s">
        <v>31</v>
      </c>
    </row>
    <row r="737" spans="1:5" x14ac:dyDescent="0.2">
      <c r="A737">
        <f t="shared" si="10"/>
        <v>105</v>
      </c>
      <c r="B737" s="5" t="s">
        <v>33</v>
      </c>
      <c r="C737" s="6" t="s">
        <v>54</v>
      </c>
    </row>
    <row r="738" spans="1:5" x14ac:dyDescent="0.2">
      <c r="A738">
        <f t="shared" si="10"/>
        <v>105</v>
      </c>
      <c r="B738" s="5" t="s">
        <v>55</v>
      </c>
      <c r="C738" s="5" t="s">
        <v>56</v>
      </c>
    </row>
    <row r="739" spans="1:5" x14ac:dyDescent="0.2">
      <c r="A739">
        <f t="shared" si="10"/>
        <v>105</v>
      </c>
      <c r="B739" s="5" t="s">
        <v>57</v>
      </c>
      <c r="C739" s="5" t="s">
        <v>58</v>
      </c>
    </row>
    <row r="740" spans="1:5" x14ac:dyDescent="0.2">
      <c r="A740">
        <f t="shared" si="10"/>
        <v>105</v>
      </c>
      <c r="B740" s="5" t="s">
        <v>59</v>
      </c>
      <c r="C740" s="5" t="s">
        <v>60</v>
      </c>
      <c r="D740">
        <v>60</v>
      </c>
      <c r="E740">
        <v>85</v>
      </c>
    </row>
    <row r="741" spans="1:5" x14ac:dyDescent="0.2">
      <c r="A741">
        <f t="shared" si="10"/>
        <v>105</v>
      </c>
      <c r="B741" s="5" t="s">
        <v>61</v>
      </c>
      <c r="C741" s="5" t="s">
        <v>62</v>
      </c>
      <c r="D741">
        <v>18</v>
      </c>
    </row>
    <row r="742" spans="1:5" x14ac:dyDescent="0.2">
      <c r="A742">
        <f t="shared" si="10"/>
        <v>105</v>
      </c>
      <c r="B742" s="5" t="s">
        <v>61</v>
      </c>
      <c r="C742" s="5" t="s">
        <v>63</v>
      </c>
    </row>
    <row r="743" spans="1:5" x14ac:dyDescent="0.2">
      <c r="A743">
        <f t="shared" si="10"/>
        <v>106</v>
      </c>
      <c r="B743" s="5" t="s">
        <v>5</v>
      </c>
      <c r="C743" s="5" t="s">
        <v>6</v>
      </c>
      <c r="D743">
        <f>((45.3*14964)+(45.3*4902))/(14964+4902)</f>
        <v>45.3</v>
      </c>
      <c r="E743">
        <f>14964+4902</f>
        <v>19866</v>
      </c>
    </row>
    <row r="744" spans="1:5" x14ac:dyDescent="0.2">
      <c r="A744">
        <f t="shared" si="10"/>
        <v>106</v>
      </c>
      <c r="B744" s="5" t="s">
        <v>5</v>
      </c>
      <c r="C744" s="5" t="s">
        <v>7</v>
      </c>
      <c r="D744">
        <f>((12*14964)+(11.9*4902))/(14964+4902)</f>
        <v>11.975324675324675</v>
      </c>
      <c r="E744">
        <f>14964+4902</f>
        <v>19866</v>
      </c>
    </row>
    <row r="745" spans="1:5" x14ac:dyDescent="0.2">
      <c r="A745">
        <f t="shared" si="10"/>
        <v>106</v>
      </c>
      <c r="B745" s="5" t="s">
        <v>5</v>
      </c>
      <c r="C745" s="5" t="s">
        <v>8</v>
      </c>
    </row>
    <row r="746" spans="1:5" x14ac:dyDescent="0.2">
      <c r="A746">
        <f t="shared" si="10"/>
        <v>106</v>
      </c>
      <c r="B746" s="5" t="s">
        <v>5</v>
      </c>
      <c r="C746" s="5" t="s">
        <v>9</v>
      </c>
    </row>
    <row r="747" spans="1:5" x14ac:dyDescent="0.2">
      <c r="A747">
        <f t="shared" si="10"/>
        <v>106</v>
      </c>
      <c r="B747" s="5" t="s">
        <v>5</v>
      </c>
      <c r="C747" s="5" t="s">
        <v>10</v>
      </c>
    </row>
    <row r="748" spans="1:5" x14ac:dyDescent="0.2">
      <c r="A748">
        <f t="shared" si="10"/>
        <v>106</v>
      </c>
      <c r="B748" s="5" t="s">
        <v>5</v>
      </c>
      <c r="C748" s="5" t="s">
        <v>11</v>
      </c>
    </row>
    <row r="749" spans="1:5" x14ac:dyDescent="0.2">
      <c r="A749">
        <f t="shared" si="10"/>
        <v>106</v>
      </c>
      <c r="B749" s="5" t="s">
        <v>5</v>
      </c>
      <c r="C749" s="5" t="s">
        <v>12</v>
      </c>
    </row>
    <row r="750" spans="1:5" x14ac:dyDescent="0.2">
      <c r="A750">
        <f t="shared" si="10"/>
        <v>106</v>
      </c>
      <c r="B750" s="5" t="s">
        <v>13</v>
      </c>
      <c r="C750" s="5" t="s">
        <v>6</v>
      </c>
      <c r="D750">
        <v>26.75</v>
      </c>
      <c r="E750">
        <f>14964+4902</f>
        <v>19866</v>
      </c>
    </row>
    <row r="751" spans="1:5" x14ac:dyDescent="0.2">
      <c r="A751">
        <f t="shared" si="10"/>
        <v>106</v>
      </c>
      <c r="B751" s="5" t="s">
        <v>13</v>
      </c>
      <c r="C751" s="5" t="s">
        <v>7</v>
      </c>
      <c r="D751">
        <f>((4.56*14964)+(4.55*4902))/(14964+4902)</f>
        <v>4.557532467532468</v>
      </c>
      <c r="E751">
        <f>14964+4902</f>
        <v>19866</v>
      </c>
    </row>
    <row r="752" spans="1:5" x14ac:dyDescent="0.2">
      <c r="A752">
        <f t="shared" si="10"/>
        <v>106</v>
      </c>
      <c r="B752" s="5" t="s">
        <v>13</v>
      </c>
      <c r="C752" s="5" t="s">
        <v>8</v>
      </c>
    </row>
    <row r="753" spans="1:5" x14ac:dyDescent="0.2">
      <c r="A753">
        <f t="shared" si="10"/>
        <v>106</v>
      </c>
      <c r="B753" s="5" t="s">
        <v>13</v>
      </c>
      <c r="C753" s="5" t="s">
        <v>9</v>
      </c>
    </row>
    <row r="754" spans="1:5" x14ac:dyDescent="0.2">
      <c r="A754">
        <f t="shared" si="10"/>
        <v>106</v>
      </c>
      <c r="B754" s="5" t="s">
        <v>13</v>
      </c>
      <c r="C754" s="5" t="s">
        <v>10</v>
      </c>
    </row>
    <row r="755" spans="1:5" x14ac:dyDescent="0.2">
      <c r="A755">
        <f t="shared" si="10"/>
        <v>106</v>
      </c>
      <c r="B755" s="5" t="s">
        <v>13</v>
      </c>
      <c r="C755" s="5" t="s">
        <v>11</v>
      </c>
    </row>
    <row r="756" spans="1:5" x14ac:dyDescent="0.2">
      <c r="A756">
        <f t="shared" si="10"/>
        <v>106</v>
      </c>
      <c r="B756" s="5" t="s">
        <v>13</v>
      </c>
      <c r="C756" s="5" t="s">
        <v>12</v>
      </c>
    </row>
    <row r="757" spans="1:5" x14ac:dyDescent="0.2">
      <c r="A757">
        <f t="shared" si="10"/>
        <v>106</v>
      </c>
      <c r="B757" s="5" t="s">
        <v>14</v>
      </c>
      <c r="C757" s="5" t="s">
        <v>15</v>
      </c>
    </row>
    <row r="758" spans="1:5" x14ac:dyDescent="0.2">
      <c r="A758">
        <f t="shared" si="10"/>
        <v>106</v>
      </c>
      <c r="B758" s="5" t="s">
        <v>14</v>
      </c>
      <c r="C758" s="5" t="s">
        <v>16</v>
      </c>
    </row>
    <row r="759" spans="1:5" x14ac:dyDescent="0.2">
      <c r="A759">
        <f t="shared" si="10"/>
        <v>106</v>
      </c>
      <c r="B759" s="5" t="s">
        <v>14</v>
      </c>
      <c r="C759" s="5" t="s">
        <v>17</v>
      </c>
    </row>
    <row r="760" spans="1:5" x14ac:dyDescent="0.2">
      <c r="A760">
        <f t="shared" si="10"/>
        <v>106</v>
      </c>
      <c r="B760" s="5" t="s">
        <v>14</v>
      </c>
      <c r="C760" s="5" t="s">
        <v>18</v>
      </c>
    </row>
    <row r="761" spans="1:5" x14ac:dyDescent="0.2">
      <c r="A761">
        <f t="shared" si="10"/>
        <v>106</v>
      </c>
      <c r="B761" s="5" t="s">
        <v>14</v>
      </c>
      <c r="C761" s="5" t="s">
        <v>19</v>
      </c>
    </row>
    <row r="762" spans="1:5" x14ac:dyDescent="0.2">
      <c r="A762">
        <f t="shared" si="10"/>
        <v>106</v>
      </c>
      <c r="B762" s="5" t="s">
        <v>20</v>
      </c>
      <c r="C762" s="5" t="s">
        <v>21</v>
      </c>
    </row>
    <row r="763" spans="1:5" x14ac:dyDescent="0.2">
      <c r="A763">
        <f t="shared" si="10"/>
        <v>106</v>
      </c>
      <c r="B763" s="5" t="s">
        <v>20</v>
      </c>
      <c r="C763" s="5" t="s">
        <v>22</v>
      </c>
    </row>
    <row r="764" spans="1:5" x14ac:dyDescent="0.2">
      <c r="A764">
        <f t="shared" ref="A764:A827" si="11">A707+1</f>
        <v>106</v>
      </c>
      <c r="B764" s="5" t="s">
        <v>23</v>
      </c>
      <c r="C764" s="5" t="s">
        <v>24</v>
      </c>
    </row>
    <row r="765" spans="1:5" x14ac:dyDescent="0.2">
      <c r="A765">
        <f t="shared" si="11"/>
        <v>106</v>
      </c>
      <c r="B765" s="5" t="s">
        <v>23</v>
      </c>
      <c r="C765" s="5" t="s">
        <v>25</v>
      </c>
    </row>
    <row r="766" spans="1:5" x14ac:dyDescent="0.2">
      <c r="A766">
        <f t="shared" si="11"/>
        <v>106</v>
      </c>
      <c r="B766" s="5" t="s">
        <v>23</v>
      </c>
      <c r="C766" s="5" t="s">
        <v>26</v>
      </c>
    </row>
    <row r="767" spans="1:5" x14ac:dyDescent="0.2">
      <c r="A767">
        <f t="shared" si="11"/>
        <v>106</v>
      </c>
      <c r="B767" s="5" t="s">
        <v>27</v>
      </c>
      <c r="C767" s="5" t="s">
        <v>28</v>
      </c>
      <c r="D767">
        <f>14741+4930</f>
        <v>19671</v>
      </c>
      <c r="E767">
        <f>14964+4902</f>
        <v>19866</v>
      </c>
    </row>
    <row r="768" spans="1:5" x14ac:dyDescent="0.2">
      <c r="A768">
        <f t="shared" si="11"/>
        <v>106</v>
      </c>
      <c r="B768" s="5" t="s">
        <v>27</v>
      </c>
      <c r="C768" s="5" t="s">
        <v>29</v>
      </c>
    </row>
    <row r="769" spans="1:5" x14ac:dyDescent="0.2">
      <c r="A769">
        <f t="shared" si="11"/>
        <v>106</v>
      </c>
      <c r="B769" s="5" t="s">
        <v>27</v>
      </c>
      <c r="C769" s="5" t="s">
        <v>30</v>
      </c>
      <c r="D769">
        <f>217+69</f>
        <v>286</v>
      </c>
      <c r="E769">
        <f>14964+4902</f>
        <v>19866</v>
      </c>
    </row>
    <row r="770" spans="1:5" x14ac:dyDescent="0.2">
      <c r="A770">
        <f t="shared" si="11"/>
        <v>106</v>
      </c>
      <c r="B770" s="5" t="s">
        <v>27</v>
      </c>
      <c r="C770" s="5" t="s">
        <v>31</v>
      </c>
      <c r="D770">
        <v>9</v>
      </c>
      <c r="E770">
        <f>14964+4902</f>
        <v>19866</v>
      </c>
    </row>
    <row r="771" spans="1:5" x14ac:dyDescent="0.2">
      <c r="A771">
        <f t="shared" si="11"/>
        <v>106</v>
      </c>
      <c r="B771" s="5" t="s">
        <v>27</v>
      </c>
      <c r="C771" s="5" t="s">
        <v>32</v>
      </c>
    </row>
    <row r="772" spans="1:5" x14ac:dyDescent="0.2">
      <c r="A772">
        <f t="shared" si="11"/>
        <v>106</v>
      </c>
      <c r="B772" s="5" t="s">
        <v>27</v>
      </c>
      <c r="C772" s="5" t="s">
        <v>26</v>
      </c>
    </row>
    <row r="773" spans="1:5" x14ac:dyDescent="0.2">
      <c r="A773">
        <f t="shared" si="11"/>
        <v>106</v>
      </c>
      <c r="B773" s="5" t="s">
        <v>33</v>
      </c>
      <c r="C773" s="6" t="s">
        <v>34</v>
      </c>
    </row>
    <row r="774" spans="1:5" x14ac:dyDescent="0.2">
      <c r="A774">
        <f t="shared" si="11"/>
        <v>106</v>
      </c>
      <c r="B774" s="5" t="s">
        <v>33</v>
      </c>
      <c r="C774" s="6" t="s">
        <v>35</v>
      </c>
    </row>
    <row r="775" spans="1:5" x14ac:dyDescent="0.2">
      <c r="A775">
        <f t="shared" si="11"/>
        <v>106</v>
      </c>
      <c r="B775" s="5" t="s">
        <v>33</v>
      </c>
      <c r="C775" s="6" t="s">
        <v>36</v>
      </c>
    </row>
    <row r="776" spans="1:5" x14ac:dyDescent="0.2">
      <c r="A776">
        <f t="shared" si="11"/>
        <v>106</v>
      </c>
      <c r="B776" s="5" t="s">
        <v>33</v>
      </c>
      <c r="C776" s="6" t="s">
        <v>37</v>
      </c>
    </row>
    <row r="777" spans="1:5" x14ac:dyDescent="0.2">
      <c r="A777">
        <f t="shared" si="11"/>
        <v>106</v>
      </c>
      <c r="B777" s="5" t="s">
        <v>33</v>
      </c>
      <c r="C777" s="6" t="s">
        <v>38</v>
      </c>
    </row>
    <row r="778" spans="1:5" x14ac:dyDescent="0.2">
      <c r="A778">
        <f t="shared" si="11"/>
        <v>106</v>
      </c>
      <c r="B778" s="5" t="s">
        <v>33</v>
      </c>
      <c r="C778" s="6" t="s">
        <v>39</v>
      </c>
    </row>
    <row r="779" spans="1:5" x14ac:dyDescent="0.2">
      <c r="A779">
        <f t="shared" si="11"/>
        <v>106</v>
      </c>
      <c r="B779" s="5" t="s">
        <v>33</v>
      </c>
      <c r="C779" s="6" t="s">
        <v>40</v>
      </c>
    </row>
    <row r="780" spans="1:5" x14ac:dyDescent="0.2">
      <c r="A780">
        <f t="shared" si="11"/>
        <v>106</v>
      </c>
      <c r="B780" s="5" t="s">
        <v>33</v>
      </c>
      <c r="C780" s="6" t="s">
        <v>41</v>
      </c>
    </row>
    <row r="781" spans="1:5" x14ac:dyDescent="0.2">
      <c r="A781">
        <f t="shared" si="11"/>
        <v>106</v>
      </c>
      <c r="B781" s="5" t="s">
        <v>33</v>
      </c>
      <c r="C781" s="6" t="s">
        <v>42</v>
      </c>
    </row>
    <row r="782" spans="1:5" x14ac:dyDescent="0.2">
      <c r="A782">
        <f t="shared" si="11"/>
        <v>106</v>
      </c>
      <c r="B782" s="5" t="s">
        <v>33</v>
      </c>
      <c r="C782" s="6" t="s">
        <v>43</v>
      </c>
    </row>
    <row r="783" spans="1:5" x14ac:dyDescent="0.2">
      <c r="A783">
        <f t="shared" si="11"/>
        <v>106</v>
      </c>
      <c r="B783" s="5" t="s">
        <v>33</v>
      </c>
      <c r="C783" s="6" t="s">
        <v>44</v>
      </c>
    </row>
    <row r="784" spans="1:5" x14ac:dyDescent="0.2">
      <c r="A784">
        <f t="shared" si="11"/>
        <v>106</v>
      </c>
      <c r="B784" s="5" t="s">
        <v>33</v>
      </c>
      <c r="C784" s="6" t="s">
        <v>45</v>
      </c>
    </row>
    <row r="785" spans="1:5" x14ac:dyDescent="0.2">
      <c r="A785">
        <f t="shared" si="11"/>
        <v>106</v>
      </c>
      <c r="B785" s="5" t="s">
        <v>33</v>
      </c>
      <c r="C785" s="6" t="s">
        <v>46</v>
      </c>
    </row>
    <row r="786" spans="1:5" x14ac:dyDescent="0.2">
      <c r="A786">
        <f t="shared" si="11"/>
        <v>106</v>
      </c>
      <c r="B786" s="5" t="s">
        <v>33</v>
      </c>
      <c r="C786" s="6" t="s">
        <v>47</v>
      </c>
    </row>
    <row r="787" spans="1:5" x14ac:dyDescent="0.2">
      <c r="A787">
        <f t="shared" si="11"/>
        <v>106</v>
      </c>
      <c r="B787" s="5" t="s">
        <v>33</v>
      </c>
      <c r="C787" s="6" t="s">
        <v>48</v>
      </c>
    </row>
    <row r="788" spans="1:5" x14ac:dyDescent="0.2">
      <c r="A788">
        <f t="shared" si="11"/>
        <v>106</v>
      </c>
      <c r="B788" s="5" t="s">
        <v>33</v>
      </c>
      <c r="C788" s="6" t="s">
        <v>49</v>
      </c>
    </row>
    <row r="789" spans="1:5" x14ac:dyDescent="0.2">
      <c r="A789">
        <f t="shared" si="11"/>
        <v>106</v>
      </c>
      <c r="B789" s="5" t="s">
        <v>33</v>
      </c>
      <c r="C789" s="6" t="s">
        <v>50</v>
      </c>
    </row>
    <row r="790" spans="1:5" x14ac:dyDescent="0.2">
      <c r="A790">
        <f t="shared" si="11"/>
        <v>106</v>
      </c>
      <c r="B790" s="5" t="s">
        <v>33</v>
      </c>
      <c r="C790" s="6" t="s">
        <v>51</v>
      </c>
    </row>
    <row r="791" spans="1:5" x14ac:dyDescent="0.2">
      <c r="A791">
        <f t="shared" si="11"/>
        <v>106</v>
      </c>
      <c r="B791" s="5" t="s">
        <v>33</v>
      </c>
      <c r="C791" s="6" t="s">
        <v>52</v>
      </c>
    </row>
    <row r="792" spans="1:5" x14ac:dyDescent="0.2">
      <c r="A792">
        <f t="shared" si="11"/>
        <v>106</v>
      </c>
      <c r="B792" s="5" t="s">
        <v>33</v>
      </c>
      <c r="C792" s="6" t="s">
        <v>53</v>
      </c>
    </row>
    <row r="793" spans="1:5" x14ac:dyDescent="0.2">
      <c r="A793">
        <f t="shared" si="11"/>
        <v>106</v>
      </c>
      <c r="B793" s="5" t="s">
        <v>33</v>
      </c>
      <c r="C793" s="6" t="s">
        <v>31</v>
      </c>
    </row>
    <row r="794" spans="1:5" x14ac:dyDescent="0.2">
      <c r="A794">
        <f t="shared" si="11"/>
        <v>106</v>
      </c>
      <c r="B794" s="5" t="s">
        <v>33</v>
      </c>
      <c r="C794" s="6" t="s">
        <v>54</v>
      </c>
      <c r="D794">
        <f>3687+1235</f>
        <v>4922</v>
      </c>
      <c r="E794">
        <f>14944+4892</f>
        <v>19836</v>
      </c>
    </row>
    <row r="795" spans="1:5" x14ac:dyDescent="0.2">
      <c r="A795">
        <f t="shared" si="11"/>
        <v>106</v>
      </c>
      <c r="B795" s="5" t="s">
        <v>55</v>
      </c>
      <c r="C795" s="5" t="s">
        <v>56</v>
      </c>
    </row>
    <row r="796" spans="1:5" x14ac:dyDescent="0.2">
      <c r="A796">
        <f t="shared" si="11"/>
        <v>106</v>
      </c>
      <c r="B796" s="5" t="s">
        <v>57</v>
      </c>
      <c r="C796" s="5" t="s">
        <v>58</v>
      </c>
    </row>
    <row r="797" spans="1:5" x14ac:dyDescent="0.2">
      <c r="A797">
        <f t="shared" si="11"/>
        <v>106</v>
      </c>
      <c r="B797" s="5" t="s">
        <v>59</v>
      </c>
      <c r="C797" s="5" t="s">
        <v>60</v>
      </c>
      <c r="D797">
        <f>14964+4902</f>
        <v>19866</v>
      </c>
      <c r="E797">
        <v>35963</v>
      </c>
    </row>
    <row r="798" spans="1:5" x14ac:dyDescent="0.2">
      <c r="A798">
        <f t="shared" si="11"/>
        <v>106</v>
      </c>
      <c r="B798" s="5" t="s">
        <v>61</v>
      </c>
      <c r="C798" s="5" t="s">
        <v>62</v>
      </c>
      <c r="D798">
        <v>18</v>
      </c>
    </row>
    <row r="799" spans="1:5" x14ac:dyDescent="0.2">
      <c r="A799">
        <f t="shared" si="11"/>
        <v>106</v>
      </c>
      <c r="B799" s="5" t="s">
        <v>61</v>
      </c>
      <c r="C799" s="5" t="s">
        <v>63</v>
      </c>
    </row>
    <row r="800" spans="1:5" x14ac:dyDescent="0.2">
      <c r="A800">
        <f t="shared" si="11"/>
        <v>107</v>
      </c>
      <c r="B800" s="5" t="s">
        <v>5</v>
      </c>
      <c r="C800" s="5" t="s">
        <v>6</v>
      </c>
      <c r="D800">
        <f>((32.6*18)+(37.6*8)+(35.8*8)+(41.9*8)+(36.5*8)+(37*8)+(36.1*8)+(30.9*9)+(31.3*8)+(39.1*8))/91</f>
        <v>35.464835164835165</v>
      </c>
      <c r="E800">
        <v>91</v>
      </c>
    </row>
    <row r="801" spans="1:5" x14ac:dyDescent="0.2">
      <c r="A801">
        <f t="shared" si="11"/>
        <v>107</v>
      </c>
      <c r="B801" s="5" t="s">
        <v>5</v>
      </c>
      <c r="C801" s="5" t="s">
        <v>7</v>
      </c>
      <c r="D801">
        <f>((10.7*18)+(11.9*8)+(9.3*8)+(11.1*8)+(12.4*8)+(11.6*8)+(15*8)+(11.4*9)+(11.3*8)+(9.9*8))/91</f>
        <v>11.375824175824176</v>
      </c>
      <c r="E801">
        <v>91</v>
      </c>
    </row>
    <row r="802" spans="1:5" x14ac:dyDescent="0.2">
      <c r="A802">
        <f t="shared" si="11"/>
        <v>107</v>
      </c>
      <c r="B802" s="5" t="s">
        <v>5</v>
      </c>
      <c r="C802" s="5" t="s">
        <v>8</v>
      </c>
    </row>
    <row r="803" spans="1:5" x14ac:dyDescent="0.2">
      <c r="A803">
        <f t="shared" si="11"/>
        <v>107</v>
      </c>
      <c r="B803" s="5" t="s">
        <v>5</v>
      </c>
      <c r="C803" s="5" t="s">
        <v>9</v>
      </c>
    </row>
    <row r="804" spans="1:5" x14ac:dyDescent="0.2">
      <c r="A804">
        <f t="shared" si="11"/>
        <v>107</v>
      </c>
      <c r="B804" s="5" t="s">
        <v>5</v>
      </c>
      <c r="C804" s="5" t="s">
        <v>10</v>
      </c>
    </row>
    <row r="805" spans="1:5" x14ac:dyDescent="0.2">
      <c r="A805">
        <f t="shared" si="11"/>
        <v>107</v>
      </c>
      <c r="B805" s="5" t="s">
        <v>5</v>
      </c>
      <c r="C805" s="5" t="s">
        <v>11</v>
      </c>
      <c r="D805">
        <f>((18*18)+(20*8)+(24*8)+(20*8)+(20*8)+(21*8)+(19*8)+(18*9)+(19*8)+(21*8))/91</f>
        <v>19.758241758241759</v>
      </c>
      <c r="E805">
        <v>91</v>
      </c>
    </row>
    <row r="806" spans="1:5" x14ac:dyDescent="0.2">
      <c r="A806">
        <f t="shared" si="11"/>
        <v>107</v>
      </c>
      <c r="B806" s="5" t="s">
        <v>5</v>
      </c>
      <c r="C806" s="5" t="s">
        <v>12</v>
      </c>
      <c r="D806">
        <f>((52*18)+(50*8)+(53*8)+(53*8)+(53*8)+(54*8)+(55*8)+(49*9)+(47*8)+(50*8))/91</f>
        <v>51.615384615384613</v>
      </c>
      <c r="E806">
        <v>91</v>
      </c>
    </row>
    <row r="807" spans="1:5" x14ac:dyDescent="0.2">
      <c r="A807">
        <f t="shared" si="11"/>
        <v>107</v>
      </c>
      <c r="B807" s="5" t="s">
        <v>13</v>
      </c>
      <c r="C807" s="5" t="s">
        <v>6</v>
      </c>
    </row>
    <row r="808" spans="1:5" x14ac:dyDescent="0.2">
      <c r="A808">
        <f t="shared" si="11"/>
        <v>107</v>
      </c>
      <c r="B808" s="5" t="s">
        <v>13</v>
      </c>
      <c r="C808" s="5" t="s">
        <v>7</v>
      </c>
    </row>
    <row r="809" spans="1:5" x14ac:dyDescent="0.2">
      <c r="A809">
        <f t="shared" si="11"/>
        <v>107</v>
      </c>
      <c r="B809" s="5" t="s">
        <v>13</v>
      </c>
      <c r="C809" s="5" t="s">
        <v>8</v>
      </c>
    </row>
    <row r="810" spans="1:5" x14ac:dyDescent="0.2">
      <c r="A810">
        <f t="shared" si="11"/>
        <v>107</v>
      </c>
      <c r="B810" s="5" t="s">
        <v>13</v>
      </c>
      <c r="C810" s="5" t="s">
        <v>9</v>
      </c>
    </row>
    <row r="811" spans="1:5" x14ac:dyDescent="0.2">
      <c r="A811">
        <f t="shared" si="11"/>
        <v>107</v>
      </c>
      <c r="B811" s="5" t="s">
        <v>13</v>
      </c>
      <c r="C811" s="5" t="s">
        <v>10</v>
      </c>
    </row>
    <row r="812" spans="1:5" x14ac:dyDescent="0.2">
      <c r="A812">
        <f t="shared" si="11"/>
        <v>107</v>
      </c>
      <c r="B812" s="5" t="s">
        <v>13</v>
      </c>
      <c r="C812" s="5" t="s">
        <v>11</v>
      </c>
    </row>
    <row r="813" spans="1:5" x14ac:dyDescent="0.2">
      <c r="A813">
        <f t="shared" si="11"/>
        <v>107</v>
      </c>
      <c r="B813" s="5" t="s">
        <v>13</v>
      </c>
      <c r="C813" s="5" t="s">
        <v>12</v>
      </c>
    </row>
    <row r="814" spans="1:5" x14ac:dyDescent="0.2">
      <c r="A814">
        <f t="shared" si="11"/>
        <v>107</v>
      </c>
      <c r="B814" s="5" t="s">
        <v>14</v>
      </c>
      <c r="C814" s="5" t="s">
        <v>15</v>
      </c>
    </row>
    <row r="815" spans="1:5" x14ac:dyDescent="0.2">
      <c r="A815">
        <f t="shared" si="11"/>
        <v>107</v>
      </c>
      <c r="B815" s="5" t="s">
        <v>14</v>
      </c>
      <c r="C815" s="5" t="s">
        <v>16</v>
      </c>
    </row>
    <row r="816" spans="1:5" x14ac:dyDescent="0.2">
      <c r="A816">
        <f t="shared" si="11"/>
        <v>107</v>
      </c>
      <c r="B816" s="5" t="s">
        <v>14</v>
      </c>
      <c r="C816" s="5" t="s">
        <v>17</v>
      </c>
    </row>
    <row r="817" spans="1:5" x14ac:dyDescent="0.2">
      <c r="A817">
        <f t="shared" si="11"/>
        <v>107</v>
      </c>
      <c r="B817" s="5" t="s">
        <v>14</v>
      </c>
      <c r="C817" s="5" t="s">
        <v>18</v>
      </c>
    </row>
    <row r="818" spans="1:5" x14ac:dyDescent="0.2">
      <c r="A818">
        <f t="shared" si="11"/>
        <v>107</v>
      </c>
      <c r="B818" s="5" t="s">
        <v>14</v>
      </c>
      <c r="C818" s="5" t="s">
        <v>19</v>
      </c>
    </row>
    <row r="819" spans="1:5" x14ac:dyDescent="0.2">
      <c r="A819">
        <f t="shared" si="11"/>
        <v>107</v>
      </c>
      <c r="B819" s="5" t="s">
        <v>20</v>
      </c>
      <c r="C819" s="5" t="s">
        <v>21</v>
      </c>
      <c r="D819">
        <f>7+10+12+7</f>
        <v>36</v>
      </c>
      <c r="E819">
        <v>91</v>
      </c>
    </row>
    <row r="820" spans="1:5" x14ac:dyDescent="0.2">
      <c r="A820">
        <f t="shared" si="11"/>
        <v>107</v>
      </c>
      <c r="B820" s="5" t="s">
        <v>20</v>
      </c>
      <c r="C820" s="5" t="s">
        <v>22</v>
      </c>
      <c r="D820">
        <f>11+6+8+12+18</f>
        <v>55</v>
      </c>
      <c r="E820">
        <v>91</v>
      </c>
    </row>
    <row r="821" spans="1:5" x14ac:dyDescent="0.2">
      <c r="A821">
        <f t="shared" si="11"/>
        <v>107</v>
      </c>
      <c r="B821" s="5" t="s">
        <v>23</v>
      </c>
      <c r="C821" s="5" t="s">
        <v>24</v>
      </c>
      <c r="D821">
        <v>7</v>
      </c>
      <c r="E821">
        <v>91</v>
      </c>
    </row>
    <row r="822" spans="1:5" x14ac:dyDescent="0.2">
      <c r="A822">
        <f t="shared" si="11"/>
        <v>107</v>
      </c>
      <c r="B822" s="5" t="s">
        <v>23</v>
      </c>
      <c r="C822" s="5" t="s">
        <v>25</v>
      </c>
      <c r="D822">
        <f>91-7</f>
        <v>84</v>
      </c>
      <c r="E822">
        <v>91</v>
      </c>
    </row>
    <row r="823" spans="1:5" x14ac:dyDescent="0.2">
      <c r="A823">
        <f t="shared" si="11"/>
        <v>107</v>
      </c>
      <c r="B823" s="5" t="s">
        <v>23</v>
      </c>
      <c r="C823" s="5" t="s">
        <v>26</v>
      </c>
    </row>
    <row r="824" spans="1:5" x14ac:dyDescent="0.2">
      <c r="A824">
        <f t="shared" si="11"/>
        <v>107</v>
      </c>
      <c r="B824" s="5" t="s">
        <v>27</v>
      </c>
      <c r="C824" s="5" t="s">
        <v>28</v>
      </c>
      <c r="D824">
        <f>14+12+7+6+7+6+8+12</f>
        <v>72</v>
      </c>
      <c r="E824">
        <v>91</v>
      </c>
    </row>
    <row r="825" spans="1:5" x14ac:dyDescent="0.2">
      <c r="A825">
        <f t="shared" si="11"/>
        <v>107</v>
      </c>
      <c r="B825" s="5" t="s">
        <v>27</v>
      </c>
      <c r="C825" s="5" t="s">
        <v>29</v>
      </c>
      <c r="D825">
        <v>1</v>
      </c>
      <c r="E825">
        <v>91</v>
      </c>
    </row>
    <row r="826" spans="1:5" x14ac:dyDescent="0.2">
      <c r="A826">
        <f t="shared" si="11"/>
        <v>107</v>
      </c>
      <c r="B826" s="5" t="s">
        <v>27</v>
      </c>
      <c r="C826" s="5" t="s">
        <v>30</v>
      </c>
      <c r="D826">
        <v>16</v>
      </c>
      <c r="E826">
        <v>91</v>
      </c>
    </row>
    <row r="827" spans="1:5" x14ac:dyDescent="0.2">
      <c r="A827">
        <f t="shared" si="11"/>
        <v>107</v>
      </c>
      <c r="B827" s="5" t="s">
        <v>27</v>
      </c>
      <c r="C827" s="5" t="s">
        <v>31</v>
      </c>
      <c r="D827">
        <v>2</v>
      </c>
      <c r="E827">
        <v>91</v>
      </c>
    </row>
    <row r="828" spans="1:5" x14ac:dyDescent="0.2">
      <c r="A828">
        <f t="shared" ref="A828:A891" si="12">A771+1</f>
        <v>107</v>
      </c>
      <c r="B828" s="5" t="s">
        <v>27</v>
      </c>
      <c r="C828" s="5" t="s">
        <v>32</v>
      </c>
    </row>
    <row r="829" spans="1:5" x14ac:dyDescent="0.2">
      <c r="A829">
        <f t="shared" si="12"/>
        <v>107</v>
      </c>
      <c r="B829" s="5" t="s">
        <v>27</v>
      </c>
      <c r="C829" s="5" t="s">
        <v>26</v>
      </c>
    </row>
    <row r="830" spans="1:5" x14ac:dyDescent="0.2">
      <c r="A830">
        <f t="shared" si="12"/>
        <v>107</v>
      </c>
      <c r="B830" s="5" t="s">
        <v>33</v>
      </c>
      <c r="C830" s="6" t="s">
        <v>34</v>
      </c>
    </row>
    <row r="831" spans="1:5" x14ac:dyDescent="0.2">
      <c r="A831">
        <f t="shared" si="12"/>
        <v>107</v>
      </c>
      <c r="B831" s="5" t="s">
        <v>33</v>
      </c>
      <c r="C831" s="6" t="s">
        <v>35</v>
      </c>
    </row>
    <row r="832" spans="1:5" x14ac:dyDescent="0.2">
      <c r="A832">
        <f t="shared" si="12"/>
        <v>107</v>
      </c>
      <c r="B832" s="5" t="s">
        <v>33</v>
      </c>
      <c r="C832" s="6" t="s">
        <v>36</v>
      </c>
    </row>
    <row r="833" spans="1:3" x14ac:dyDescent="0.2">
      <c r="A833">
        <f t="shared" si="12"/>
        <v>107</v>
      </c>
      <c r="B833" s="5" t="s">
        <v>33</v>
      </c>
      <c r="C833" s="6" t="s">
        <v>37</v>
      </c>
    </row>
    <row r="834" spans="1:3" x14ac:dyDescent="0.2">
      <c r="A834">
        <f t="shared" si="12"/>
        <v>107</v>
      </c>
      <c r="B834" s="5" t="s">
        <v>33</v>
      </c>
      <c r="C834" s="6" t="s">
        <v>38</v>
      </c>
    </row>
    <row r="835" spans="1:3" x14ac:dyDescent="0.2">
      <c r="A835">
        <f t="shared" si="12"/>
        <v>107</v>
      </c>
      <c r="B835" s="5" t="s">
        <v>33</v>
      </c>
      <c r="C835" s="6" t="s">
        <v>39</v>
      </c>
    </row>
    <row r="836" spans="1:3" x14ac:dyDescent="0.2">
      <c r="A836">
        <f t="shared" si="12"/>
        <v>107</v>
      </c>
      <c r="B836" s="5" t="s">
        <v>33</v>
      </c>
      <c r="C836" s="6" t="s">
        <v>40</v>
      </c>
    </row>
    <row r="837" spans="1:3" x14ac:dyDescent="0.2">
      <c r="A837">
        <f t="shared" si="12"/>
        <v>107</v>
      </c>
      <c r="B837" s="5" t="s">
        <v>33</v>
      </c>
      <c r="C837" s="6" t="s">
        <v>41</v>
      </c>
    </row>
    <row r="838" spans="1:3" x14ac:dyDescent="0.2">
      <c r="A838">
        <f t="shared" si="12"/>
        <v>107</v>
      </c>
      <c r="B838" s="5" t="s">
        <v>33</v>
      </c>
      <c r="C838" s="6" t="s">
        <v>42</v>
      </c>
    </row>
    <row r="839" spans="1:3" x14ac:dyDescent="0.2">
      <c r="A839">
        <f t="shared" si="12"/>
        <v>107</v>
      </c>
      <c r="B839" s="5" t="s">
        <v>33</v>
      </c>
      <c r="C839" s="6" t="s">
        <v>43</v>
      </c>
    </row>
    <row r="840" spans="1:3" x14ac:dyDescent="0.2">
      <c r="A840">
        <f t="shared" si="12"/>
        <v>107</v>
      </c>
      <c r="B840" s="5" t="s">
        <v>33</v>
      </c>
      <c r="C840" s="6" t="s">
        <v>44</v>
      </c>
    </row>
    <row r="841" spans="1:3" x14ac:dyDescent="0.2">
      <c r="A841">
        <f t="shared" si="12"/>
        <v>107</v>
      </c>
      <c r="B841" s="5" t="s">
        <v>33</v>
      </c>
      <c r="C841" s="6" t="s">
        <v>45</v>
      </c>
    </row>
    <row r="842" spans="1:3" x14ac:dyDescent="0.2">
      <c r="A842">
        <f t="shared" si="12"/>
        <v>107</v>
      </c>
      <c r="B842" s="5" t="s">
        <v>33</v>
      </c>
      <c r="C842" s="6" t="s">
        <v>46</v>
      </c>
    </row>
    <row r="843" spans="1:3" x14ac:dyDescent="0.2">
      <c r="A843">
        <f t="shared" si="12"/>
        <v>107</v>
      </c>
      <c r="B843" s="5" t="s">
        <v>33</v>
      </c>
      <c r="C843" s="6" t="s">
        <v>47</v>
      </c>
    </row>
    <row r="844" spans="1:3" x14ac:dyDescent="0.2">
      <c r="A844">
        <f t="shared" si="12"/>
        <v>107</v>
      </c>
      <c r="B844" s="5" t="s">
        <v>33</v>
      </c>
      <c r="C844" s="6" t="s">
        <v>48</v>
      </c>
    </row>
    <row r="845" spans="1:3" x14ac:dyDescent="0.2">
      <c r="A845">
        <f t="shared" si="12"/>
        <v>107</v>
      </c>
      <c r="B845" s="5" t="s">
        <v>33</v>
      </c>
      <c r="C845" s="6" t="s">
        <v>49</v>
      </c>
    </row>
    <row r="846" spans="1:3" x14ac:dyDescent="0.2">
      <c r="A846">
        <f t="shared" si="12"/>
        <v>107</v>
      </c>
      <c r="B846" s="5" t="s">
        <v>33</v>
      </c>
      <c r="C846" s="6" t="s">
        <v>50</v>
      </c>
    </row>
    <row r="847" spans="1:3" x14ac:dyDescent="0.2">
      <c r="A847">
        <f t="shared" si="12"/>
        <v>107</v>
      </c>
      <c r="B847" s="5" t="s">
        <v>33</v>
      </c>
      <c r="C847" s="6" t="s">
        <v>51</v>
      </c>
    </row>
    <row r="848" spans="1:3" x14ac:dyDescent="0.2">
      <c r="A848">
        <f t="shared" si="12"/>
        <v>107</v>
      </c>
      <c r="B848" s="5" t="s">
        <v>33</v>
      </c>
      <c r="C848" s="6" t="s">
        <v>52</v>
      </c>
    </row>
    <row r="849" spans="1:5" x14ac:dyDescent="0.2">
      <c r="A849">
        <f t="shared" si="12"/>
        <v>107</v>
      </c>
      <c r="B849" s="5" t="s">
        <v>33</v>
      </c>
      <c r="C849" s="6" t="s">
        <v>53</v>
      </c>
    </row>
    <row r="850" spans="1:5" x14ac:dyDescent="0.2">
      <c r="A850">
        <f t="shared" si="12"/>
        <v>107</v>
      </c>
      <c r="B850" s="5" t="s">
        <v>33</v>
      </c>
      <c r="C850" s="6" t="s">
        <v>31</v>
      </c>
    </row>
    <row r="851" spans="1:5" x14ac:dyDescent="0.2">
      <c r="A851">
        <f t="shared" si="12"/>
        <v>107</v>
      </c>
      <c r="B851" s="5" t="s">
        <v>33</v>
      </c>
      <c r="C851" s="6" t="s">
        <v>54</v>
      </c>
    </row>
    <row r="852" spans="1:5" x14ac:dyDescent="0.2">
      <c r="A852">
        <f t="shared" si="12"/>
        <v>107</v>
      </c>
      <c r="B852" s="5" t="s">
        <v>55</v>
      </c>
      <c r="C852" s="5" t="s">
        <v>56</v>
      </c>
    </row>
    <row r="853" spans="1:5" x14ac:dyDescent="0.2">
      <c r="A853">
        <f t="shared" si="12"/>
        <v>107</v>
      </c>
      <c r="B853" s="5" t="s">
        <v>57</v>
      </c>
      <c r="C853" s="5" t="s">
        <v>58</v>
      </c>
    </row>
    <row r="854" spans="1:5" x14ac:dyDescent="0.2">
      <c r="A854">
        <f t="shared" si="12"/>
        <v>107</v>
      </c>
      <c r="B854" s="5" t="s">
        <v>59</v>
      </c>
      <c r="C854" s="5" t="s">
        <v>60</v>
      </c>
      <c r="D854">
        <f>18+8+8+8+8+8+8+9+8+8</f>
        <v>91</v>
      </c>
      <c r="E854">
        <v>329</v>
      </c>
    </row>
    <row r="855" spans="1:5" x14ac:dyDescent="0.2">
      <c r="A855">
        <f t="shared" si="12"/>
        <v>107</v>
      </c>
      <c r="B855" s="5" t="s">
        <v>61</v>
      </c>
      <c r="C855" s="5" t="s">
        <v>62</v>
      </c>
      <c r="D855">
        <v>18</v>
      </c>
    </row>
    <row r="856" spans="1:5" x14ac:dyDescent="0.2">
      <c r="A856">
        <f t="shared" si="12"/>
        <v>107</v>
      </c>
      <c r="B856" s="5" t="s">
        <v>61</v>
      </c>
      <c r="C856" s="5" t="s">
        <v>63</v>
      </c>
      <c r="D856">
        <v>54</v>
      </c>
    </row>
    <row r="857" spans="1:5" x14ac:dyDescent="0.2">
      <c r="A857">
        <f t="shared" si="12"/>
        <v>108</v>
      </c>
      <c r="B857" s="5" t="s">
        <v>5</v>
      </c>
      <c r="C857" s="5" t="s">
        <v>6</v>
      </c>
      <c r="D857">
        <f>(62.3+62.8+63.1+59.1+60.3+59.8+61.5+62.3)/8</f>
        <v>61.4</v>
      </c>
      <c r="E857">
        <v>60</v>
      </c>
    </row>
    <row r="858" spans="1:5" x14ac:dyDescent="0.2">
      <c r="A858">
        <f t="shared" si="12"/>
        <v>108</v>
      </c>
      <c r="B858" s="5" t="s">
        <v>5</v>
      </c>
      <c r="C858" s="5" t="s">
        <v>7</v>
      </c>
      <c r="D858">
        <f>(5.9+5.9+5.6+5.7+3.1+4+3.2+6.4)/8</f>
        <v>4.9749999999999996</v>
      </c>
      <c r="E858">
        <v>60</v>
      </c>
    </row>
    <row r="859" spans="1:5" x14ac:dyDescent="0.2">
      <c r="A859">
        <f t="shared" si="12"/>
        <v>108</v>
      </c>
      <c r="B859" s="5" t="s">
        <v>5</v>
      </c>
      <c r="C859" s="5" t="s">
        <v>8</v>
      </c>
    </row>
    <row r="860" spans="1:5" x14ac:dyDescent="0.2">
      <c r="A860">
        <f t="shared" si="12"/>
        <v>108</v>
      </c>
      <c r="B860" s="5" t="s">
        <v>5</v>
      </c>
      <c r="C860" s="5" t="s">
        <v>9</v>
      </c>
    </row>
    <row r="861" spans="1:5" x14ac:dyDescent="0.2">
      <c r="A861">
        <f t="shared" si="12"/>
        <v>108</v>
      </c>
      <c r="B861" s="5" t="s">
        <v>5</v>
      </c>
      <c r="C861" s="5" t="s">
        <v>10</v>
      </c>
    </row>
    <row r="862" spans="1:5" x14ac:dyDescent="0.2">
      <c r="A862">
        <f t="shared" si="12"/>
        <v>108</v>
      </c>
      <c r="B862" s="5" t="s">
        <v>5</v>
      </c>
      <c r="C862" s="5" t="s">
        <v>11</v>
      </c>
      <c r="D862">
        <v>55</v>
      </c>
      <c r="E862">
        <v>60</v>
      </c>
    </row>
    <row r="863" spans="1:5" x14ac:dyDescent="0.2">
      <c r="A863">
        <f t="shared" si="12"/>
        <v>108</v>
      </c>
      <c r="B863" s="5" t="s">
        <v>5</v>
      </c>
      <c r="C863" s="5" t="s">
        <v>12</v>
      </c>
      <c r="D863">
        <f>(70+71+64+67+63+74)/6</f>
        <v>68.166666666666671</v>
      </c>
      <c r="E863">
        <v>60</v>
      </c>
    </row>
    <row r="864" spans="1:5" x14ac:dyDescent="0.2">
      <c r="A864">
        <f t="shared" si="12"/>
        <v>108</v>
      </c>
      <c r="B864" s="5" t="s">
        <v>13</v>
      </c>
      <c r="C864" s="5" t="s">
        <v>6</v>
      </c>
    </row>
    <row r="865" spans="1:5" x14ac:dyDescent="0.2">
      <c r="A865">
        <f t="shared" si="12"/>
        <v>108</v>
      </c>
      <c r="B865" s="5" t="s">
        <v>13</v>
      </c>
      <c r="C865" s="5" t="s">
        <v>7</v>
      </c>
    </row>
    <row r="866" spans="1:5" x14ac:dyDescent="0.2">
      <c r="A866">
        <f t="shared" si="12"/>
        <v>108</v>
      </c>
      <c r="B866" s="5" t="s">
        <v>13</v>
      </c>
      <c r="C866" s="5" t="s">
        <v>8</v>
      </c>
    </row>
    <row r="867" spans="1:5" x14ac:dyDescent="0.2">
      <c r="A867">
        <f t="shared" si="12"/>
        <v>108</v>
      </c>
      <c r="B867" s="5" t="s">
        <v>13</v>
      </c>
      <c r="C867" s="5" t="s">
        <v>9</v>
      </c>
    </row>
    <row r="868" spans="1:5" x14ac:dyDescent="0.2">
      <c r="A868">
        <f t="shared" si="12"/>
        <v>108</v>
      </c>
      <c r="B868" s="5" t="s">
        <v>13</v>
      </c>
      <c r="C868" s="5" t="s">
        <v>10</v>
      </c>
    </row>
    <row r="869" spans="1:5" x14ac:dyDescent="0.2">
      <c r="A869">
        <f t="shared" si="12"/>
        <v>108</v>
      </c>
      <c r="B869" s="5" t="s">
        <v>13</v>
      </c>
      <c r="C869" s="5" t="s">
        <v>11</v>
      </c>
    </row>
    <row r="870" spans="1:5" x14ac:dyDescent="0.2">
      <c r="A870">
        <f t="shared" si="12"/>
        <v>108</v>
      </c>
      <c r="B870" s="5" t="s">
        <v>13</v>
      </c>
      <c r="C870" s="5" t="s">
        <v>12</v>
      </c>
    </row>
    <row r="871" spans="1:5" x14ac:dyDescent="0.2">
      <c r="A871">
        <f t="shared" si="12"/>
        <v>108</v>
      </c>
      <c r="B871" s="5" t="s">
        <v>14</v>
      </c>
      <c r="C871" s="5" t="s">
        <v>15</v>
      </c>
    </row>
    <row r="872" spans="1:5" x14ac:dyDescent="0.2">
      <c r="A872">
        <f t="shared" si="12"/>
        <v>108</v>
      </c>
      <c r="B872" s="5" t="s">
        <v>14</v>
      </c>
      <c r="C872" s="5" t="s">
        <v>16</v>
      </c>
    </row>
    <row r="873" spans="1:5" x14ac:dyDescent="0.2">
      <c r="A873">
        <f t="shared" si="12"/>
        <v>108</v>
      </c>
      <c r="B873" s="5" t="s">
        <v>14</v>
      </c>
      <c r="C873" s="5" t="s">
        <v>17</v>
      </c>
    </row>
    <row r="874" spans="1:5" x14ac:dyDescent="0.2">
      <c r="A874">
        <f t="shared" si="12"/>
        <v>108</v>
      </c>
      <c r="B874" s="5" t="s">
        <v>14</v>
      </c>
      <c r="C874" s="5" t="s">
        <v>18</v>
      </c>
    </row>
    <row r="875" spans="1:5" x14ac:dyDescent="0.2">
      <c r="A875">
        <f t="shared" si="12"/>
        <v>108</v>
      </c>
      <c r="B875" s="5" t="s">
        <v>14</v>
      </c>
      <c r="C875" s="5" t="s">
        <v>19</v>
      </c>
    </row>
    <row r="876" spans="1:5" x14ac:dyDescent="0.2">
      <c r="A876">
        <f t="shared" si="12"/>
        <v>108</v>
      </c>
      <c r="B876" s="5" t="s">
        <v>20</v>
      </c>
      <c r="C876" s="5" t="s">
        <v>21</v>
      </c>
      <c r="D876">
        <f>9+3+16</f>
        <v>28</v>
      </c>
      <c r="E876">
        <v>60</v>
      </c>
    </row>
    <row r="877" spans="1:5" x14ac:dyDescent="0.2">
      <c r="A877">
        <f t="shared" si="12"/>
        <v>108</v>
      </c>
      <c r="B877" s="5" t="s">
        <v>20</v>
      </c>
      <c r="C877" s="5" t="s">
        <v>22</v>
      </c>
      <c r="D877">
        <f>60-28</f>
        <v>32</v>
      </c>
      <c r="E877">
        <v>60</v>
      </c>
    </row>
    <row r="878" spans="1:5" x14ac:dyDescent="0.2">
      <c r="A878">
        <f t="shared" si="12"/>
        <v>108</v>
      </c>
      <c r="B878" s="5" t="s">
        <v>23</v>
      </c>
      <c r="C878" s="5" t="s">
        <v>24</v>
      </c>
      <c r="D878">
        <v>3</v>
      </c>
      <c r="E878">
        <v>60</v>
      </c>
    </row>
    <row r="879" spans="1:5" x14ac:dyDescent="0.2">
      <c r="A879">
        <f t="shared" si="12"/>
        <v>108</v>
      </c>
      <c r="B879" s="5" t="s">
        <v>23</v>
      </c>
      <c r="C879" s="5" t="s">
        <v>25</v>
      </c>
      <c r="D879">
        <v>57</v>
      </c>
      <c r="E879">
        <v>60</v>
      </c>
    </row>
    <row r="880" spans="1:5" x14ac:dyDescent="0.2">
      <c r="A880">
        <f t="shared" si="12"/>
        <v>108</v>
      </c>
      <c r="B880" s="5" t="s">
        <v>23</v>
      </c>
      <c r="C880" s="5" t="s">
        <v>26</v>
      </c>
    </row>
    <row r="881" spans="1:5" x14ac:dyDescent="0.2">
      <c r="A881">
        <f t="shared" si="12"/>
        <v>108</v>
      </c>
      <c r="B881" s="5" t="s">
        <v>27</v>
      </c>
      <c r="C881" s="5" t="s">
        <v>28</v>
      </c>
      <c r="D881">
        <v>60</v>
      </c>
      <c r="E881">
        <v>60</v>
      </c>
    </row>
    <row r="882" spans="1:5" x14ac:dyDescent="0.2">
      <c r="A882">
        <f t="shared" si="12"/>
        <v>108</v>
      </c>
      <c r="B882" s="5" t="s">
        <v>27</v>
      </c>
      <c r="C882" s="5" t="s">
        <v>29</v>
      </c>
      <c r="D882">
        <v>0</v>
      </c>
      <c r="E882">
        <v>60</v>
      </c>
    </row>
    <row r="883" spans="1:5" x14ac:dyDescent="0.2">
      <c r="A883">
        <f t="shared" si="12"/>
        <v>108</v>
      </c>
      <c r="B883" s="5" t="s">
        <v>27</v>
      </c>
      <c r="C883" s="5" t="s">
        <v>30</v>
      </c>
      <c r="D883">
        <v>0</v>
      </c>
      <c r="E883">
        <v>60</v>
      </c>
    </row>
    <row r="884" spans="1:5" x14ac:dyDescent="0.2">
      <c r="A884">
        <f t="shared" si="12"/>
        <v>108</v>
      </c>
      <c r="B884" s="5" t="s">
        <v>27</v>
      </c>
      <c r="C884" s="5" t="s">
        <v>31</v>
      </c>
    </row>
    <row r="885" spans="1:5" x14ac:dyDescent="0.2">
      <c r="A885">
        <f t="shared" si="12"/>
        <v>108</v>
      </c>
      <c r="B885" s="5" t="s">
        <v>27</v>
      </c>
      <c r="C885" s="5" t="s">
        <v>32</v>
      </c>
    </row>
    <row r="886" spans="1:5" x14ac:dyDescent="0.2">
      <c r="A886">
        <f t="shared" si="12"/>
        <v>108</v>
      </c>
      <c r="B886" s="5" t="s">
        <v>27</v>
      </c>
      <c r="C886" s="5" t="s">
        <v>26</v>
      </c>
    </row>
    <row r="887" spans="1:5" x14ac:dyDescent="0.2">
      <c r="A887">
        <f t="shared" si="12"/>
        <v>108</v>
      </c>
      <c r="B887" s="5" t="s">
        <v>33</v>
      </c>
      <c r="C887" s="6" t="s">
        <v>34</v>
      </c>
    </row>
    <row r="888" spans="1:5" x14ac:dyDescent="0.2">
      <c r="A888">
        <f t="shared" si="12"/>
        <v>108</v>
      </c>
      <c r="B888" s="5" t="s">
        <v>33</v>
      </c>
      <c r="C888" s="6" t="s">
        <v>35</v>
      </c>
    </row>
    <row r="889" spans="1:5" x14ac:dyDescent="0.2">
      <c r="A889">
        <f t="shared" si="12"/>
        <v>108</v>
      </c>
      <c r="B889" s="5" t="s">
        <v>33</v>
      </c>
      <c r="C889" s="6" t="s">
        <v>36</v>
      </c>
    </row>
    <row r="890" spans="1:5" x14ac:dyDescent="0.2">
      <c r="A890">
        <f t="shared" si="12"/>
        <v>108</v>
      </c>
      <c r="B890" s="5" t="s">
        <v>33</v>
      </c>
      <c r="C890" s="6" t="s">
        <v>37</v>
      </c>
    </row>
    <row r="891" spans="1:5" x14ac:dyDescent="0.2">
      <c r="A891">
        <f t="shared" si="12"/>
        <v>108</v>
      </c>
      <c r="B891" s="5" t="s">
        <v>33</v>
      </c>
      <c r="C891" s="6" t="s">
        <v>38</v>
      </c>
    </row>
    <row r="892" spans="1:5" x14ac:dyDescent="0.2">
      <c r="A892">
        <f t="shared" ref="A892:A955" si="13">A835+1</f>
        <v>108</v>
      </c>
      <c r="B892" s="5" t="s">
        <v>33</v>
      </c>
      <c r="C892" s="6" t="s">
        <v>39</v>
      </c>
    </row>
    <row r="893" spans="1:5" x14ac:dyDescent="0.2">
      <c r="A893">
        <f t="shared" si="13"/>
        <v>108</v>
      </c>
      <c r="B893" s="5" t="s">
        <v>33</v>
      </c>
      <c r="C893" s="6" t="s">
        <v>40</v>
      </c>
    </row>
    <row r="894" spans="1:5" x14ac:dyDescent="0.2">
      <c r="A894">
        <f t="shared" si="13"/>
        <v>108</v>
      </c>
      <c r="B894" s="5" t="s">
        <v>33</v>
      </c>
      <c r="C894" s="6" t="s">
        <v>41</v>
      </c>
    </row>
    <row r="895" spans="1:5" x14ac:dyDescent="0.2">
      <c r="A895">
        <f t="shared" si="13"/>
        <v>108</v>
      </c>
      <c r="B895" s="5" t="s">
        <v>33</v>
      </c>
      <c r="C895" s="6" t="s">
        <v>42</v>
      </c>
    </row>
    <row r="896" spans="1:5" x14ac:dyDescent="0.2">
      <c r="A896">
        <f t="shared" si="13"/>
        <v>108</v>
      </c>
      <c r="B896" s="5" t="s">
        <v>33</v>
      </c>
      <c r="C896" s="6" t="s">
        <v>43</v>
      </c>
    </row>
    <row r="897" spans="1:5" x14ac:dyDescent="0.2">
      <c r="A897">
        <f t="shared" si="13"/>
        <v>108</v>
      </c>
      <c r="B897" s="5" t="s">
        <v>33</v>
      </c>
      <c r="C897" s="6" t="s">
        <v>44</v>
      </c>
    </row>
    <row r="898" spans="1:5" x14ac:dyDescent="0.2">
      <c r="A898">
        <f t="shared" si="13"/>
        <v>108</v>
      </c>
      <c r="B898" s="5" t="s">
        <v>33</v>
      </c>
      <c r="C898" s="6" t="s">
        <v>45</v>
      </c>
    </row>
    <row r="899" spans="1:5" x14ac:dyDescent="0.2">
      <c r="A899">
        <f t="shared" si="13"/>
        <v>108</v>
      </c>
      <c r="B899" s="5" t="s">
        <v>33</v>
      </c>
      <c r="C899" s="6" t="s">
        <v>46</v>
      </c>
    </row>
    <row r="900" spans="1:5" x14ac:dyDescent="0.2">
      <c r="A900">
        <f t="shared" si="13"/>
        <v>108</v>
      </c>
      <c r="B900" s="5" t="s">
        <v>33</v>
      </c>
      <c r="C900" s="6" t="s">
        <v>47</v>
      </c>
    </row>
    <row r="901" spans="1:5" x14ac:dyDescent="0.2">
      <c r="A901">
        <f t="shared" si="13"/>
        <v>108</v>
      </c>
      <c r="B901" s="5" t="s">
        <v>33</v>
      </c>
      <c r="C901" s="6" t="s">
        <v>48</v>
      </c>
    </row>
    <row r="902" spans="1:5" x14ac:dyDescent="0.2">
      <c r="A902">
        <f t="shared" si="13"/>
        <v>108</v>
      </c>
      <c r="B902" s="5" t="s">
        <v>33</v>
      </c>
      <c r="C902" s="6" t="s">
        <v>49</v>
      </c>
    </row>
    <row r="903" spans="1:5" x14ac:dyDescent="0.2">
      <c r="A903">
        <f t="shared" si="13"/>
        <v>108</v>
      </c>
      <c r="B903" s="5" t="s">
        <v>33</v>
      </c>
      <c r="C903" s="6" t="s">
        <v>50</v>
      </c>
    </row>
    <row r="904" spans="1:5" x14ac:dyDescent="0.2">
      <c r="A904">
        <f t="shared" si="13"/>
        <v>108</v>
      </c>
      <c r="B904" s="5" t="s">
        <v>33</v>
      </c>
      <c r="C904" s="6" t="s">
        <v>51</v>
      </c>
    </row>
    <row r="905" spans="1:5" x14ac:dyDescent="0.2">
      <c r="A905">
        <f t="shared" si="13"/>
        <v>108</v>
      </c>
      <c r="B905" s="5" t="s">
        <v>33</v>
      </c>
      <c r="C905" s="6" t="s">
        <v>52</v>
      </c>
    </row>
    <row r="906" spans="1:5" x14ac:dyDescent="0.2">
      <c r="A906">
        <f t="shared" si="13"/>
        <v>108</v>
      </c>
      <c r="B906" s="5" t="s">
        <v>33</v>
      </c>
      <c r="C906" s="6" t="s">
        <v>53</v>
      </c>
    </row>
    <row r="907" spans="1:5" x14ac:dyDescent="0.2">
      <c r="A907">
        <f t="shared" si="13"/>
        <v>108</v>
      </c>
      <c r="B907" s="5" t="s">
        <v>33</v>
      </c>
      <c r="C907" s="6" t="s">
        <v>31</v>
      </c>
    </row>
    <row r="908" spans="1:5" x14ac:dyDescent="0.2">
      <c r="A908">
        <f t="shared" si="13"/>
        <v>108</v>
      </c>
      <c r="B908" s="5" t="s">
        <v>33</v>
      </c>
      <c r="C908" s="6" t="s">
        <v>54</v>
      </c>
    </row>
    <row r="909" spans="1:5" x14ac:dyDescent="0.2">
      <c r="A909">
        <f t="shared" si="13"/>
        <v>108</v>
      </c>
      <c r="B909" s="5" t="s">
        <v>55</v>
      </c>
      <c r="C909" s="5" t="s">
        <v>56</v>
      </c>
    </row>
    <row r="910" spans="1:5" x14ac:dyDescent="0.2">
      <c r="A910">
        <f t="shared" si="13"/>
        <v>108</v>
      </c>
      <c r="B910" s="5" t="s">
        <v>57</v>
      </c>
      <c r="C910" s="5" t="s">
        <v>58</v>
      </c>
    </row>
    <row r="911" spans="1:5" x14ac:dyDescent="0.2">
      <c r="A911">
        <f t="shared" si="13"/>
        <v>108</v>
      </c>
      <c r="B911" s="5" t="s">
        <v>59</v>
      </c>
      <c r="C911" s="5" t="s">
        <v>60</v>
      </c>
      <c r="D911">
        <f>12+8+8+8+8+16</f>
        <v>60</v>
      </c>
      <c r="E911">
        <v>329</v>
      </c>
    </row>
    <row r="912" spans="1:5" x14ac:dyDescent="0.2">
      <c r="A912">
        <f t="shared" si="13"/>
        <v>108</v>
      </c>
      <c r="B912" s="5" t="s">
        <v>61</v>
      </c>
      <c r="C912" s="5" t="s">
        <v>62</v>
      </c>
      <c r="D912">
        <v>55</v>
      </c>
    </row>
    <row r="913" spans="1:5" x14ac:dyDescent="0.2">
      <c r="A913">
        <f t="shared" si="13"/>
        <v>108</v>
      </c>
      <c r="B913" s="5" t="s">
        <v>61</v>
      </c>
      <c r="C913" s="5" t="s">
        <v>63</v>
      </c>
      <c r="D913">
        <v>75</v>
      </c>
    </row>
    <row r="914" spans="1:5" x14ac:dyDescent="0.2">
      <c r="A914">
        <f t="shared" si="13"/>
        <v>109</v>
      </c>
      <c r="B914" s="5" t="s">
        <v>5</v>
      </c>
      <c r="C914" s="5" t="s">
        <v>6</v>
      </c>
    </row>
    <row r="915" spans="1:5" x14ac:dyDescent="0.2">
      <c r="A915">
        <f t="shared" si="13"/>
        <v>109</v>
      </c>
      <c r="B915" s="5" t="s">
        <v>5</v>
      </c>
      <c r="C915" s="5" t="s">
        <v>7</v>
      </c>
    </row>
    <row r="916" spans="1:5" x14ac:dyDescent="0.2">
      <c r="A916">
        <f t="shared" si="13"/>
        <v>109</v>
      </c>
      <c r="B916" s="5" t="s">
        <v>5</v>
      </c>
      <c r="C916" s="5" t="s">
        <v>8</v>
      </c>
      <c r="D916">
        <f>((43*27)+(47.5*28))/55</f>
        <v>45.290909090909089</v>
      </c>
      <c r="E916">
        <v>55</v>
      </c>
    </row>
    <row r="917" spans="1:5" x14ac:dyDescent="0.2">
      <c r="A917">
        <f t="shared" si="13"/>
        <v>109</v>
      </c>
      <c r="B917" s="5" t="s">
        <v>5</v>
      </c>
      <c r="C917" s="5" t="s">
        <v>9</v>
      </c>
      <c r="D917">
        <v>37</v>
      </c>
      <c r="E917">
        <v>55</v>
      </c>
    </row>
    <row r="918" spans="1:5" x14ac:dyDescent="0.2">
      <c r="A918">
        <f t="shared" si="13"/>
        <v>109</v>
      </c>
      <c r="B918" s="5" t="s">
        <v>5</v>
      </c>
      <c r="C918" s="5" t="s">
        <v>10</v>
      </c>
      <c r="D918">
        <f>((52*27)+(53*28))/55</f>
        <v>52.509090909090908</v>
      </c>
      <c r="E918">
        <v>55</v>
      </c>
    </row>
    <row r="919" spans="1:5" x14ac:dyDescent="0.2">
      <c r="A919">
        <f t="shared" si="13"/>
        <v>109</v>
      </c>
      <c r="B919" s="5" t="s">
        <v>5</v>
      </c>
      <c r="C919" s="5" t="s">
        <v>11</v>
      </c>
    </row>
    <row r="920" spans="1:5" x14ac:dyDescent="0.2">
      <c r="A920">
        <f t="shared" si="13"/>
        <v>109</v>
      </c>
      <c r="B920" s="5" t="s">
        <v>5</v>
      </c>
      <c r="C920" s="5" t="s">
        <v>12</v>
      </c>
    </row>
    <row r="921" spans="1:5" x14ac:dyDescent="0.2">
      <c r="A921">
        <f t="shared" si="13"/>
        <v>109</v>
      </c>
      <c r="B921" s="5" t="s">
        <v>13</v>
      </c>
      <c r="C921" s="5" t="s">
        <v>6</v>
      </c>
    </row>
    <row r="922" spans="1:5" x14ac:dyDescent="0.2">
      <c r="A922">
        <f t="shared" si="13"/>
        <v>109</v>
      </c>
      <c r="B922" s="5" t="s">
        <v>13</v>
      </c>
      <c r="C922" s="5" t="s">
        <v>7</v>
      </c>
    </row>
    <row r="923" spans="1:5" x14ac:dyDescent="0.2">
      <c r="A923">
        <f t="shared" si="13"/>
        <v>109</v>
      </c>
      <c r="B923" s="5" t="s">
        <v>13</v>
      </c>
      <c r="C923" s="5" t="s">
        <v>8</v>
      </c>
      <c r="D923">
        <f>((27*27)+(26*28))/55</f>
        <v>26.490909090909092</v>
      </c>
      <c r="E923">
        <v>55</v>
      </c>
    </row>
    <row r="924" spans="1:5" x14ac:dyDescent="0.2">
      <c r="A924">
        <f t="shared" si="13"/>
        <v>109</v>
      </c>
      <c r="B924" s="5" t="s">
        <v>13</v>
      </c>
      <c r="C924" s="5" t="s">
        <v>9</v>
      </c>
      <c r="D924">
        <f>((25*27)+(23*28))/55</f>
        <v>23.981818181818181</v>
      </c>
      <c r="E924">
        <v>55</v>
      </c>
    </row>
    <row r="925" spans="1:5" x14ac:dyDescent="0.2">
      <c r="A925">
        <f t="shared" si="13"/>
        <v>109</v>
      </c>
      <c r="B925" s="5" t="s">
        <v>13</v>
      </c>
      <c r="C925" s="5" t="s">
        <v>10</v>
      </c>
      <c r="D925">
        <f>((33*27)+(30*28))/55</f>
        <v>31.472727272727273</v>
      </c>
      <c r="E925">
        <v>55</v>
      </c>
    </row>
    <row r="926" spans="1:5" x14ac:dyDescent="0.2">
      <c r="A926">
        <f t="shared" si="13"/>
        <v>109</v>
      </c>
      <c r="B926" s="5" t="s">
        <v>13</v>
      </c>
      <c r="C926" s="5" t="s">
        <v>11</v>
      </c>
    </row>
    <row r="927" spans="1:5" x14ac:dyDescent="0.2">
      <c r="A927">
        <f t="shared" si="13"/>
        <v>109</v>
      </c>
      <c r="B927" s="5" t="s">
        <v>13</v>
      </c>
      <c r="C927" s="5" t="s">
        <v>12</v>
      </c>
    </row>
    <row r="928" spans="1:5" x14ac:dyDescent="0.2">
      <c r="A928">
        <f t="shared" si="13"/>
        <v>109</v>
      </c>
      <c r="B928" s="5" t="s">
        <v>14</v>
      </c>
      <c r="C928" s="5" t="s">
        <v>15</v>
      </c>
    </row>
    <row r="929" spans="1:5" x14ac:dyDescent="0.2">
      <c r="A929">
        <f t="shared" si="13"/>
        <v>109</v>
      </c>
      <c r="B929" s="5" t="s">
        <v>14</v>
      </c>
      <c r="C929" s="5" t="s">
        <v>16</v>
      </c>
    </row>
    <row r="930" spans="1:5" x14ac:dyDescent="0.2">
      <c r="A930">
        <f t="shared" si="13"/>
        <v>109</v>
      </c>
      <c r="B930" s="5" t="s">
        <v>14</v>
      </c>
      <c r="C930" s="5" t="s">
        <v>17</v>
      </c>
    </row>
    <row r="931" spans="1:5" x14ac:dyDescent="0.2">
      <c r="A931">
        <f t="shared" si="13"/>
        <v>109</v>
      </c>
      <c r="B931" s="5" t="s">
        <v>14</v>
      </c>
      <c r="C931" s="5" t="s">
        <v>18</v>
      </c>
    </row>
    <row r="932" spans="1:5" x14ac:dyDescent="0.2">
      <c r="A932">
        <f t="shared" si="13"/>
        <v>109</v>
      </c>
      <c r="B932" s="5" t="s">
        <v>14</v>
      </c>
      <c r="C932" s="5" t="s">
        <v>19</v>
      </c>
    </row>
    <row r="933" spans="1:5" x14ac:dyDescent="0.2">
      <c r="A933">
        <f t="shared" si="13"/>
        <v>109</v>
      </c>
      <c r="B933" s="5" t="s">
        <v>20</v>
      </c>
      <c r="C933" s="5" t="s">
        <v>21</v>
      </c>
      <c r="D933">
        <f>12+14</f>
        <v>26</v>
      </c>
      <c r="E933">
        <v>55</v>
      </c>
    </row>
    <row r="934" spans="1:5" x14ac:dyDescent="0.2">
      <c r="A934">
        <f t="shared" si="13"/>
        <v>109</v>
      </c>
      <c r="B934" s="5" t="s">
        <v>20</v>
      </c>
      <c r="C934" s="5" t="s">
        <v>22</v>
      </c>
      <c r="D934">
        <f>55-26</f>
        <v>29</v>
      </c>
      <c r="E934">
        <v>55</v>
      </c>
    </row>
    <row r="935" spans="1:5" x14ac:dyDescent="0.2">
      <c r="A935">
        <f t="shared" si="13"/>
        <v>109</v>
      </c>
      <c r="B935" s="5" t="s">
        <v>23</v>
      </c>
      <c r="C935" s="5" t="s">
        <v>24</v>
      </c>
    </row>
    <row r="936" spans="1:5" x14ac:dyDescent="0.2">
      <c r="A936">
        <f t="shared" si="13"/>
        <v>109</v>
      </c>
      <c r="B936" s="5" t="s">
        <v>23</v>
      </c>
      <c r="C936" s="5" t="s">
        <v>25</v>
      </c>
    </row>
    <row r="937" spans="1:5" x14ac:dyDescent="0.2">
      <c r="A937">
        <f t="shared" si="13"/>
        <v>109</v>
      </c>
      <c r="B937" s="5" t="s">
        <v>23</v>
      </c>
      <c r="C937" s="5" t="s">
        <v>26</v>
      </c>
    </row>
    <row r="938" spans="1:5" x14ac:dyDescent="0.2">
      <c r="A938">
        <f t="shared" si="13"/>
        <v>109</v>
      </c>
      <c r="B938" s="5" t="s">
        <v>27</v>
      </c>
      <c r="C938" s="5" t="s">
        <v>28</v>
      </c>
    </row>
    <row r="939" spans="1:5" x14ac:dyDescent="0.2">
      <c r="A939">
        <f t="shared" si="13"/>
        <v>109</v>
      </c>
      <c r="B939" s="5" t="s">
        <v>27</v>
      </c>
      <c r="C939" s="5" t="s">
        <v>29</v>
      </c>
    </row>
    <row r="940" spans="1:5" x14ac:dyDescent="0.2">
      <c r="A940">
        <f t="shared" si="13"/>
        <v>109</v>
      </c>
      <c r="B940" s="5" t="s">
        <v>27</v>
      </c>
      <c r="C940" s="5" t="s">
        <v>30</v>
      </c>
    </row>
    <row r="941" spans="1:5" x14ac:dyDescent="0.2">
      <c r="A941">
        <f t="shared" si="13"/>
        <v>109</v>
      </c>
      <c r="B941" s="5" t="s">
        <v>27</v>
      </c>
      <c r="C941" s="5" t="s">
        <v>31</v>
      </c>
    </row>
    <row r="942" spans="1:5" x14ac:dyDescent="0.2">
      <c r="A942">
        <f t="shared" si="13"/>
        <v>109</v>
      </c>
      <c r="B942" s="5" t="s">
        <v>27</v>
      </c>
      <c r="C942" s="5" t="s">
        <v>32</v>
      </c>
    </row>
    <row r="943" spans="1:5" x14ac:dyDescent="0.2">
      <c r="A943">
        <f t="shared" si="13"/>
        <v>109</v>
      </c>
      <c r="B943" s="5" t="s">
        <v>27</v>
      </c>
      <c r="C943" s="5" t="s">
        <v>26</v>
      </c>
    </row>
    <row r="944" spans="1:5" x14ac:dyDescent="0.2">
      <c r="A944">
        <f t="shared" si="13"/>
        <v>109</v>
      </c>
      <c r="B944" s="5" t="s">
        <v>33</v>
      </c>
      <c r="C944" s="6" t="s">
        <v>34</v>
      </c>
    </row>
    <row r="945" spans="1:3" x14ac:dyDescent="0.2">
      <c r="A945">
        <f t="shared" si="13"/>
        <v>109</v>
      </c>
      <c r="B945" s="5" t="s">
        <v>33</v>
      </c>
      <c r="C945" s="6" t="s">
        <v>35</v>
      </c>
    </row>
    <row r="946" spans="1:3" x14ac:dyDescent="0.2">
      <c r="A946">
        <f t="shared" si="13"/>
        <v>109</v>
      </c>
      <c r="B946" s="5" t="s">
        <v>33</v>
      </c>
      <c r="C946" s="6" t="s">
        <v>36</v>
      </c>
    </row>
    <row r="947" spans="1:3" x14ac:dyDescent="0.2">
      <c r="A947">
        <f t="shared" si="13"/>
        <v>109</v>
      </c>
      <c r="B947" s="5" t="s">
        <v>33</v>
      </c>
      <c r="C947" s="6" t="s">
        <v>37</v>
      </c>
    </row>
    <row r="948" spans="1:3" x14ac:dyDescent="0.2">
      <c r="A948">
        <f t="shared" si="13"/>
        <v>109</v>
      </c>
      <c r="B948" s="5" t="s">
        <v>33</v>
      </c>
      <c r="C948" s="6" t="s">
        <v>38</v>
      </c>
    </row>
    <row r="949" spans="1:3" x14ac:dyDescent="0.2">
      <c r="A949">
        <f t="shared" si="13"/>
        <v>109</v>
      </c>
      <c r="B949" s="5" t="s">
        <v>33</v>
      </c>
      <c r="C949" s="6" t="s">
        <v>39</v>
      </c>
    </row>
    <row r="950" spans="1:3" x14ac:dyDescent="0.2">
      <c r="A950">
        <f t="shared" si="13"/>
        <v>109</v>
      </c>
      <c r="B950" s="5" t="s">
        <v>33</v>
      </c>
      <c r="C950" s="6" t="s">
        <v>40</v>
      </c>
    </row>
    <row r="951" spans="1:3" x14ac:dyDescent="0.2">
      <c r="A951">
        <f t="shared" si="13"/>
        <v>109</v>
      </c>
      <c r="B951" s="5" t="s">
        <v>33</v>
      </c>
      <c r="C951" s="6" t="s">
        <v>41</v>
      </c>
    </row>
    <row r="952" spans="1:3" x14ac:dyDescent="0.2">
      <c r="A952">
        <f t="shared" si="13"/>
        <v>109</v>
      </c>
      <c r="B952" s="5" t="s">
        <v>33</v>
      </c>
      <c r="C952" s="6" t="s">
        <v>42</v>
      </c>
    </row>
    <row r="953" spans="1:3" x14ac:dyDescent="0.2">
      <c r="A953">
        <f t="shared" si="13"/>
        <v>109</v>
      </c>
      <c r="B953" s="5" t="s">
        <v>33</v>
      </c>
      <c r="C953" s="6" t="s">
        <v>43</v>
      </c>
    </row>
    <row r="954" spans="1:3" x14ac:dyDescent="0.2">
      <c r="A954">
        <f t="shared" si="13"/>
        <v>109</v>
      </c>
      <c r="B954" s="5" t="s">
        <v>33</v>
      </c>
      <c r="C954" s="6" t="s">
        <v>44</v>
      </c>
    </row>
    <row r="955" spans="1:3" x14ac:dyDescent="0.2">
      <c r="A955">
        <f t="shared" si="13"/>
        <v>109</v>
      </c>
      <c r="B955" s="5" t="s">
        <v>33</v>
      </c>
      <c r="C955" s="6" t="s">
        <v>45</v>
      </c>
    </row>
    <row r="956" spans="1:3" x14ac:dyDescent="0.2">
      <c r="A956">
        <f t="shared" ref="A956:A1019" si="14">A899+1</f>
        <v>109</v>
      </c>
      <c r="B956" s="5" t="s">
        <v>33</v>
      </c>
      <c r="C956" s="6" t="s">
        <v>46</v>
      </c>
    </row>
    <row r="957" spans="1:3" x14ac:dyDescent="0.2">
      <c r="A957">
        <f t="shared" si="14"/>
        <v>109</v>
      </c>
      <c r="B957" s="5" t="s">
        <v>33</v>
      </c>
      <c r="C957" s="6" t="s">
        <v>47</v>
      </c>
    </row>
    <row r="958" spans="1:3" x14ac:dyDescent="0.2">
      <c r="A958">
        <f t="shared" si="14"/>
        <v>109</v>
      </c>
      <c r="B958" s="5" t="s">
        <v>33</v>
      </c>
      <c r="C958" s="6" t="s">
        <v>48</v>
      </c>
    </row>
    <row r="959" spans="1:3" x14ac:dyDescent="0.2">
      <c r="A959">
        <f t="shared" si="14"/>
        <v>109</v>
      </c>
      <c r="B959" s="5" t="s">
        <v>33</v>
      </c>
      <c r="C959" s="6" t="s">
        <v>49</v>
      </c>
    </row>
    <row r="960" spans="1:3" x14ac:dyDescent="0.2">
      <c r="A960">
        <f t="shared" si="14"/>
        <v>109</v>
      </c>
      <c r="B960" s="5" t="s">
        <v>33</v>
      </c>
      <c r="C960" s="6" t="s">
        <v>50</v>
      </c>
    </row>
    <row r="961" spans="1:5" x14ac:dyDescent="0.2">
      <c r="A961">
        <f t="shared" si="14"/>
        <v>109</v>
      </c>
      <c r="B961" s="5" t="s">
        <v>33</v>
      </c>
      <c r="C961" s="6" t="s">
        <v>51</v>
      </c>
    </row>
    <row r="962" spans="1:5" x14ac:dyDescent="0.2">
      <c r="A962">
        <f t="shared" si="14"/>
        <v>109</v>
      </c>
      <c r="B962" s="5" t="s">
        <v>33</v>
      </c>
      <c r="C962" s="6" t="s">
        <v>52</v>
      </c>
    </row>
    <row r="963" spans="1:5" x14ac:dyDescent="0.2">
      <c r="A963">
        <f t="shared" si="14"/>
        <v>109</v>
      </c>
      <c r="B963" s="5" t="s">
        <v>33</v>
      </c>
      <c r="C963" s="6" t="s">
        <v>53</v>
      </c>
    </row>
    <row r="964" spans="1:5" x14ac:dyDescent="0.2">
      <c r="A964">
        <f t="shared" si="14"/>
        <v>109</v>
      </c>
      <c r="B964" s="5" t="s">
        <v>33</v>
      </c>
      <c r="C964" s="6" t="s">
        <v>31</v>
      </c>
    </row>
    <row r="965" spans="1:5" x14ac:dyDescent="0.2">
      <c r="A965">
        <f t="shared" si="14"/>
        <v>109</v>
      </c>
      <c r="B965" s="5" t="s">
        <v>33</v>
      </c>
      <c r="C965" s="6" t="s">
        <v>54</v>
      </c>
      <c r="D965">
        <f>13+8</f>
        <v>21</v>
      </c>
      <c r="E965">
        <v>55</v>
      </c>
    </row>
    <row r="966" spans="1:5" x14ac:dyDescent="0.2">
      <c r="A966">
        <f t="shared" si="14"/>
        <v>109</v>
      </c>
      <c r="B966" s="5" t="s">
        <v>55</v>
      </c>
      <c r="C966" s="5" t="s">
        <v>56</v>
      </c>
    </row>
    <row r="967" spans="1:5" x14ac:dyDescent="0.2">
      <c r="A967">
        <f t="shared" si="14"/>
        <v>109</v>
      </c>
      <c r="B967" s="5" t="s">
        <v>57</v>
      </c>
      <c r="C967" s="5" t="s">
        <v>58</v>
      </c>
    </row>
    <row r="968" spans="1:5" x14ac:dyDescent="0.2">
      <c r="A968">
        <f t="shared" si="14"/>
        <v>109</v>
      </c>
      <c r="B968" s="5" t="s">
        <v>59</v>
      </c>
      <c r="C968" s="5" t="s">
        <v>60</v>
      </c>
      <c r="D968">
        <f>27+28</f>
        <v>55</v>
      </c>
      <c r="E968">
        <v>62</v>
      </c>
    </row>
    <row r="969" spans="1:5" x14ac:dyDescent="0.2">
      <c r="A969">
        <f t="shared" si="14"/>
        <v>109</v>
      </c>
      <c r="B969" s="5" t="s">
        <v>61</v>
      </c>
      <c r="C969" s="5" t="s">
        <v>62</v>
      </c>
    </row>
    <row r="970" spans="1:5" x14ac:dyDescent="0.2">
      <c r="A970">
        <f t="shared" si="14"/>
        <v>109</v>
      </c>
      <c r="B970" s="5" t="s">
        <v>61</v>
      </c>
      <c r="C970" s="5" t="s">
        <v>63</v>
      </c>
    </row>
    <row r="971" spans="1:5" x14ac:dyDescent="0.2">
      <c r="A971">
        <f t="shared" si="14"/>
        <v>110</v>
      </c>
      <c r="B971" s="5" t="s">
        <v>5</v>
      </c>
      <c r="C971" s="5" t="s">
        <v>6</v>
      </c>
      <c r="D971">
        <f>((203*39.75)+(37.69*101))/304</f>
        <v>39.065592105263157</v>
      </c>
      <c r="E971">
        <v>304</v>
      </c>
    </row>
    <row r="972" spans="1:5" x14ac:dyDescent="0.2">
      <c r="A972">
        <f t="shared" si="14"/>
        <v>110</v>
      </c>
      <c r="B972" s="5" t="s">
        <v>5</v>
      </c>
      <c r="C972" s="5" t="s">
        <v>7</v>
      </c>
      <c r="D972">
        <f>((14.93*203)+(16.95*101))/304</f>
        <v>15.601118421052631</v>
      </c>
      <c r="E972">
        <v>304</v>
      </c>
    </row>
    <row r="973" spans="1:5" x14ac:dyDescent="0.2">
      <c r="A973">
        <f t="shared" si="14"/>
        <v>110</v>
      </c>
      <c r="B973" s="5" t="s">
        <v>5</v>
      </c>
      <c r="C973" s="5" t="s">
        <v>8</v>
      </c>
      <c r="D973">
        <f>((38*203)+(35*101))/304</f>
        <v>37.003289473684212</v>
      </c>
      <c r="E973">
        <v>304</v>
      </c>
    </row>
    <row r="974" spans="1:5" x14ac:dyDescent="0.2">
      <c r="A974">
        <f t="shared" si="14"/>
        <v>110</v>
      </c>
      <c r="B974" s="5" t="s">
        <v>5</v>
      </c>
      <c r="C974" s="5" t="s">
        <v>9</v>
      </c>
      <c r="D974">
        <v>16</v>
      </c>
      <c r="E974">
        <v>304</v>
      </c>
    </row>
    <row r="975" spans="1:5" x14ac:dyDescent="0.2">
      <c r="A975">
        <f t="shared" si="14"/>
        <v>110</v>
      </c>
      <c r="B975" s="5" t="s">
        <v>5</v>
      </c>
      <c r="C975" s="5" t="s">
        <v>10</v>
      </c>
      <c r="D975">
        <f>((94*203)+(78*101))/304</f>
        <v>88.684210526315795</v>
      </c>
      <c r="E975">
        <v>304</v>
      </c>
    </row>
    <row r="976" spans="1:5" x14ac:dyDescent="0.2">
      <c r="A976">
        <f t="shared" si="14"/>
        <v>110</v>
      </c>
      <c r="B976" s="5" t="s">
        <v>5</v>
      </c>
      <c r="C976" s="5" t="s">
        <v>11</v>
      </c>
    </row>
    <row r="977" spans="1:5" x14ac:dyDescent="0.2">
      <c r="A977">
        <f t="shared" si="14"/>
        <v>110</v>
      </c>
      <c r="B977" s="5" t="s">
        <v>5</v>
      </c>
      <c r="C977" s="5" t="s">
        <v>12</v>
      </c>
    </row>
    <row r="978" spans="1:5" x14ac:dyDescent="0.2">
      <c r="A978">
        <f t="shared" si="14"/>
        <v>110</v>
      </c>
      <c r="B978" s="5" t="s">
        <v>13</v>
      </c>
      <c r="C978" s="5" t="s">
        <v>6</v>
      </c>
    </row>
    <row r="979" spans="1:5" x14ac:dyDescent="0.2">
      <c r="A979">
        <f t="shared" si="14"/>
        <v>110</v>
      </c>
      <c r="B979" s="5" t="s">
        <v>13</v>
      </c>
      <c r="C979" s="5" t="s">
        <v>7</v>
      </c>
    </row>
    <row r="980" spans="1:5" x14ac:dyDescent="0.2">
      <c r="A980">
        <f t="shared" si="14"/>
        <v>110</v>
      </c>
      <c r="B980" s="5" t="s">
        <v>13</v>
      </c>
      <c r="C980" s="5" t="s">
        <v>8</v>
      </c>
    </row>
    <row r="981" spans="1:5" x14ac:dyDescent="0.2">
      <c r="A981">
        <f t="shared" si="14"/>
        <v>110</v>
      </c>
      <c r="B981" s="5" t="s">
        <v>13</v>
      </c>
      <c r="C981" s="5" t="s">
        <v>9</v>
      </c>
    </row>
    <row r="982" spans="1:5" x14ac:dyDescent="0.2">
      <c r="A982">
        <f t="shared" si="14"/>
        <v>110</v>
      </c>
      <c r="B982" s="5" t="s">
        <v>13</v>
      </c>
      <c r="C982" s="5" t="s">
        <v>10</v>
      </c>
    </row>
    <row r="983" spans="1:5" x14ac:dyDescent="0.2">
      <c r="A983">
        <f t="shared" si="14"/>
        <v>110</v>
      </c>
      <c r="B983" s="5" t="s">
        <v>13</v>
      </c>
      <c r="C983" s="5" t="s">
        <v>11</v>
      </c>
    </row>
    <row r="984" spans="1:5" x14ac:dyDescent="0.2">
      <c r="A984">
        <f t="shared" si="14"/>
        <v>110</v>
      </c>
      <c r="B984" s="5" t="s">
        <v>13</v>
      </c>
      <c r="C984" s="5" t="s">
        <v>12</v>
      </c>
    </row>
    <row r="985" spans="1:5" x14ac:dyDescent="0.2">
      <c r="A985">
        <f t="shared" si="14"/>
        <v>110</v>
      </c>
      <c r="B985" s="5" t="s">
        <v>14</v>
      </c>
      <c r="C985" s="5" t="s">
        <v>15</v>
      </c>
    </row>
    <row r="986" spans="1:5" x14ac:dyDescent="0.2">
      <c r="A986">
        <f t="shared" si="14"/>
        <v>110</v>
      </c>
      <c r="B986" s="5" t="s">
        <v>14</v>
      </c>
      <c r="C986" s="5" t="s">
        <v>16</v>
      </c>
    </row>
    <row r="987" spans="1:5" x14ac:dyDescent="0.2">
      <c r="A987">
        <f t="shared" si="14"/>
        <v>110</v>
      </c>
      <c r="B987" s="5" t="s">
        <v>14</v>
      </c>
      <c r="C987" s="5" t="s">
        <v>17</v>
      </c>
    </row>
    <row r="988" spans="1:5" x14ac:dyDescent="0.2">
      <c r="A988">
        <f t="shared" si="14"/>
        <v>110</v>
      </c>
      <c r="B988" s="5" t="s">
        <v>14</v>
      </c>
      <c r="C988" s="5" t="s">
        <v>18</v>
      </c>
    </row>
    <row r="989" spans="1:5" x14ac:dyDescent="0.2">
      <c r="A989">
        <f t="shared" si="14"/>
        <v>110</v>
      </c>
      <c r="B989" s="5" t="s">
        <v>14</v>
      </c>
      <c r="C989" s="5" t="s">
        <v>19</v>
      </c>
    </row>
    <row r="990" spans="1:5" x14ac:dyDescent="0.2">
      <c r="A990">
        <f t="shared" si="14"/>
        <v>110</v>
      </c>
      <c r="B990" s="5" t="s">
        <v>20</v>
      </c>
      <c r="C990" s="5" t="s">
        <v>21</v>
      </c>
      <c r="D990">
        <v>156</v>
      </c>
      <c r="E990">
        <v>304</v>
      </c>
    </row>
    <row r="991" spans="1:5" x14ac:dyDescent="0.2">
      <c r="A991">
        <f t="shared" si="14"/>
        <v>110</v>
      </c>
      <c r="B991" s="5" t="s">
        <v>20</v>
      </c>
      <c r="C991" s="5" t="s">
        <v>22</v>
      </c>
      <c r="D991">
        <f>97+51</f>
        <v>148</v>
      </c>
      <c r="E991">
        <v>304</v>
      </c>
    </row>
    <row r="992" spans="1:5" x14ac:dyDescent="0.2">
      <c r="A992">
        <f t="shared" si="14"/>
        <v>110</v>
      </c>
      <c r="B992" s="5" t="s">
        <v>23</v>
      </c>
      <c r="C992" s="5" t="s">
        <v>24</v>
      </c>
    </row>
    <row r="993" spans="1:3" x14ac:dyDescent="0.2">
      <c r="A993">
        <f t="shared" si="14"/>
        <v>110</v>
      </c>
      <c r="B993" s="5" t="s">
        <v>23</v>
      </c>
      <c r="C993" s="5" t="s">
        <v>25</v>
      </c>
    </row>
    <row r="994" spans="1:3" x14ac:dyDescent="0.2">
      <c r="A994">
        <f t="shared" si="14"/>
        <v>110</v>
      </c>
      <c r="B994" s="5" t="s">
        <v>23</v>
      </c>
      <c r="C994" s="5" t="s">
        <v>26</v>
      </c>
    </row>
    <row r="995" spans="1:3" x14ac:dyDescent="0.2">
      <c r="A995">
        <f t="shared" si="14"/>
        <v>110</v>
      </c>
      <c r="B995" s="5" t="s">
        <v>27</v>
      </c>
      <c r="C995" s="5" t="s">
        <v>28</v>
      </c>
    </row>
    <row r="996" spans="1:3" x14ac:dyDescent="0.2">
      <c r="A996">
        <f t="shared" si="14"/>
        <v>110</v>
      </c>
      <c r="B996" s="5" t="s">
        <v>27</v>
      </c>
      <c r="C996" s="5" t="s">
        <v>29</v>
      </c>
    </row>
    <row r="997" spans="1:3" x14ac:dyDescent="0.2">
      <c r="A997">
        <f t="shared" si="14"/>
        <v>110</v>
      </c>
      <c r="B997" s="5" t="s">
        <v>27</v>
      </c>
      <c r="C997" s="5" t="s">
        <v>30</v>
      </c>
    </row>
    <row r="998" spans="1:3" x14ac:dyDescent="0.2">
      <c r="A998">
        <f t="shared" si="14"/>
        <v>110</v>
      </c>
      <c r="B998" s="5" t="s">
        <v>27</v>
      </c>
      <c r="C998" s="5" t="s">
        <v>31</v>
      </c>
    </row>
    <row r="999" spans="1:3" x14ac:dyDescent="0.2">
      <c r="A999">
        <f t="shared" si="14"/>
        <v>110</v>
      </c>
      <c r="B999" s="5" t="s">
        <v>27</v>
      </c>
      <c r="C999" s="5" t="s">
        <v>32</v>
      </c>
    </row>
    <row r="1000" spans="1:3" x14ac:dyDescent="0.2">
      <c r="A1000">
        <f t="shared" si="14"/>
        <v>110</v>
      </c>
      <c r="B1000" s="5" t="s">
        <v>27</v>
      </c>
      <c r="C1000" s="5" t="s">
        <v>26</v>
      </c>
    </row>
    <row r="1001" spans="1:3" x14ac:dyDescent="0.2">
      <c r="A1001">
        <f t="shared" si="14"/>
        <v>110</v>
      </c>
      <c r="B1001" s="5" t="s">
        <v>33</v>
      </c>
      <c r="C1001" s="6" t="s">
        <v>34</v>
      </c>
    </row>
    <row r="1002" spans="1:3" x14ac:dyDescent="0.2">
      <c r="A1002">
        <f t="shared" si="14"/>
        <v>110</v>
      </c>
      <c r="B1002" s="5" t="s">
        <v>33</v>
      </c>
      <c r="C1002" s="6" t="s">
        <v>35</v>
      </c>
    </row>
    <row r="1003" spans="1:3" x14ac:dyDescent="0.2">
      <c r="A1003">
        <f t="shared" si="14"/>
        <v>110</v>
      </c>
      <c r="B1003" s="5" t="s">
        <v>33</v>
      </c>
      <c r="C1003" s="6" t="s">
        <v>36</v>
      </c>
    </row>
    <row r="1004" spans="1:3" x14ac:dyDescent="0.2">
      <c r="A1004">
        <f t="shared" si="14"/>
        <v>110</v>
      </c>
      <c r="B1004" s="5" t="s">
        <v>33</v>
      </c>
      <c r="C1004" s="6" t="s">
        <v>37</v>
      </c>
    </row>
    <row r="1005" spans="1:3" x14ac:dyDescent="0.2">
      <c r="A1005">
        <f t="shared" si="14"/>
        <v>110</v>
      </c>
      <c r="B1005" s="5" t="s">
        <v>33</v>
      </c>
      <c r="C1005" s="6" t="s">
        <v>38</v>
      </c>
    </row>
    <row r="1006" spans="1:3" x14ac:dyDescent="0.2">
      <c r="A1006">
        <f t="shared" si="14"/>
        <v>110</v>
      </c>
      <c r="B1006" s="5" t="s">
        <v>33</v>
      </c>
      <c r="C1006" s="6" t="s">
        <v>39</v>
      </c>
    </row>
    <row r="1007" spans="1:3" x14ac:dyDescent="0.2">
      <c r="A1007">
        <f t="shared" si="14"/>
        <v>110</v>
      </c>
      <c r="B1007" s="5" t="s">
        <v>33</v>
      </c>
      <c r="C1007" s="6" t="s">
        <v>40</v>
      </c>
    </row>
    <row r="1008" spans="1:3" x14ac:dyDescent="0.2">
      <c r="A1008">
        <f t="shared" si="14"/>
        <v>110</v>
      </c>
      <c r="B1008" s="5" t="s">
        <v>33</v>
      </c>
      <c r="C1008" s="6" t="s">
        <v>41</v>
      </c>
    </row>
    <row r="1009" spans="1:5" x14ac:dyDescent="0.2">
      <c r="A1009">
        <f t="shared" si="14"/>
        <v>110</v>
      </c>
      <c r="B1009" s="5" t="s">
        <v>33</v>
      </c>
      <c r="C1009" s="6" t="s">
        <v>42</v>
      </c>
    </row>
    <row r="1010" spans="1:5" x14ac:dyDescent="0.2">
      <c r="A1010">
        <f t="shared" si="14"/>
        <v>110</v>
      </c>
      <c r="B1010" s="5" t="s">
        <v>33</v>
      </c>
      <c r="C1010" s="6" t="s">
        <v>43</v>
      </c>
    </row>
    <row r="1011" spans="1:5" x14ac:dyDescent="0.2">
      <c r="A1011">
        <f t="shared" si="14"/>
        <v>110</v>
      </c>
      <c r="B1011" s="5" t="s">
        <v>33</v>
      </c>
      <c r="C1011" s="6" t="s">
        <v>44</v>
      </c>
    </row>
    <row r="1012" spans="1:5" x14ac:dyDescent="0.2">
      <c r="A1012">
        <f t="shared" si="14"/>
        <v>110</v>
      </c>
      <c r="B1012" s="5" t="s">
        <v>33</v>
      </c>
      <c r="C1012" s="6" t="s">
        <v>45</v>
      </c>
    </row>
    <row r="1013" spans="1:5" x14ac:dyDescent="0.2">
      <c r="A1013">
        <f t="shared" si="14"/>
        <v>110</v>
      </c>
      <c r="B1013" s="5" t="s">
        <v>33</v>
      </c>
      <c r="C1013" s="6" t="s">
        <v>46</v>
      </c>
    </row>
    <row r="1014" spans="1:5" x14ac:dyDescent="0.2">
      <c r="A1014">
        <f t="shared" si="14"/>
        <v>110</v>
      </c>
      <c r="B1014" s="5" t="s">
        <v>33</v>
      </c>
      <c r="C1014" s="6" t="s">
        <v>47</v>
      </c>
    </row>
    <row r="1015" spans="1:5" x14ac:dyDescent="0.2">
      <c r="A1015">
        <f t="shared" si="14"/>
        <v>110</v>
      </c>
      <c r="B1015" s="5" t="s">
        <v>33</v>
      </c>
      <c r="C1015" s="6" t="s">
        <v>48</v>
      </c>
    </row>
    <row r="1016" spans="1:5" x14ac:dyDescent="0.2">
      <c r="A1016">
        <f t="shared" si="14"/>
        <v>110</v>
      </c>
      <c r="B1016" s="5" t="s">
        <v>33</v>
      </c>
      <c r="C1016" s="6" t="s">
        <v>49</v>
      </c>
    </row>
    <row r="1017" spans="1:5" x14ac:dyDescent="0.2">
      <c r="A1017">
        <f t="shared" si="14"/>
        <v>110</v>
      </c>
      <c r="B1017" s="5" t="s">
        <v>33</v>
      </c>
      <c r="C1017" s="6" t="s">
        <v>50</v>
      </c>
    </row>
    <row r="1018" spans="1:5" x14ac:dyDescent="0.2">
      <c r="A1018">
        <f t="shared" si="14"/>
        <v>110</v>
      </c>
      <c r="B1018" s="5" t="s">
        <v>33</v>
      </c>
      <c r="C1018" s="6" t="s">
        <v>51</v>
      </c>
    </row>
    <row r="1019" spans="1:5" x14ac:dyDescent="0.2">
      <c r="A1019">
        <f t="shared" si="14"/>
        <v>110</v>
      </c>
      <c r="B1019" s="5" t="s">
        <v>33</v>
      </c>
      <c r="C1019" s="6" t="s">
        <v>52</v>
      </c>
    </row>
    <row r="1020" spans="1:5" x14ac:dyDescent="0.2">
      <c r="A1020">
        <f t="shared" ref="A1020:A1083" si="15">A963+1</f>
        <v>110</v>
      </c>
      <c r="B1020" s="5" t="s">
        <v>33</v>
      </c>
      <c r="C1020" s="6" t="s">
        <v>53</v>
      </c>
    </row>
    <row r="1021" spans="1:5" x14ac:dyDescent="0.2">
      <c r="A1021">
        <f t="shared" si="15"/>
        <v>110</v>
      </c>
      <c r="B1021" s="5" t="s">
        <v>33</v>
      </c>
      <c r="C1021" s="6" t="s">
        <v>31</v>
      </c>
    </row>
    <row r="1022" spans="1:5" x14ac:dyDescent="0.2">
      <c r="A1022">
        <f t="shared" si="15"/>
        <v>110</v>
      </c>
      <c r="B1022" s="5" t="s">
        <v>33</v>
      </c>
      <c r="C1022" s="6" t="s">
        <v>54</v>
      </c>
      <c r="D1022">
        <f>47+26</f>
        <v>73</v>
      </c>
      <c r="E1022">
        <v>304</v>
      </c>
    </row>
    <row r="1023" spans="1:5" x14ac:dyDescent="0.2">
      <c r="A1023">
        <f t="shared" si="15"/>
        <v>110</v>
      </c>
      <c r="B1023" s="5" t="s">
        <v>55</v>
      </c>
      <c r="C1023" s="5" t="s">
        <v>56</v>
      </c>
    </row>
    <row r="1024" spans="1:5" x14ac:dyDescent="0.2">
      <c r="A1024">
        <f t="shared" si="15"/>
        <v>110</v>
      </c>
      <c r="B1024" s="5" t="s">
        <v>57</v>
      </c>
      <c r="C1024" s="5" t="s">
        <v>58</v>
      </c>
    </row>
    <row r="1025" spans="1:5" x14ac:dyDescent="0.2">
      <c r="A1025">
        <f t="shared" si="15"/>
        <v>110</v>
      </c>
      <c r="B1025" s="5" t="s">
        <v>59</v>
      </c>
      <c r="C1025" s="5" t="s">
        <v>60</v>
      </c>
      <c r="D1025">
        <f>203+101</f>
        <v>304</v>
      </c>
      <c r="E1025">
        <v>379</v>
      </c>
    </row>
    <row r="1026" spans="1:5" x14ac:dyDescent="0.2">
      <c r="A1026">
        <f t="shared" si="15"/>
        <v>110</v>
      </c>
      <c r="B1026" s="5" t="s">
        <v>61</v>
      </c>
      <c r="C1026" s="5" t="s">
        <v>62</v>
      </c>
      <c r="D1026">
        <v>16</v>
      </c>
    </row>
    <row r="1027" spans="1:5" x14ac:dyDescent="0.2">
      <c r="A1027">
        <f t="shared" si="15"/>
        <v>110</v>
      </c>
      <c r="B1027" s="5" t="s">
        <v>61</v>
      </c>
      <c r="C1027" s="5" t="s">
        <v>63</v>
      </c>
    </row>
    <row r="1028" spans="1:5" x14ac:dyDescent="0.2">
      <c r="A1028">
        <f t="shared" si="15"/>
        <v>111</v>
      </c>
      <c r="B1028" s="5" t="s">
        <v>5</v>
      </c>
      <c r="C1028" s="5" t="s">
        <v>6</v>
      </c>
      <c r="D1028">
        <v>60.7</v>
      </c>
      <c r="E1028">
        <v>1388</v>
      </c>
    </row>
    <row r="1029" spans="1:5" x14ac:dyDescent="0.2">
      <c r="A1029">
        <f t="shared" si="15"/>
        <v>111</v>
      </c>
      <c r="B1029" s="5" t="s">
        <v>5</v>
      </c>
      <c r="C1029" s="5" t="s">
        <v>7</v>
      </c>
      <c r="D1029">
        <v>7.8</v>
      </c>
      <c r="E1029">
        <v>1388</v>
      </c>
    </row>
    <row r="1030" spans="1:5" x14ac:dyDescent="0.2">
      <c r="A1030">
        <f t="shared" si="15"/>
        <v>111</v>
      </c>
      <c r="B1030" s="5" t="s">
        <v>5</v>
      </c>
      <c r="C1030" s="5" t="s">
        <v>8</v>
      </c>
    </row>
    <row r="1031" spans="1:5" x14ac:dyDescent="0.2">
      <c r="A1031">
        <f t="shared" si="15"/>
        <v>111</v>
      </c>
      <c r="B1031" s="5" t="s">
        <v>5</v>
      </c>
      <c r="C1031" s="5" t="s">
        <v>9</v>
      </c>
    </row>
    <row r="1032" spans="1:5" x14ac:dyDescent="0.2">
      <c r="A1032">
        <f t="shared" si="15"/>
        <v>111</v>
      </c>
      <c r="B1032" s="5" t="s">
        <v>5</v>
      </c>
      <c r="C1032" s="5" t="s">
        <v>10</v>
      </c>
    </row>
    <row r="1033" spans="1:5" x14ac:dyDescent="0.2">
      <c r="A1033">
        <f t="shared" si="15"/>
        <v>111</v>
      </c>
      <c r="B1033" s="5" t="s">
        <v>5</v>
      </c>
      <c r="C1033" s="5" t="s">
        <v>11</v>
      </c>
    </row>
    <row r="1034" spans="1:5" x14ac:dyDescent="0.2">
      <c r="A1034">
        <f t="shared" si="15"/>
        <v>111</v>
      </c>
      <c r="B1034" s="5" t="s">
        <v>5</v>
      </c>
      <c r="C1034" s="5" t="s">
        <v>12</v>
      </c>
    </row>
    <row r="1035" spans="1:5" x14ac:dyDescent="0.2">
      <c r="A1035">
        <f t="shared" si="15"/>
        <v>111</v>
      </c>
      <c r="B1035" s="5" t="s">
        <v>13</v>
      </c>
      <c r="C1035" s="5" t="s">
        <v>6</v>
      </c>
    </row>
    <row r="1036" spans="1:5" x14ac:dyDescent="0.2">
      <c r="A1036">
        <f t="shared" si="15"/>
        <v>111</v>
      </c>
      <c r="B1036" s="5" t="s">
        <v>13</v>
      </c>
      <c r="C1036" s="5" t="s">
        <v>7</v>
      </c>
    </row>
    <row r="1037" spans="1:5" x14ac:dyDescent="0.2">
      <c r="A1037">
        <f t="shared" si="15"/>
        <v>111</v>
      </c>
      <c r="B1037" s="5" t="s">
        <v>13</v>
      </c>
      <c r="C1037" s="5" t="s">
        <v>8</v>
      </c>
    </row>
    <row r="1038" spans="1:5" x14ac:dyDescent="0.2">
      <c r="A1038">
        <f t="shared" si="15"/>
        <v>111</v>
      </c>
      <c r="B1038" s="5" t="s">
        <v>13</v>
      </c>
      <c r="C1038" s="5" t="s">
        <v>9</v>
      </c>
    </row>
    <row r="1039" spans="1:5" x14ac:dyDescent="0.2">
      <c r="A1039">
        <f t="shared" si="15"/>
        <v>111</v>
      </c>
      <c r="B1039" s="5" t="s">
        <v>13</v>
      </c>
      <c r="C1039" s="5" t="s">
        <v>10</v>
      </c>
    </row>
    <row r="1040" spans="1:5" x14ac:dyDescent="0.2">
      <c r="A1040">
        <f t="shared" si="15"/>
        <v>111</v>
      </c>
      <c r="B1040" s="5" t="s">
        <v>13</v>
      </c>
      <c r="C1040" s="5" t="s">
        <v>11</v>
      </c>
    </row>
    <row r="1041" spans="1:5" x14ac:dyDescent="0.2">
      <c r="A1041">
        <f t="shared" si="15"/>
        <v>111</v>
      </c>
      <c r="B1041" s="5" t="s">
        <v>13</v>
      </c>
      <c r="C1041" s="5" t="s">
        <v>12</v>
      </c>
    </row>
    <row r="1042" spans="1:5" x14ac:dyDescent="0.2">
      <c r="A1042">
        <f t="shared" si="15"/>
        <v>111</v>
      </c>
      <c r="B1042" s="5" t="s">
        <v>14</v>
      </c>
      <c r="C1042" s="5" t="s">
        <v>15</v>
      </c>
      <c r="D1042">
        <v>179</v>
      </c>
      <c r="E1042">
        <f>SUM(D1042:D1044)</f>
        <v>1350</v>
      </c>
    </row>
    <row r="1043" spans="1:5" x14ac:dyDescent="0.2">
      <c r="A1043">
        <f t="shared" si="15"/>
        <v>111</v>
      </c>
      <c r="B1043" s="5" t="s">
        <v>14</v>
      </c>
      <c r="C1043" s="5" t="s">
        <v>16</v>
      </c>
      <c r="D1043">
        <v>504</v>
      </c>
      <c r="E1043">
        <v>1350</v>
      </c>
    </row>
    <row r="1044" spans="1:5" x14ac:dyDescent="0.2">
      <c r="A1044">
        <f t="shared" si="15"/>
        <v>111</v>
      </c>
      <c r="B1044" s="5" t="s">
        <v>14</v>
      </c>
      <c r="C1044" s="5" t="s">
        <v>17</v>
      </c>
      <c r="D1044">
        <v>667</v>
      </c>
      <c r="E1044">
        <v>1350</v>
      </c>
    </row>
    <row r="1045" spans="1:5" x14ac:dyDescent="0.2">
      <c r="A1045">
        <f t="shared" si="15"/>
        <v>111</v>
      </c>
      <c r="B1045" s="5" t="s">
        <v>14</v>
      </c>
      <c r="C1045" s="5" t="s">
        <v>18</v>
      </c>
    </row>
    <row r="1046" spans="1:5" x14ac:dyDescent="0.2">
      <c r="A1046">
        <f t="shared" si="15"/>
        <v>111</v>
      </c>
      <c r="B1046" s="5" t="s">
        <v>14</v>
      </c>
      <c r="C1046" s="5" t="s">
        <v>19</v>
      </c>
    </row>
    <row r="1047" spans="1:5" x14ac:dyDescent="0.2">
      <c r="A1047">
        <f t="shared" si="15"/>
        <v>111</v>
      </c>
      <c r="B1047" s="5" t="s">
        <v>20</v>
      </c>
      <c r="C1047" s="5" t="s">
        <v>21</v>
      </c>
      <c r="D1047">
        <v>599</v>
      </c>
      <c r="E1047">
        <v>1386</v>
      </c>
    </row>
    <row r="1048" spans="1:5" x14ac:dyDescent="0.2">
      <c r="A1048">
        <f t="shared" si="15"/>
        <v>111</v>
      </c>
      <c r="B1048" s="5" t="s">
        <v>20</v>
      </c>
      <c r="C1048" s="5" t="s">
        <v>22</v>
      </c>
      <c r="D1048">
        <v>787</v>
      </c>
      <c r="E1048">
        <v>1386</v>
      </c>
    </row>
    <row r="1049" spans="1:5" x14ac:dyDescent="0.2">
      <c r="A1049">
        <f t="shared" si="15"/>
        <v>111</v>
      </c>
      <c r="B1049" s="5" t="s">
        <v>23</v>
      </c>
      <c r="C1049" s="5" t="s">
        <v>24</v>
      </c>
    </row>
    <row r="1050" spans="1:5" x14ac:dyDescent="0.2">
      <c r="A1050">
        <f t="shared" si="15"/>
        <v>111</v>
      </c>
      <c r="B1050" s="5" t="s">
        <v>23</v>
      </c>
      <c r="C1050" s="5" t="s">
        <v>25</v>
      </c>
    </row>
    <row r="1051" spans="1:5" x14ac:dyDescent="0.2">
      <c r="A1051">
        <f t="shared" si="15"/>
        <v>111</v>
      </c>
      <c r="B1051" s="5" t="s">
        <v>23</v>
      </c>
      <c r="C1051" s="5" t="s">
        <v>26</v>
      </c>
    </row>
    <row r="1052" spans="1:5" x14ac:dyDescent="0.2">
      <c r="A1052">
        <f t="shared" si="15"/>
        <v>111</v>
      </c>
      <c r="B1052" s="5" t="s">
        <v>27</v>
      </c>
      <c r="C1052" s="5" t="s">
        <v>28</v>
      </c>
      <c r="D1052">
        <v>1134</v>
      </c>
      <c r="E1052">
        <f>SUM(D1052:D1057)</f>
        <v>1388</v>
      </c>
    </row>
    <row r="1053" spans="1:5" x14ac:dyDescent="0.2">
      <c r="A1053">
        <f t="shared" si="15"/>
        <v>111</v>
      </c>
      <c r="B1053" s="5" t="s">
        <v>27</v>
      </c>
      <c r="C1053" s="5" t="s">
        <v>29</v>
      </c>
      <c r="D1053">
        <v>7</v>
      </c>
      <c r="E1053">
        <v>1388</v>
      </c>
    </row>
    <row r="1054" spans="1:5" x14ac:dyDescent="0.2">
      <c r="A1054">
        <f t="shared" si="15"/>
        <v>111</v>
      </c>
      <c r="B1054" s="5" t="s">
        <v>27</v>
      </c>
      <c r="C1054" s="5" t="s">
        <v>30</v>
      </c>
      <c r="D1054">
        <v>55</v>
      </c>
      <c r="E1054">
        <v>1388</v>
      </c>
    </row>
    <row r="1055" spans="1:5" x14ac:dyDescent="0.2">
      <c r="A1055">
        <f t="shared" si="15"/>
        <v>111</v>
      </c>
      <c r="B1055" s="5" t="s">
        <v>27</v>
      </c>
      <c r="C1055" s="5" t="s">
        <v>31</v>
      </c>
      <c r="D1055">
        <v>21</v>
      </c>
      <c r="E1055">
        <v>1388</v>
      </c>
    </row>
    <row r="1056" spans="1:5" x14ac:dyDescent="0.2">
      <c r="A1056">
        <f t="shared" si="15"/>
        <v>111</v>
      </c>
      <c r="B1056" s="5" t="s">
        <v>27</v>
      </c>
      <c r="C1056" s="5" t="s">
        <v>32</v>
      </c>
      <c r="D1056">
        <v>32</v>
      </c>
      <c r="E1056">
        <v>1388</v>
      </c>
    </row>
    <row r="1057" spans="1:5" x14ac:dyDescent="0.2">
      <c r="A1057">
        <f t="shared" si="15"/>
        <v>111</v>
      </c>
      <c r="B1057" s="5" t="s">
        <v>27</v>
      </c>
      <c r="C1057" s="5" t="s">
        <v>26</v>
      </c>
      <c r="D1057">
        <v>139</v>
      </c>
      <c r="E1057">
        <v>1388</v>
      </c>
    </row>
    <row r="1058" spans="1:5" x14ac:dyDescent="0.2">
      <c r="A1058">
        <f t="shared" si="15"/>
        <v>111</v>
      </c>
      <c r="B1058" s="5" t="s">
        <v>33</v>
      </c>
      <c r="C1058" s="6" t="s">
        <v>34</v>
      </c>
      <c r="D1058">
        <v>577</v>
      </c>
      <c r="E1058">
        <v>1388</v>
      </c>
    </row>
    <row r="1059" spans="1:5" x14ac:dyDescent="0.2">
      <c r="A1059">
        <f t="shared" si="15"/>
        <v>111</v>
      </c>
      <c r="B1059" s="5" t="s">
        <v>33</v>
      </c>
      <c r="C1059" s="6" t="s">
        <v>35</v>
      </c>
      <c r="D1059">
        <v>252</v>
      </c>
      <c r="E1059">
        <v>1388</v>
      </c>
    </row>
    <row r="1060" spans="1:5" x14ac:dyDescent="0.2">
      <c r="A1060">
        <f t="shared" si="15"/>
        <v>111</v>
      </c>
      <c r="B1060" s="5" t="s">
        <v>33</v>
      </c>
      <c r="C1060" s="6" t="s">
        <v>36</v>
      </c>
    </row>
    <row r="1061" spans="1:5" x14ac:dyDescent="0.2">
      <c r="A1061">
        <f t="shared" si="15"/>
        <v>111</v>
      </c>
      <c r="B1061" s="5" t="s">
        <v>33</v>
      </c>
      <c r="C1061" s="6" t="s">
        <v>37</v>
      </c>
      <c r="D1061">
        <v>212</v>
      </c>
      <c r="E1061">
        <v>1388</v>
      </c>
    </row>
    <row r="1062" spans="1:5" x14ac:dyDescent="0.2">
      <c r="A1062">
        <f t="shared" si="15"/>
        <v>111</v>
      </c>
      <c r="B1062" s="5" t="s">
        <v>33</v>
      </c>
      <c r="C1062" s="6" t="s">
        <v>38</v>
      </c>
    </row>
    <row r="1063" spans="1:5" x14ac:dyDescent="0.2">
      <c r="A1063">
        <f t="shared" si="15"/>
        <v>111</v>
      </c>
      <c r="B1063" s="5" t="s">
        <v>33</v>
      </c>
      <c r="C1063" s="6" t="s">
        <v>39</v>
      </c>
    </row>
    <row r="1064" spans="1:5" x14ac:dyDescent="0.2">
      <c r="A1064">
        <f t="shared" si="15"/>
        <v>111</v>
      </c>
      <c r="B1064" s="5" t="s">
        <v>33</v>
      </c>
      <c r="C1064" s="6" t="s">
        <v>40</v>
      </c>
    </row>
    <row r="1065" spans="1:5" x14ac:dyDescent="0.2">
      <c r="A1065">
        <f t="shared" si="15"/>
        <v>111</v>
      </c>
      <c r="B1065" s="5" t="s">
        <v>33</v>
      </c>
      <c r="C1065" s="6" t="s">
        <v>41</v>
      </c>
      <c r="D1065">
        <v>39</v>
      </c>
      <c r="E1065">
        <v>1388</v>
      </c>
    </row>
    <row r="1066" spans="1:5" x14ac:dyDescent="0.2">
      <c r="A1066">
        <f t="shared" si="15"/>
        <v>111</v>
      </c>
      <c r="B1066" s="5" t="s">
        <v>33</v>
      </c>
      <c r="C1066" s="6" t="s">
        <v>42</v>
      </c>
    </row>
    <row r="1067" spans="1:5" x14ac:dyDescent="0.2">
      <c r="A1067">
        <f t="shared" si="15"/>
        <v>111</v>
      </c>
      <c r="B1067" s="5" t="s">
        <v>33</v>
      </c>
      <c r="C1067" s="6" t="s">
        <v>43</v>
      </c>
    </row>
    <row r="1068" spans="1:5" x14ac:dyDescent="0.2">
      <c r="A1068">
        <f t="shared" si="15"/>
        <v>111</v>
      </c>
      <c r="B1068" s="5" t="s">
        <v>33</v>
      </c>
      <c r="C1068" s="6" t="s">
        <v>44</v>
      </c>
    </row>
    <row r="1069" spans="1:5" x14ac:dyDescent="0.2">
      <c r="A1069">
        <f t="shared" si="15"/>
        <v>111</v>
      </c>
      <c r="B1069" s="5" t="s">
        <v>33</v>
      </c>
      <c r="C1069" s="6" t="s">
        <v>45</v>
      </c>
    </row>
    <row r="1070" spans="1:5" x14ac:dyDescent="0.2">
      <c r="A1070">
        <f t="shared" si="15"/>
        <v>111</v>
      </c>
      <c r="B1070" s="5" t="s">
        <v>33</v>
      </c>
      <c r="C1070" s="6" t="s">
        <v>46</v>
      </c>
      <c r="D1070">
        <v>522</v>
      </c>
      <c r="E1070">
        <v>1388</v>
      </c>
    </row>
    <row r="1071" spans="1:5" x14ac:dyDescent="0.2">
      <c r="A1071">
        <f t="shared" si="15"/>
        <v>111</v>
      </c>
      <c r="B1071" s="5" t="s">
        <v>33</v>
      </c>
      <c r="C1071" s="6" t="s">
        <v>47</v>
      </c>
      <c r="D1071">
        <v>83</v>
      </c>
      <c r="E1071">
        <v>1388</v>
      </c>
    </row>
    <row r="1072" spans="1:5" x14ac:dyDescent="0.2">
      <c r="A1072">
        <f t="shared" si="15"/>
        <v>111</v>
      </c>
      <c r="B1072" s="5" t="s">
        <v>33</v>
      </c>
      <c r="C1072" s="6" t="s">
        <v>48</v>
      </c>
    </row>
    <row r="1073" spans="1:5" x14ac:dyDescent="0.2">
      <c r="A1073">
        <f t="shared" si="15"/>
        <v>111</v>
      </c>
      <c r="B1073" s="5" t="s">
        <v>33</v>
      </c>
      <c r="C1073" s="6" t="s">
        <v>49</v>
      </c>
    </row>
    <row r="1074" spans="1:5" x14ac:dyDescent="0.2">
      <c r="A1074">
        <f t="shared" si="15"/>
        <v>111</v>
      </c>
      <c r="B1074" s="5" t="s">
        <v>33</v>
      </c>
      <c r="C1074" s="6" t="s">
        <v>50</v>
      </c>
    </row>
    <row r="1075" spans="1:5" x14ac:dyDescent="0.2">
      <c r="A1075">
        <f t="shared" si="15"/>
        <v>111</v>
      </c>
      <c r="B1075" s="5" t="s">
        <v>33</v>
      </c>
      <c r="C1075" s="6" t="s">
        <v>51</v>
      </c>
    </row>
    <row r="1076" spans="1:5" x14ac:dyDescent="0.2">
      <c r="A1076">
        <f t="shared" si="15"/>
        <v>111</v>
      </c>
      <c r="B1076" s="5" t="s">
        <v>33</v>
      </c>
      <c r="C1076" s="6" t="s">
        <v>52</v>
      </c>
    </row>
    <row r="1077" spans="1:5" x14ac:dyDescent="0.2">
      <c r="A1077">
        <f t="shared" si="15"/>
        <v>111</v>
      </c>
      <c r="B1077" s="5" t="s">
        <v>33</v>
      </c>
      <c r="C1077" s="6" t="s">
        <v>53</v>
      </c>
    </row>
    <row r="1078" spans="1:5" x14ac:dyDescent="0.2">
      <c r="A1078">
        <f t="shared" si="15"/>
        <v>111</v>
      </c>
      <c r="B1078" s="5" t="s">
        <v>33</v>
      </c>
      <c r="C1078" s="6" t="s">
        <v>31</v>
      </c>
    </row>
    <row r="1079" spans="1:5" x14ac:dyDescent="0.2">
      <c r="A1079">
        <f t="shared" si="15"/>
        <v>111</v>
      </c>
      <c r="B1079" s="5" t="s">
        <v>33</v>
      </c>
      <c r="C1079" s="6" t="s">
        <v>54</v>
      </c>
      <c r="D1079">
        <v>1223</v>
      </c>
      <c r="E1079">
        <v>1388</v>
      </c>
    </row>
    <row r="1080" spans="1:5" x14ac:dyDescent="0.2">
      <c r="A1080">
        <f t="shared" si="15"/>
        <v>111</v>
      </c>
      <c r="B1080" s="5" t="s">
        <v>55</v>
      </c>
      <c r="C1080" s="5" t="s">
        <v>56</v>
      </c>
    </row>
    <row r="1081" spans="1:5" x14ac:dyDescent="0.2">
      <c r="A1081">
        <f t="shared" si="15"/>
        <v>111</v>
      </c>
      <c r="B1081" s="5" t="s">
        <v>57</v>
      </c>
      <c r="C1081" s="5" t="s">
        <v>58</v>
      </c>
    </row>
    <row r="1082" spans="1:5" x14ac:dyDescent="0.2">
      <c r="A1082">
        <f t="shared" si="15"/>
        <v>111</v>
      </c>
      <c r="B1082" s="5" t="s">
        <v>59</v>
      </c>
      <c r="C1082" s="5" t="s">
        <v>60</v>
      </c>
      <c r="D1082">
        <v>1388</v>
      </c>
      <c r="E1082">
        <v>29464</v>
      </c>
    </row>
    <row r="1083" spans="1:5" x14ac:dyDescent="0.2">
      <c r="A1083">
        <f t="shared" si="15"/>
        <v>111</v>
      </c>
      <c r="B1083" s="5" t="s">
        <v>61</v>
      </c>
      <c r="C1083" s="5" t="s">
        <v>62</v>
      </c>
      <c r="D1083">
        <v>50</v>
      </c>
    </row>
    <row r="1084" spans="1:5" x14ac:dyDescent="0.2">
      <c r="A1084">
        <f t="shared" ref="A1084:A1147" si="16">A1027+1</f>
        <v>111</v>
      </c>
      <c r="B1084" s="5" t="s">
        <v>61</v>
      </c>
      <c r="C1084" s="5" t="s">
        <v>63</v>
      </c>
    </row>
    <row r="1085" spans="1:5" x14ac:dyDescent="0.2">
      <c r="A1085">
        <f t="shared" si="16"/>
        <v>112</v>
      </c>
      <c r="B1085" s="5" t="s">
        <v>5</v>
      </c>
      <c r="C1085" s="5" t="s">
        <v>6</v>
      </c>
    </row>
    <row r="1086" spans="1:5" x14ac:dyDescent="0.2">
      <c r="A1086">
        <f t="shared" si="16"/>
        <v>112</v>
      </c>
      <c r="B1086" s="5" t="s">
        <v>5</v>
      </c>
      <c r="C1086" s="5" t="s">
        <v>7</v>
      </c>
    </row>
    <row r="1087" spans="1:5" x14ac:dyDescent="0.2">
      <c r="A1087">
        <f t="shared" si="16"/>
        <v>112</v>
      </c>
      <c r="B1087" s="5" t="s">
        <v>5</v>
      </c>
      <c r="C1087" s="5" t="s">
        <v>8</v>
      </c>
      <c r="D1087">
        <v>31</v>
      </c>
      <c r="E1087">
        <v>50</v>
      </c>
    </row>
    <row r="1088" spans="1:5" x14ac:dyDescent="0.2">
      <c r="A1088">
        <f t="shared" si="16"/>
        <v>112</v>
      </c>
      <c r="B1088" s="5" t="s">
        <v>5</v>
      </c>
      <c r="C1088" s="5" t="s">
        <v>9</v>
      </c>
    </row>
    <row r="1089" spans="1:5" x14ac:dyDescent="0.2">
      <c r="A1089">
        <f t="shared" si="16"/>
        <v>112</v>
      </c>
      <c r="B1089" s="5" t="s">
        <v>5</v>
      </c>
      <c r="C1089" s="5" t="s">
        <v>10</v>
      </c>
    </row>
    <row r="1090" spans="1:5" x14ac:dyDescent="0.2">
      <c r="A1090">
        <f t="shared" si="16"/>
        <v>112</v>
      </c>
      <c r="B1090" s="5" t="s">
        <v>5</v>
      </c>
      <c r="C1090" s="5" t="s">
        <v>11</v>
      </c>
    </row>
    <row r="1091" spans="1:5" x14ac:dyDescent="0.2">
      <c r="A1091">
        <f t="shared" si="16"/>
        <v>112</v>
      </c>
      <c r="B1091" s="5" t="s">
        <v>5</v>
      </c>
      <c r="C1091" s="5" t="s">
        <v>12</v>
      </c>
    </row>
    <row r="1092" spans="1:5" x14ac:dyDescent="0.2">
      <c r="A1092">
        <f t="shared" si="16"/>
        <v>112</v>
      </c>
      <c r="B1092" s="5" t="s">
        <v>13</v>
      </c>
      <c r="C1092" s="5" t="s">
        <v>6</v>
      </c>
    </row>
    <row r="1093" spans="1:5" x14ac:dyDescent="0.2">
      <c r="A1093">
        <f t="shared" si="16"/>
        <v>112</v>
      </c>
      <c r="B1093" s="5" t="s">
        <v>13</v>
      </c>
      <c r="C1093" s="5" t="s">
        <v>7</v>
      </c>
    </row>
    <row r="1094" spans="1:5" x14ac:dyDescent="0.2">
      <c r="A1094">
        <f t="shared" si="16"/>
        <v>112</v>
      </c>
      <c r="B1094" s="5" t="s">
        <v>13</v>
      </c>
      <c r="C1094" s="5" t="s">
        <v>8</v>
      </c>
    </row>
    <row r="1095" spans="1:5" x14ac:dyDescent="0.2">
      <c r="A1095">
        <f t="shared" si="16"/>
        <v>112</v>
      </c>
      <c r="B1095" s="5" t="s">
        <v>13</v>
      </c>
      <c r="C1095" s="5" t="s">
        <v>9</v>
      </c>
    </row>
    <row r="1096" spans="1:5" x14ac:dyDescent="0.2">
      <c r="A1096">
        <f t="shared" si="16"/>
        <v>112</v>
      </c>
      <c r="B1096" s="5" t="s">
        <v>13</v>
      </c>
      <c r="C1096" s="5" t="s">
        <v>10</v>
      </c>
    </row>
    <row r="1097" spans="1:5" x14ac:dyDescent="0.2">
      <c r="A1097">
        <f t="shared" si="16"/>
        <v>112</v>
      </c>
      <c r="B1097" s="5" t="s">
        <v>13</v>
      </c>
      <c r="C1097" s="5" t="s">
        <v>11</v>
      </c>
    </row>
    <row r="1098" spans="1:5" x14ac:dyDescent="0.2">
      <c r="A1098">
        <f t="shared" si="16"/>
        <v>112</v>
      </c>
      <c r="B1098" s="5" t="s">
        <v>13</v>
      </c>
      <c r="C1098" s="5" t="s">
        <v>12</v>
      </c>
    </row>
    <row r="1099" spans="1:5" x14ac:dyDescent="0.2">
      <c r="A1099">
        <f t="shared" si="16"/>
        <v>112</v>
      </c>
      <c r="B1099" s="5" t="s">
        <v>14</v>
      </c>
      <c r="C1099" s="5" t="s">
        <v>15</v>
      </c>
    </row>
    <row r="1100" spans="1:5" x14ac:dyDescent="0.2">
      <c r="A1100">
        <f t="shared" si="16"/>
        <v>112</v>
      </c>
      <c r="B1100" s="5" t="s">
        <v>14</v>
      </c>
      <c r="C1100" s="5" t="s">
        <v>16</v>
      </c>
    </row>
    <row r="1101" spans="1:5" x14ac:dyDescent="0.2">
      <c r="A1101">
        <f t="shared" si="16"/>
        <v>112</v>
      </c>
      <c r="B1101" s="5" t="s">
        <v>14</v>
      </c>
      <c r="C1101" s="5" t="s">
        <v>17</v>
      </c>
    </row>
    <row r="1102" spans="1:5" x14ac:dyDescent="0.2">
      <c r="A1102">
        <f t="shared" si="16"/>
        <v>112</v>
      </c>
      <c r="B1102" s="5" t="s">
        <v>14</v>
      </c>
      <c r="C1102" s="5" t="s">
        <v>18</v>
      </c>
      <c r="D1102">
        <v>6</v>
      </c>
      <c r="E1102">
        <v>50</v>
      </c>
    </row>
    <row r="1103" spans="1:5" x14ac:dyDescent="0.2">
      <c r="A1103">
        <f t="shared" si="16"/>
        <v>112</v>
      </c>
      <c r="B1103" s="5" t="s">
        <v>14</v>
      </c>
      <c r="C1103" s="5" t="s">
        <v>19</v>
      </c>
      <c r="D1103">
        <v>44</v>
      </c>
      <c r="E1103">
        <v>50</v>
      </c>
    </row>
    <row r="1104" spans="1:5" x14ac:dyDescent="0.2">
      <c r="A1104">
        <f t="shared" si="16"/>
        <v>112</v>
      </c>
      <c r="B1104" s="5" t="s">
        <v>20</v>
      </c>
      <c r="C1104" s="5" t="s">
        <v>21</v>
      </c>
      <c r="D1104">
        <f>13+17</f>
        <v>30</v>
      </c>
      <c r="E1104">
        <v>50</v>
      </c>
    </row>
    <row r="1105" spans="1:5" x14ac:dyDescent="0.2">
      <c r="A1105">
        <f t="shared" si="16"/>
        <v>112</v>
      </c>
      <c r="B1105" s="5" t="s">
        <v>20</v>
      </c>
      <c r="C1105" s="5" t="s">
        <v>22</v>
      </c>
      <c r="D1105">
        <v>20</v>
      </c>
      <c r="E1105">
        <v>50</v>
      </c>
    </row>
    <row r="1106" spans="1:5" x14ac:dyDescent="0.2">
      <c r="A1106">
        <f t="shared" si="16"/>
        <v>112</v>
      </c>
      <c r="B1106" s="5" t="s">
        <v>23</v>
      </c>
      <c r="C1106" s="5" t="s">
        <v>24</v>
      </c>
    </row>
    <row r="1107" spans="1:5" x14ac:dyDescent="0.2">
      <c r="A1107">
        <f t="shared" si="16"/>
        <v>112</v>
      </c>
      <c r="B1107" s="5" t="s">
        <v>23</v>
      </c>
      <c r="C1107" s="5" t="s">
        <v>25</v>
      </c>
    </row>
    <row r="1108" spans="1:5" x14ac:dyDescent="0.2">
      <c r="A1108">
        <f t="shared" si="16"/>
        <v>112</v>
      </c>
      <c r="B1108" s="5" t="s">
        <v>23</v>
      </c>
      <c r="C1108" s="5" t="s">
        <v>26</v>
      </c>
    </row>
    <row r="1109" spans="1:5" x14ac:dyDescent="0.2">
      <c r="A1109">
        <f t="shared" si="16"/>
        <v>112</v>
      </c>
      <c r="B1109" s="5" t="s">
        <v>27</v>
      </c>
      <c r="C1109" s="5" t="s">
        <v>28</v>
      </c>
    </row>
    <row r="1110" spans="1:5" x14ac:dyDescent="0.2">
      <c r="A1110">
        <f t="shared" si="16"/>
        <v>112</v>
      </c>
      <c r="B1110" s="5" t="s">
        <v>27</v>
      </c>
      <c r="C1110" s="5" t="s">
        <v>29</v>
      </c>
    </row>
    <row r="1111" spans="1:5" x14ac:dyDescent="0.2">
      <c r="A1111">
        <f t="shared" si="16"/>
        <v>112</v>
      </c>
      <c r="B1111" s="5" t="s">
        <v>27</v>
      </c>
      <c r="C1111" s="5" t="s">
        <v>30</v>
      </c>
    </row>
    <row r="1112" spans="1:5" x14ac:dyDescent="0.2">
      <c r="A1112">
        <f t="shared" si="16"/>
        <v>112</v>
      </c>
      <c r="B1112" s="5" t="s">
        <v>27</v>
      </c>
      <c r="C1112" s="5" t="s">
        <v>31</v>
      </c>
    </row>
    <row r="1113" spans="1:5" x14ac:dyDescent="0.2">
      <c r="A1113">
        <f t="shared" si="16"/>
        <v>112</v>
      </c>
      <c r="B1113" s="5" t="s">
        <v>27</v>
      </c>
      <c r="C1113" s="5" t="s">
        <v>32</v>
      </c>
    </row>
    <row r="1114" spans="1:5" x14ac:dyDescent="0.2">
      <c r="A1114">
        <f t="shared" si="16"/>
        <v>112</v>
      </c>
      <c r="B1114" s="5" t="s">
        <v>27</v>
      </c>
      <c r="C1114" s="5" t="s">
        <v>26</v>
      </c>
    </row>
    <row r="1115" spans="1:5" x14ac:dyDescent="0.2">
      <c r="A1115">
        <f t="shared" si="16"/>
        <v>112</v>
      </c>
      <c r="B1115" s="5" t="s">
        <v>33</v>
      </c>
      <c r="C1115" s="6" t="s">
        <v>34</v>
      </c>
      <c r="D1115">
        <v>3</v>
      </c>
      <c r="E1115">
        <v>50</v>
      </c>
    </row>
    <row r="1116" spans="1:5" x14ac:dyDescent="0.2">
      <c r="A1116">
        <f t="shared" si="16"/>
        <v>112</v>
      </c>
      <c r="B1116" s="5" t="s">
        <v>33</v>
      </c>
      <c r="C1116" s="6" t="s">
        <v>35</v>
      </c>
      <c r="D1116">
        <v>4</v>
      </c>
      <c r="E1116">
        <v>50</v>
      </c>
    </row>
    <row r="1117" spans="1:5" x14ac:dyDescent="0.2">
      <c r="A1117">
        <f t="shared" si="16"/>
        <v>112</v>
      </c>
      <c r="B1117" s="5" t="s">
        <v>33</v>
      </c>
      <c r="C1117" s="6" t="s">
        <v>36</v>
      </c>
    </row>
    <row r="1118" spans="1:5" x14ac:dyDescent="0.2">
      <c r="A1118">
        <f t="shared" si="16"/>
        <v>112</v>
      </c>
      <c r="B1118" s="5" t="s">
        <v>33</v>
      </c>
      <c r="C1118" s="6" t="s">
        <v>37</v>
      </c>
      <c r="D1118">
        <v>1</v>
      </c>
      <c r="E1118">
        <v>50</v>
      </c>
    </row>
    <row r="1119" spans="1:5" x14ac:dyDescent="0.2">
      <c r="A1119">
        <f t="shared" si="16"/>
        <v>112</v>
      </c>
      <c r="B1119" s="5" t="s">
        <v>33</v>
      </c>
      <c r="C1119" s="6" t="s">
        <v>38</v>
      </c>
    </row>
    <row r="1120" spans="1:5" x14ac:dyDescent="0.2">
      <c r="A1120">
        <f t="shared" si="16"/>
        <v>112</v>
      </c>
      <c r="B1120" s="5" t="s">
        <v>33</v>
      </c>
      <c r="C1120" s="6" t="s">
        <v>39</v>
      </c>
      <c r="D1120">
        <v>2</v>
      </c>
      <c r="E1120">
        <v>50</v>
      </c>
    </row>
    <row r="1121" spans="1:5" x14ac:dyDescent="0.2">
      <c r="A1121">
        <f t="shared" si="16"/>
        <v>112</v>
      </c>
      <c r="B1121" s="5" t="s">
        <v>33</v>
      </c>
      <c r="C1121" s="6" t="s">
        <v>40</v>
      </c>
    </row>
    <row r="1122" spans="1:5" x14ac:dyDescent="0.2">
      <c r="A1122">
        <f t="shared" si="16"/>
        <v>112</v>
      </c>
      <c r="B1122" s="5" t="s">
        <v>33</v>
      </c>
      <c r="C1122" s="6" t="s">
        <v>41</v>
      </c>
    </row>
    <row r="1123" spans="1:5" x14ac:dyDescent="0.2">
      <c r="A1123">
        <f t="shared" si="16"/>
        <v>112</v>
      </c>
      <c r="B1123" s="5" t="s">
        <v>33</v>
      </c>
      <c r="C1123" s="6" t="s">
        <v>42</v>
      </c>
    </row>
    <row r="1124" spans="1:5" x14ac:dyDescent="0.2">
      <c r="A1124">
        <f t="shared" si="16"/>
        <v>112</v>
      </c>
      <c r="B1124" s="5" t="s">
        <v>33</v>
      </c>
      <c r="C1124" s="6" t="s">
        <v>43</v>
      </c>
    </row>
    <row r="1125" spans="1:5" x14ac:dyDescent="0.2">
      <c r="A1125">
        <f t="shared" si="16"/>
        <v>112</v>
      </c>
      <c r="B1125" s="5" t="s">
        <v>33</v>
      </c>
      <c r="C1125" s="6" t="s">
        <v>44</v>
      </c>
    </row>
    <row r="1126" spans="1:5" x14ac:dyDescent="0.2">
      <c r="A1126">
        <f t="shared" si="16"/>
        <v>112</v>
      </c>
      <c r="B1126" s="5" t="s">
        <v>33</v>
      </c>
      <c r="C1126" s="6" t="s">
        <v>45</v>
      </c>
    </row>
    <row r="1127" spans="1:5" x14ac:dyDescent="0.2">
      <c r="A1127">
        <f t="shared" si="16"/>
        <v>112</v>
      </c>
      <c r="B1127" s="5" t="s">
        <v>33</v>
      </c>
      <c r="C1127" s="6" t="s">
        <v>46</v>
      </c>
    </row>
    <row r="1128" spans="1:5" x14ac:dyDescent="0.2">
      <c r="A1128">
        <f t="shared" si="16"/>
        <v>112</v>
      </c>
      <c r="B1128" s="5" t="s">
        <v>33</v>
      </c>
      <c r="C1128" s="6" t="s">
        <v>47</v>
      </c>
    </row>
    <row r="1129" spans="1:5" x14ac:dyDescent="0.2">
      <c r="A1129">
        <f t="shared" si="16"/>
        <v>112</v>
      </c>
      <c r="B1129" s="5" t="s">
        <v>33</v>
      </c>
      <c r="C1129" s="6" t="s">
        <v>48</v>
      </c>
    </row>
    <row r="1130" spans="1:5" x14ac:dyDescent="0.2">
      <c r="A1130">
        <f t="shared" si="16"/>
        <v>112</v>
      </c>
      <c r="B1130" s="5" t="s">
        <v>33</v>
      </c>
      <c r="C1130" s="6" t="s">
        <v>49</v>
      </c>
    </row>
    <row r="1131" spans="1:5" x14ac:dyDescent="0.2">
      <c r="A1131">
        <f t="shared" si="16"/>
        <v>112</v>
      </c>
      <c r="B1131" s="5" t="s">
        <v>33</v>
      </c>
      <c r="C1131" s="6" t="s">
        <v>50</v>
      </c>
      <c r="D1131">
        <v>1</v>
      </c>
      <c r="E1131">
        <v>50</v>
      </c>
    </row>
    <row r="1132" spans="1:5" x14ac:dyDescent="0.2">
      <c r="A1132">
        <f t="shared" si="16"/>
        <v>112</v>
      </c>
      <c r="B1132" s="5" t="s">
        <v>33</v>
      </c>
      <c r="C1132" s="6" t="s">
        <v>51</v>
      </c>
    </row>
    <row r="1133" spans="1:5" x14ac:dyDescent="0.2">
      <c r="A1133">
        <f t="shared" si="16"/>
        <v>112</v>
      </c>
      <c r="B1133" s="5" t="s">
        <v>33</v>
      </c>
      <c r="C1133" s="6" t="s">
        <v>52</v>
      </c>
    </row>
    <row r="1134" spans="1:5" x14ac:dyDescent="0.2">
      <c r="A1134">
        <f t="shared" si="16"/>
        <v>112</v>
      </c>
      <c r="B1134" s="5" t="s">
        <v>33</v>
      </c>
      <c r="C1134" s="6" t="s">
        <v>53</v>
      </c>
    </row>
    <row r="1135" spans="1:5" x14ac:dyDescent="0.2">
      <c r="A1135">
        <f t="shared" si="16"/>
        <v>112</v>
      </c>
      <c r="B1135" s="5" t="s">
        <v>33</v>
      </c>
      <c r="C1135" s="6" t="s">
        <v>31</v>
      </c>
    </row>
    <row r="1136" spans="1:5" x14ac:dyDescent="0.2">
      <c r="A1136">
        <f t="shared" si="16"/>
        <v>112</v>
      </c>
      <c r="B1136" s="5" t="s">
        <v>33</v>
      </c>
      <c r="C1136" s="6" t="s">
        <v>54</v>
      </c>
    </row>
    <row r="1137" spans="1:5" x14ac:dyDescent="0.2">
      <c r="A1137">
        <f t="shared" si="16"/>
        <v>112</v>
      </c>
      <c r="B1137" s="5" t="s">
        <v>55</v>
      </c>
      <c r="C1137" s="5" t="s">
        <v>56</v>
      </c>
    </row>
    <row r="1138" spans="1:5" x14ac:dyDescent="0.2">
      <c r="A1138">
        <f t="shared" si="16"/>
        <v>112</v>
      </c>
      <c r="B1138" s="5" t="s">
        <v>57</v>
      </c>
      <c r="C1138" s="5" t="s">
        <v>58</v>
      </c>
    </row>
    <row r="1139" spans="1:5" x14ac:dyDescent="0.2">
      <c r="A1139">
        <f t="shared" si="16"/>
        <v>112</v>
      </c>
      <c r="B1139" s="5" t="s">
        <v>59</v>
      </c>
      <c r="C1139" s="5" t="s">
        <v>60</v>
      </c>
      <c r="D1139">
        <v>50</v>
      </c>
      <c r="E1139">
        <v>59</v>
      </c>
    </row>
    <row r="1140" spans="1:5" x14ac:dyDescent="0.2">
      <c r="A1140">
        <f t="shared" si="16"/>
        <v>112</v>
      </c>
      <c r="B1140" s="5" t="s">
        <v>61</v>
      </c>
      <c r="C1140" s="5" t="s">
        <v>62</v>
      </c>
      <c r="D1140">
        <v>15</v>
      </c>
    </row>
    <row r="1141" spans="1:5" x14ac:dyDescent="0.2">
      <c r="A1141">
        <f t="shared" si="16"/>
        <v>112</v>
      </c>
      <c r="B1141" s="5" t="s">
        <v>61</v>
      </c>
      <c r="C1141" s="5" t="s">
        <v>63</v>
      </c>
      <c r="D1141">
        <v>60</v>
      </c>
    </row>
    <row r="1142" spans="1:5" x14ac:dyDescent="0.2">
      <c r="A1142">
        <f t="shared" si="16"/>
        <v>113</v>
      </c>
      <c r="B1142" s="5" t="s">
        <v>5</v>
      </c>
      <c r="C1142" s="5" t="s">
        <v>6</v>
      </c>
      <c r="D1142">
        <f>((35.4*50)+(33.4*45))/95</f>
        <v>34.452631578947368</v>
      </c>
      <c r="E1142">
        <v>95</v>
      </c>
    </row>
    <row r="1143" spans="1:5" x14ac:dyDescent="0.2">
      <c r="A1143">
        <f t="shared" si="16"/>
        <v>113</v>
      </c>
      <c r="B1143" s="5" t="s">
        <v>5</v>
      </c>
      <c r="C1143" s="5" t="s">
        <v>7</v>
      </c>
      <c r="D1143">
        <f>((10.4*50)+(9.4*45))/95</f>
        <v>9.9263157894736835</v>
      </c>
      <c r="E1143">
        <v>95</v>
      </c>
    </row>
    <row r="1144" spans="1:5" x14ac:dyDescent="0.2">
      <c r="A1144">
        <f t="shared" si="16"/>
        <v>113</v>
      </c>
      <c r="B1144" s="5" t="s">
        <v>5</v>
      </c>
      <c r="C1144" s="5" t="s">
        <v>8</v>
      </c>
    </row>
    <row r="1145" spans="1:5" x14ac:dyDescent="0.2">
      <c r="A1145">
        <f t="shared" si="16"/>
        <v>113</v>
      </c>
      <c r="B1145" s="5" t="s">
        <v>5</v>
      </c>
      <c r="C1145" s="5" t="s">
        <v>9</v>
      </c>
    </row>
    <row r="1146" spans="1:5" x14ac:dyDescent="0.2">
      <c r="A1146">
        <f t="shared" si="16"/>
        <v>113</v>
      </c>
      <c r="B1146" s="5" t="s">
        <v>5</v>
      </c>
      <c r="C1146" s="5" t="s">
        <v>10</v>
      </c>
    </row>
    <row r="1147" spans="1:5" x14ac:dyDescent="0.2">
      <c r="A1147">
        <f t="shared" si="16"/>
        <v>113</v>
      </c>
      <c r="B1147" s="5" t="s">
        <v>5</v>
      </c>
      <c r="C1147" s="5" t="s">
        <v>11</v>
      </c>
    </row>
    <row r="1148" spans="1:5" x14ac:dyDescent="0.2">
      <c r="A1148">
        <f t="shared" ref="A1148:A1198" si="17">A1091+1</f>
        <v>113</v>
      </c>
      <c r="B1148" s="5" t="s">
        <v>5</v>
      </c>
      <c r="C1148" s="5" t="s">
        <v>12</v>
      </c>
    </row>
    <row r="1149" spans="1:5" x14ac:dyDescent="0.2">
      <c r="A1149">
        <f t="shared" si="17"/>
        <v>113</v>
      </c>
      <c r="B1149" s="5" t="s">
        <v>13</v>
      </c>
      <c r="C1149" s="5" t="s">
        <v>6</v>
      </c>
    </row>
    <row r="1150" spans="1:5" x14ac:dyDescent="0.2">
      <c r="A1150">
        <f t="shared" si="17"/>
        <v>113</v>
      </c>
      <c r="B1150" s="5" t="s">
        <v>13</v>
      </c>
      <c r="C1150" s="5" t="s">
        <v>7</v>
      </c>
    </row>
    <row r="1151" spans="1:5" x14ac:dyDescent="0.2">
      <c r="A1151">
        <f t="shared" si="17"/>
        <v>113</v>
      </c>
      <c r="B1151" s="5" t="s">
        <v>13</v>
      </c>
      <c r="C1151" s="5" t="s">
        <v>8</v>
      </c>
    </row>
    <row r="1152" spans="1:5" x14ac:dyDescent="0.2">
      <c r="A1152">
        <f t="shared" si="17"/>
        <v>113</v>
      </c>
      <c r="B1152" s="5" t="s">
        <v>13</v>
      </c>
      <c r="C1152" s="5" t="s">
        <v>9</v>
      </c>
    </row>
    <row r="1153" spans="1:5" x14ac:dyDescent="0.2">
      <c r="A1153">
        <f t="shared" si="17"/>
        <v>113</v>
      </c>
      <c r="B1153" s="5" t="s">
        <v>13</v>
      </c>
      <c r="C1153" s="5" t="s">
        <v>10</v>
      </c>
    </row>
    <row r="1154" spans="1:5" x14ac:dyDescent="0.2">
      <c r="A1154">
        <f t="shared" si="17"/>
        <v>113</v>
      </c>
      <c r="B1154" s="5" t="s">
        <v>13</v>
      </c>
      <c r="C1154" s="5" t="s">
        <v>11</v>
      </c>
    </row>
    <row r="1155" spans="1:5" x14ac:dyDescent="0.2">
      <c r="A1155">
        <f t="shared" si="17"/>
        <v>113</v>
      </c>
      <c r="B1155" s="5" t="s">
        <v>13</v>
      </c>
      <c r="C1155" s="5" t="s">
        <v>12</v>
      </c>
    </row>
    <row r="1156" spans="1:5" x14ac:dyDescent="0.2">
      <c r="A1156">
        <f t="shared" si="17"/>
        <v>113</v>
      </c>
      <c r="B1156" s="5" t="s">
        <v>14</v>
      </c>
      <c r="C1156" s="5" t="s">
        <v>15</v>
      </c>
    </row>
    <row r="1157" spans="1:5" x14ac:dyDescent="0.2">
      <c r="A1157">
        <f t="shared" si="17"/>
        <v>113</v>
      </c>
      <c r="B1157" s="5" t="s">
        <v>14</v>
      </c>
      <c r="C1157" s="5" t="s">
        <v>16</v>
      </c>
    </row>
    <row r="1158" spans="1:5" x14ac:dyDescent="0.2">
      <c r="A1158">
        <f t="shared" si="17"/>
        <v>113</v>
      </c>
      <c r="B1158" s="5" t="s">
        <v>14</v>
      </c>
      <c r="C1158" s="5" t="s">
        <v>17</v>
      </c>
    </row>
    <row r="1159" spans="1:5" x14ac:dyDescent="0.2">
      <c r="A1159">
        <f t="shared" si="17"/>
        <v>113</v>
      </c>
      <c r="B1159" s="5" t="s">
        <v>14</v>
      </c>
      <c r="C1159" s="5" t="s">
        <v>18</v>
      </c>
    </row>
    <row r="1160" spans="1:5" x14ac:dyDescent="0.2">
      <c r="A1160">
        <f t="shared" si="17"/>
        <v>113</v>
      </c>
      <c r="B1160" s="5" t="s">
        <v>14</v>
      </c>
      <c r="C1160" s="5" t="s">
        <v>19</v>
      </c>
    </row>
    <row r="1161" spans="1:5" x14ac:dyDescent="0.2">
      <c r="A1161">
        <f t="shared" si="17"/>
        <v>113</v>
      </c>
      <c r="B1161" s="5" t="s">
        <v>20</v>
      </c>
      <c r="C1161" s="5" t="s">
        <v>21</v>
      </c>
      <c r="D1161">
        <f>42+35</f>
        <v>77</v>
      </c>
      <c r="E1161">
        <v>95</v>
      </c>
    </row>
    <row r="1162" spans="1:5" x14ac:dyDescent="0.2">
      <c r="A1162">
        <f t="shared" si="17"/>
        <v>113</v>
      </c>
      <c r="B1162" s="5" t="s">
        <v>20</v>
      </c>
      <c r="C1162" s="5" t="s">
        <v>22</v>
      </c>
      <c r="D1162">
        <f>18</f>
        <v>18</v>
      </c>
      <c r="E1162">
        <v>95</v>
      </c>
    </row>
    <row r="1163" spans="1:5" x14ac:dyDescent="0.2">
      <c r="A1163">
        <f t="shared" si="17"/>
        <v>113</v>
      </c>
      <c r="B1163" s="5" t="s">
        <v>23</v>
      </c>
      <c r="C1163" s="5" t="s">
        <v>24</v>
      </c>
    </row>
    <row r="1164" spans="1:5" x14ac:dyDescent="0.2">
      <c r="A1164">
        <f t="shared" si="17"/>
        <v>113</v>
      </c>
      <c r="B1164" s="5" t="s">
        <v>23</v>
      </c>
      <c r="C1164" s="5" t="s">
        <v>25</v>
      </c>
    </row>
    <row r="1165" spans="1:5" x14ac:dyDescent="0.2">
      <c r="A1165">
        <f t="shared" si="17"/>
        <v>113</v>
      </c>
      <c r="B1165" s="5" t="s">
        <v>23</v>
      </c>
      <c r="C1165" s="5" t="s">
        <v>26</v>
      </c>
    </row>
    <row r="1166" spans="1:5" x14ac:dyDescent="0.2">
      <c r="A1166">
        <f t="shared" si="17"/>
        <v>113</v>
      </c>
      <c r="B1166" s="5" t="s">
        <v>27</v>
      </c>
      <c r="C1166" s="5" t="s">
        <v>28</v>
      </c>
    </row>
    <row r="1167" spans="1:5" x14ac:dyDescent="0.2">
      <c r="A1167">
        <f t="shared" si="17"/>
        <v>113</v>
      </c>
      <c r="B1167" s="5" t="s">
        <v>27</v>
      </c>
      <c r="C1167" s="5" t="s">
        <v>29</v>
      </c>
    </row>
    <row r="1168" spans="1:5" x14ac:dyDescent="0.2">
      <c r="A1168">
        <f t="shared" si="17"/>
        <v>113</v>
      </c>
      <c r="B1168" s="5" t="s">
        <v>27</v>
      </c>
      <c r="C1168" s="5" t="s">
        <v>30</v>
      </c>
    </row>
    <row r="1169" spans="1:5" x14ac:dyDescent="0.2">
      <c r="A1169">
        <f t="shared" si="17"/>
        <v>113</v>
      </c>
      <c r="B1169" s="5" t="s">
        <v>27</v>
      </c>
      <c r="C1169" s="5" t="s">
        <v>31</v>
      </c>
    </row>
    <row r="1170" spans="1:5" x14ac:dyDescent="0.2">
      <c r="A1170">
        <f t="shared" si="17"/>
        <v>113</v>
      </c>
      <c r="B1170" s="5" t="s">
        <v>27</v>
      </c>
      <c r="C1170" s="5" t="s">
        <v>32</v>
      </c>
    </row>
    <row r="1171" spans="1:5" x14ac:dyDescent="0.2">
      <c r="A1171">
        <f t="shared" si="17"/>
        <v>113</v>
      </c>
      <c r="B1171" s="5" t="s">
        <v>27</v>
      </c>
      <c r="C1171" s="5" t="s">
        <v>26</v>
      </c>
    </row>
    <row r="1172" spans="1:5" x14ac:dyDescent="0.2">
      <c r="A1172">
        <f t="shared" si="17"/>
        <v>113</v>
      </c>
      <c r="B1172" s="5" t="s">
        <v>33</v>
      </c>
      <c r="C1172" s="6" t="s">
        <v>34</v>
      </c>
      <c r="D1172">
        <v>1</v>
      </c>
      <c r="E1172">
        <v>95</v>
      </c>
    </row>
    <row r="1173" spans="1:5" x14ac:dyDescent="0.2">
      <c r="A1173">
        <f t="shared" si="17"/>
        <v>113</v>
      </c>
      <c r="B1173" s="5" t="s">
        <v>33</v>
      </c>
      <c r="C1173" s="6" t="s">
        <v>35</v>
      </c>
      <c r="D1173">
        <v>1</v>
      </c>
      <c r="E1173">
        <v>95</v>
      </c>
    </row>
    <row r="1174" spans="1:5" x14ac:dyDescent="0.2">
      <c r="A1174">
        <f t="shared" si="17"/>
        <v>113</v>
      </c>
      <c r="B1174" s="5" t="s">
        <v>33</v>
      </c>
      <c r="C1174" s="6" t="s">
        <v>36</v>
      </c>
    </row>
    <row r="1175" spans="1:5" x14ac:dyDescent="0.2">
      <c r="A1175">
        <f t="shared" si="17"/>
        <v>113</v>
      </c>
      <c r="B1175" s="5" t="s">
        <v>33</v>
      </c>
      <c r="C1175" s="6" t="s">
        <v>37</v>
      </c>
    </row>
    <row r="1176" spans="1:5" x14ac:dyDescent="0.2">
      <c r="A1176">
        <f t="shared" si="17"/>
        <v>113</v>
      </c>
      <c r="B1176" s="5" t="s">
        <v>33</v>
      </c>
      <c r="C1176" s="6" t="s">
        <v>38</v>
      </c>
    </row>
    <row r="1177" spans="1:5" x14ac:dyDescent="0.2">
      <c r="A1177">
        <f t="shared" si="17"/>
        <v>113</v>
      </c>
      <c r="B1177" s="5" t="s">
        <v>33</v>
      </c>
      <c r="C1177" s="6" t="s">
        <v>39</v>
      </c>
      <c r="D1177">
        <v>0</v>
      </c>
      <c r="E1177">
        <v>95</v>
      </c>
    </row>
    <row r="1178" spans="1:5" x14ac:dyDescent="0.2">
      <c r="A1178">
        <f t="shared" si="17"/>
        <v>113</v>
      </c>
      <c r="B1178" s="5" t="s">
        <v>33</v>
      </c>
      <c r="C1178" s="6" t="s">
        <v>40</v>
      </c>
    </row>
    <row r="1179" spans="1:5" x14ac:dyDescent="0.2">
      <c r="A1179">
        <f t="shared" si="17"/>
        <v>113</v>
      </c>
      <c r="B1179" s="5" t="s">
        <v>33</v>
      </c>
      <c r="C1179" s="6" t="s">
        <v>41</v>
      </c>
    </row>
    <row r="1180" spans="1:5" x14ac:dyDescent="0.2">
      <c r="A1180">
        <f t="shared" si="17"/>
        <v>113</v>
      </c>
      <c r="B1180" s="5" t="s">
        <v>33</v>
      </c>
      <c r="C1180" s="6" t="s">
        <v>42</v>
      </c>
    </row>
    <row r="1181" spans="1:5" x14ac:dyDescent="0.2">
      <c r="A1181">
        <f t="shared" si="17"/>
        <v>113</v>
      </c>
      <c r="B1181" s="5" t="s">
        <v>33</v>
      </c>
      <c r="C1181" s="6" t="s">
        <v>43</v>
      </c>
    </row>
    <row r="1182" spans="1:5" x14ac:dyDescent="0.2">
      <c r="A1182">
        <f t="shared" si="17"/>
        <v>113</v>
      </c>
      <c r="B1182" s="5" t="s">
        <v>33</v>
      </c>
      <c r="C1182" s="6" t="s">
        <v>44</v>
      </c>
    </row>
    <row r="1183" spans="1:5" x14ac:dyDescent="0.2">
      <c r="A1183">
        <f t="shared" si="17"/>
        <v>113</v>
      </c>
      <c r="B1183" s="5" t="s">
        <v>33</v>
      </c>
      <c r="C1183" s="6" t="s">
        <v>45</v>
      </c>
    </row>
    <row r="1184" spans="1:5" x14ac:dyDescent="0.2">
      <c r="A1184">
        <f t="shared" si="17"/>
        <v>113</v>
      </c>
      <c r="B1184" s="5" t="s">
        <v>33</v>
      </c>
      <c r="C1184" s="6" t="s">
        <v>46</v>
      </c>
    </row>
    <row r="1185" spans="1:5" x14ac:dyDescent="0.2">
      <c r="A1185">
        <f t="shared" si="17"/>
        <v>113</v>
      </c>
      <c r="B1185" s="5" t="s">
        <v>33</v>
      </c>
      <c r="C1185" s="6" t="s">
        <v>47</v>
      </c>
    </row>
    <row r="1186" spans="1:5" x14ac:dyDescent="0.2">
      <c r="A1186">
        <f t="shared" si="17"/>
        <v>113</v>
      </c>
      <c r="B1186" s="5" t="s">
        <v>33</v>
      </c>
      <c r="C1186" s="6" t="s">
        <v>48</v>
      </c>
    </row>
    <row r="1187" spans="1:5" x14ac:dyDescent="0.2">
      <c r="A1187">
        <f t="shared" si="17"/>
        <v>113</v>
      </c>
      <c r="B1187" s="5" t="s">
        <v>33</v>
      </c>
      <c r="C1187" s="6" t="s">
        <v>49</v>
      </c>
    </row>
    <row r="1188" spans="1:5" x14ac:dyDescent="0.2">
      <c r="A1188">
        <f t="shared" si="17"/>
        <v>113</v>
      </c>
      <c r="B1188" s="5" t="s">
        <v>33</v>
      </c>
      <c r="C1188" s="6" t="s">
        <v>50</v>
      </c>
    </row>
    <row r="1189" spans="1:5" x14ac:dyDescent="0.2">
      <c r="A1189">
        <f t="shared" si="17"/>
        <v>113</v>
      </c>
      <c r="B1189" s="5" t="s">
        <v>33</v>
      </c>
      <c r="C1189" s="6" t="s">
        <v>51</v>
      </c>
    </row>
    <row r="1190" spans="1:5" x14ac:dyDescent="0.2">
      <c r="A1190">
        <f t="shared" si="17"/>
        <v>113</v>
      </c>
      <c r="B1190" s="5" t="s">
        <v>33</v>
      </c>
      <c r="C1190" s="6" t="s">
        <v>52</v>
      </c>
    </row>
    <row r="1191" spans="1:5" x14ac:dyDescent="0.2">
      <c r="A1191">
        <f t="shared" si="17"/>
        <v>113</v>
      </c>
      <c r="B1191" s="5" t="s">
        <v>33</v>
      </c>
      <c r="C1191" s="6" t="s">
        <v>53</v>
      </c>
    </row>
    <row r="1192" spans="1:5" x14ac:dyDescent="0.2">
      <c r="A1192">
        <f t="shared" si="17"/>
        <v>113</v>
      </c>
      <c r="B1192" s="5" t="s">
        <v>33</v>
      </c>
      <c r="C1192" s="6" t="s">
        <v>31</v>
      </c>
    </row>
    <row r="1193" spans="1:5" x14ac:dyDescent="0.2">
      <c r="A1193">
        <f t="shared" si="17"/>
        <v>113</v>
      </c>
      <c r="B1193" s="5" t="s">
        <v>33</v>
      </c>
      <c r="C1193" s="6" t="s">
        <v>54</v>
      </c>
    </row>
    <row r="1194" spans="1:5" x14ac:dyDescent="0.2">
      <c r="A1194">
        <f t="shared" si="17"/>
        <v>113</v>
      </c>
      <c r="B1194" s="5" t="s">
        <v>55</v>
      </c>
      <c r="C1194" s="5" t="s">
        <v>56</v>
      </c>
    </row>
    <row r="1195" spans="1:5" x14ac:dyDescent="0.2">
      <c r="A1195">
        <f t="shared" si="17"/>
        <v>113</v>
      </c>
      <c r="B1195" s="5" t="s">
        <v>57</v>
      </c>
      <c r="C1195" s="5" t="s">
        <v>58</v>
      </c>
    </row>
    <row r="1196" spans="1:5" x14ac:dyDescent="0.2">
      <c r="A1196">
        <f t="shared" si="17"/>
        <v>113</v>
      </c>
      <c r="B1196" s="5" t="s">
        <v>59</v>
      </c>
      <c r="C1196" s="5" t="s">
        <v>60</v>
      </c>
      <c r="D1196">
        <v>95</v>
      </c>
      <c r="E1196">
        <v>100</v>
      </c>
    </row>
    <row r="1197" spans="1:5" x14ac:dyDescent="0.2">
      <c r="A1197">
        <f t="shared" si="17"/>
        <v>113</v>
      </c>
      <c r="B1197" s="5" t="s">
        <v>61</v>
      </c>
      <c r="C1197" s="5" t="s">
        <v>62</v>
      </c>
      <c r="D1197">
        <v>15</v>
      </c>
    </row>
    <row r="1198" spans="1:5" x14ac:dyDescent="0.2">
      <c r="A1198">
        <f t="shared" si="17"/>
        <v>113</v>
      </c>
      <c r="B1198" s="5" t="s">
        <v>61</v>
      </c>
      <c r="C1198" s="5" t="s">
        <v>63</v>
      </c>
      <c r="D1198">
        <v>80</v>
      </c>
    </row>
    <row r="1199" spans="1:5" x14ac:dyDescent="0.2">
      <c r="B1199" s="5"/>
      <c r="C1199" s="5"/>
    </row>
    <row r="1200" spans="1:5" x14ac:dyDescent="0.2">
      <c r="B1200" s="5"/>
      <c r="C1200" s="5"/>
    </row>
    <row r="1201" spans="2:3" x14ac:dyDescent="0.2">
      <c r="B1201" s="5"/>
      <c r="C1201" s="5"/>
    </row>
    <row r="1202" spans="2:3" x14ac:dyDescent="0.2">
      <c r="B1202" s="5"/>
      <c r="C1202" s="5"/>
    </row>
    <row r="1203" spans="2:3" x14ac:dyDescent="0.2">
      <c r="B1203" s="5"/>
      <c r="C1203" s="5"/>
    </row>
    <row r="1204" spans="2:3" x14ac:dyDescent="0.2">
      <c r="B1204" s="5"/>
      <c r="C1204" s="5"/>
    </row>
    <row r="1205" spans="2:3" x14ac:dyDescent="0.2">
      <c r="B1205" s="5"/>
      <c r="C1205" s="5"/>
    </row>
    <row r="1206" spans="2:3" x14ac:dyDescent="0.2">
      <c r="B1206" s="5"/>
      <c r="C1206" s="5"/>
    </row>
    <row r="1207" spans="2:3" x14ac:dyDescent="0.2">
      <c r="B1207" s="5"/>
      <c r="C1207" s="5"/>
    </row>
    <row r="1208" spans="2:3" x14ac:dyDescent="0.2">
      <c r="B1208" s="5"/>
      <c r="C1208" s="5"/>
    </row>
    <row r="1209" spans="2:3" x14ac:dyDescent="0.2">
      <c r="B1209" s="5"/>
      <c r="C1209" s="5"/>
    </row>
    <row r="1210" spans="2:3" x14ac:dyDescent="0.2">
      <c r="B1210" s="5"/>
      <c r="C1210" s="5"/>
    </row>
    <row r="1211" spans="2:3" x14ac:dyDescent="0.2">
      <c r="B1211" s="5"/>
      <c r="C1211" s="5"/>
    </row>
    <row r="1212" spans="2:3" x14ac:dyDescent="0.2">
      <c r="B1212" s="5"/>
      <c r="C1212" s="5"/>
    </row>
    <row r="1213" spans="2:3" x14ac:dyDescent="0.2">
      <c r="B1213" s="5"/>
      <c r="C1213" s="5"/>
    </row>
    <row r="1214" spans="2:3" x14ac:dyDescent="0.2">
      <c r="B1214" s="5"/>
      <c r="C1214" s="5"/>
    </row>
    <row r="1215" spans="2:3" x14ac:dyDescent="0.2">
      <c r="B1215" s="5"/>
      <c r="C1215" s="5"/>
    </row>
    <row r="1216" spans="2:3" x14ac:dyDescent="0.2">
      <c r="B1216" s="5"/>
      <c r="C1216" s="5"/>
    </row>
    <row r="1217" spans="2:3" x14ac:dyDescent="0.2">
      <c r="B1217" s="5"/>
      <c r="C1217" s="5"/>
    </row>
    <row r="1218" spans="2:3" x14ac:dyDescent="0.2">
      <c r="B1218" s="5"/>
      <c r="C1218" s="5"/>
    </row>
    <row r="1219" spans="2:3" x14ac:dyDescent="0.2">
      <c r="B1219" s="5"/>
      <c r="C1219" s="5"/>
    </row>
    <row r="1220" spans="2:3" x14ac:dyDescent="0.2">
      <c r="B1220" s="5"/>
      <c r="C1220" s="5"/>
    </row>
    <row r="1221" spans="2:3" x14ac:dyDescent="0.2">
      <c r="B1221" s="5"/>
      <c r="C1221" s="5"/>
    </row>
    <row r="1222" spans="2:3" x14ac:dyDescent="0.2">
      <c r="B1222" s="5"/>
      <c r="C1222" s="5"/>
    </row>
    <row r="1223" spans="2:3" x14ac:dyDescent="0.2">
      <c r="B1223" s="5"/>
      <c r="C1223" s="5"/>
    </row>
    <row r="1224" spans="2:3" x14ac:dyDescent="0.2">
      <c r="B1224" s="5"/>
      <c r="C1224" s="5"/>
    </row>
    <row r="1225" spans="2:3" x14ac:dyDescent="0.2">
      <c r="B1225" s="5"/>
      <c r="C1225" s="5"/>
    </row>
    <row r="1226" spans="2:3" x14ac:dyDescent="0.2">
      <c r="B1226" s="5"/>
      <c r="C1226" s="5"/>
    </row>
    <row r="1227" spans="2:3" x14ac:dyDescent="0.2">
      <c r="B1227" s="5"/>
      <c r="C1227" s="5"/>
    </row>
    <row r="1228" spans="2:3" x14ac:dyDescent="0.2">
      <c r="B1228" s="5"/>
      <c r="C1228" s="5"/>
    </row>
    <row r="1229" spans="2:3" x14ac:dyDescent="0.2">
      <c r="B1229" s="5"/>
      <c r="C1229" s="6"/>
    </row>
    <row r="1230" spans="2:3" x14ac:dyDescent="0.2">
      <c r="B1230" s="5"/>
      <c r="C1230" s="6"/>
    </row>
    <row r="1231" spans="2:3" x14ac:dyDescent="0.2">
      <c r="B1231" s="5"/>
      <c r="C1231" s="6"/>
    </row>
    <row r="1232" spans="2:3" x14ac:dyDescent="0.2">
      <c r="B1232" s="5"/>
      <c r="C1232" s="6"/>
    </row>
    <row r="1233" spans="2:3" x14ac:dyDescent="0.2">
      <c r="B1233" s="5"/>
      <c r="C1233" s="6"/>
    </row>
    <row r="1234" spans="2:3" x14ac:dyDescent="0.2">
      <c r="B1234" s="5"/>
      <c r="C1234" s="6"/>
    </row>
    <row r="1235" spans="2:3" x14ac:dyDescent="0.2">
      <c r="B1235" s="5"/>
      <c r="C1235" s="6"/>
    </row>
    <row r="1236" spans="2:3" x14ac:dyDescent="0.2">
      <c r="B1236" s="5"/>
      <c r="C1236" s="6"/>
    </row>
    <row r="1237" spans="2:3" x14ac:dyDescent="0.2">
      <c r="B1237" s="5"/>
      <c r="C1237" s="6"/>
    </row>
    <row r="1238" spans="2:3" x14ac:dyDescent="0.2">
      <c r="B1238" s="5"/>
      <c r="C1238" s="6"/>
    </row>
    <row r="1239" spans="2:3" x14ac:dyDescent="0.2">
      <c r="B1239" s="5"/>
      <c r="C1239" s="6"/>
    </row>
    <row r="1240" spans="2:3" x14ac:dyDescent="0.2">
      <c r="B1240" s="5"/>
      <c r="C1240" s="6"/>
    </row>
    <row r="1241" spans="2:3" x14ac:dyDescent="0.2">
      <c r="B1241" s="5"/>
      <c r="C1241" s="6"/>
    </row>
    <row r="1242" spans="2:3" x14ac:dyDescent="0.2">
      <c r="B1242" s="5"/>
      <c r="C1242" s="6"/>
    </row>
    <row r="1243" spans="2:3" x14ac:dyDescent="0.2">
      <c r="B1243" s="5"/>
      <c r="C1243" s="6"/>
    </row>
    <row r="1244" spans="2:3" x14ac:dyDescent="0.2">
      <c r="B1244" s="5"/>
      <c r="C1244" s="6"/>
    </row>
    <row r="1245" spans="2:3" x14ac:dyDescent="0.2">
      <c r="B1245" s="5"/>
      <c r="C1245" s="6"/>
    </row>
    <row r="1246" spans="2:3" x14ac:dyDescent="0.2">
      <c r="B1246" s="5"/>
      <c r="C1246" s="6"/>
    </row>
    <row r="1247" spans="2:3" x14ac:dyDescent="0.2">
      <c r="B1247" s="5"/>
      <c r="C1247" s="6"/>
    </row>
    <row r="1248" spans="2:3" x14ac:dyDescent="0.2">
      <c r="B1248" s="5"/>
      <c r="C1248" s="6"/>
    </row>
    <row r="1249" spans="2:3" x14ac:dyDescent="0.2">
      <c r="B1249" s="5"/>
      <c r="C1249" s="6"/>
    </row>
    <row r="1250" spans="2:3" x14ac:dyDescent="0.2">
      <c r="B1250" s="5"/>
      <c r="C1250" s="6"/>
    </row>
    <row r="1251" spans="2:3" x14ac:dyDescent="0.2">
      <c r="B1251" s="5"/>
      <c r="C1251" s="5"/>
    </row>
    <row r="1252" spans="2:3" x14ac:dyDescent="0.2">
      <c r="B1252" s="5"/>
      <c r="C1252" s="5"/>
    </row>
    <row r="1253" spans="2:3" x14ac:dyDescent="0.2">
      <c r="B1253" s="5"/>
      <c r="C1253" s="5"/>
    </row>
    <row r="1254" spans="2:3" x14ac:dyDescent="0.2">
      <c r="B1254" s="5"/>
      <c r="C1254" s="5"/>
    </row>
    <row r="1255" spans="2:3" x14ac:dyDescent="0.2">
      <c r="B1255" s="5"/>
      <c r="C125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2021-07-07T17:19:48Z</dcterms:created>
  <dcterms:modified xsi:type="dcterms:W3CDTF">2021-07-07T17:20:39Z</dcterms:modified>
</cp:coreProperties>
</file>