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Udacity\8 DesignAnABTest\"/>
    </mc:Choice>
  </mc:AlternateContent>
  <bookViews>
    <workbookView xWindow="0" yWindow="0" windowWidth="23040" windowHeight="9408" activeTab="4"/>
  </bookViews>
  <sheets>
    <sheet name="Control" sheetId="1" r:id="rId1"/>
    <sheet name="Experiment" sheetId="2" r:id="rId2"/>
    <sheet name="Sanity check" sheetId="3" r:id="rId3"/>
    <sheet name="Effect size test" sheetId="4" r:id="rId4"/>
    <sheet name="Signed test" sheetId="5" r:id="rId5"/>
  </sheets>
  <calcPr calcId="152511"/>
</workbook>
</file>

<file path=xl/calcChain.xml><?xml version="1.0" encoding="utf-8"?>
<calcChain xmlns="http://schemas.openxmlformats.org/spreadsheetml/2006/main">
  <c r="H28" i="5" l="1"/>
  <c r="P24" i="5"/>
  <c r="Q24" i="5" s="1"/>
  <c r="O24" i="5"/>
  <c r="M24" i="5"/>
  <c r="N24" i="5" s="1"/>
  <c r="L24" i="5"/>
  <c r="G24" i="5"/>
  <c r="F24" i="5"/>
  <c r="P23" i="5"/>
  <c r="Q23" i="5" s="1"/>
  <c r="O23" i="5"/>
  <c r="M23" i="5"/>
  <c r="N23" i="5" s="1"/>
  <c r="L23" i="5"/>
  <c r="G23" i="5"/>
  <c r="F23" i="5"/>
  <c r="P22" i="5"/>
  <c r="Q22" i="5" s="1"/>
  <c r="O22" i="5"/>
  <c r="M22" i="5"/>
  <c r="N22" i="5" s="1"/>
  <c r="L22" i="5"/>
  <c r="G22" i="5"/>
  <c r="F22" i="5"/>
  <c r="P21" i="5"/>
  <c r="Q21" i="5" s="1"/>
  <c r="O21" i="5"/>
  <c r="M21" i="5"/>
  <c r="N21" i="5" s="1"/>
  <c r="L21" i="5"/>
  <c r="G21" i="5"/>
  <c r="F21" i="5"/>
  <c r="P20" i="5"/>
  <c r="Q20" i="5" s="1"/>
  <c r="O20" i="5"/>
  <c r="M20" i="5"/>
  <c r="N20" i="5" s="1"/>
  <c r="L20" i="5"/>
  <c r="G20" i="5"/>
  <c r="F20" i="5"/>
  <c r="P19" i="5"/>
  <c r="Q19" i="5" s="1"/>
  <c r="O19" i="5"/>
  <c r="M19" i="5"/>
  <c r="N19" i="5" s="1"/>
  <c r="L19" i="5"/>
  <c r="G19" i="5"/>
  <c r="F19" i="5"/>
  <c r="P18" i="5"/>
  <c r="Q18" i="5" s="1"/>
  <c r="O18" i="5"/>
  <c r="M18" i="5"/>
  <c r="N18" i="5" s="1"/>
  <c r="L18" i="5"/>
  <c r="G18" i="5"/>
  <c r="F18" i="5"/>
  <c r="P17" i="5"/>
  <c r="Q17" i="5" s="1"/>
  <c r="O17" i="5"/>
  <c r="M17" i="5"/>
  <c r="N17" i="5" s="1"/>
  <c r="L17" i="5"/>
  <c r="G17" i="5"/>
  <c r="F17" i="5"/>
  <c r="P16" i="5"/>
  <c r="Q16" i="5" s="1"/>
  <c r="O16" i="5"/>
  <c r="M16" i="5"/>
  <c r="N16" i="5" s="1"/>
  <c r="L16" i="5"/>
  <c r="G16" i="5"/>
  <c r="F16" i="5"/>
  <c r="P15" i="5"/>
  <c r="Q15" i="5" s="1"/>
  <c r="O15" i="5"/>
  <c r="M15" i="5"/>
  <c r="N15" i="5" s="1"/>
  <c r="L15" i="5"/>
  <c r="G15" i="5"/>
  <c r="F15" i="5"/>
  <c r="P14" i="5"/>
  <c r="Q14" i="5" s="1"/>
  <c r="O14" i="5"/>
  <c r="M14" i="5"/>
  <c r="N14" i="5" s="1"/>
  <c r="L14" i="5"/>
  <c r="G14" i="5"/>
  <c r="F14" i="5"/>
  <c r="P13" i="5"/>
  <c r="Q13" i="5" s="1"/>
  <c r="O13" i="5"/>
  <c r="M13" i="5"/>
  <c r="N13" i="5" s="1"/>
  <c r="L13" i="5"/>
  <c r="G13" i="5"/>
  <c r="F13" i="5"/>
  <c r="P12" i="5"/>
  <c r="Q12" i="5" s="1"/>
  <c r="O12" i="5"/>
  <c r="M12" i="5"/>
  <c r="N12" i="5" s="1"/>
  <c r="L12" i="5"/>
  <c r="G12" i="5"/>
  <c r="F12" i="5"/>
  <c r="P11" i="5"/>
  <c r="Q11" i="5" s="1"/>
  <c r="O11" i="5"/>
  <c r="M11" i="5"/>
  <c r="N11" i="5" s="1"/>
  <c r="L11" i="5"/>
  <c r="G11" i="5"/>
  <c r="F11" i="5"/>
  <c r="P10" i="5"/>
  <c r="Q10" i="5" s="1"/>
  <c r="O10" i="5"/>
  <c r="M10" i="5"/>
  <c r="N10" i="5" s="1"/>
  <c r="L10" i="5"/>
  <c r="G10" i="5"/>
  <c r="F10" i="5"/>
  <c r="P9" i="5"/>
  <c r="Q9" i="5" s="1"/>
  <c r="O9" i="5"/>
  <c r="M9" i="5"/>
  <c r="N9" i="5" s="1"/>
  <c r="L9" i="5"/>
  <c r="G9" i="5"/>
  <c r="F9" i="5"/>
  <c r="P8" i="5"/>
  <c r="Q8" i="5" s="1"/>
  <c r="O8" i="5"/>
  <c r="M8" i="5"/>
  <c r="N8" i="5" s="1"/>
  <c r="L8" i="5"/>
  <c r="G8" i="5"/>
  <c r="F8" i="5"/>
  <c r="P7" i="5"/>
  <c r="Q7" i="5" s="1"/>
  <c r="O7" i="5"/>
  <c r="M7" i="5"/>
  <c r="N7" i="5" s="1"/>
  <c r="L7" i="5"/>
  <c r="G7" i="5"/>
  <c r="F7" i="5"/>
  <c r="P6" i="5"/>
  <c r="Q6" i="5" s="1"/>
  <c r="O6" i="5"/>
  <c r="M6" i="5"/>
  <c r="N6" i="5" s="1"/>
  <c r="L6" i="5"/>
  <c r="G6" i="5"/>
  <c r="F6" i="5"/>
  <c r="P5" i="5"/>
  <c r="Q5" i="5" s="1"/>
  <c r="O5" i="5"/>
  <c r="M5" i="5"/>
  <c r="N5" i="5" s="1"/>
  <c r="L5" i="5"/>
  <c r="G5" i="5"/>
  <c r="F5" i="5"/>
  <c r="P4" i="5"/>
  <c r="Q4" i="5" s="1"/>
  <c r="O4" i="5"/>
  <c r="M4" i="5"/>
  <c r="N4" i="5" s="1"/>
  <c r="L4" i="5"/>
  <c r="G4" i="5"/>
  <c r="F4" i="5"/>
  <c r="P3" i="5"/>
  <c r="Q3" i="5" s="1"/>
  <c r="O3" i="5"/>
  <c r="M3" i="5"/>
  <c r="N3" i="5" s="1"/>
  <c r="L3" i="5"/>
  <c r="G3" i="5"/>
  <c r="F3" i="5"/>
  <c r="P2" i="5"/>
  <c r="Q2" i="5" s="1"/>
  <c r="O2" i="5"/>
  <c r="M2" i="5"/>
  <c r="N2" i="5" s="1"/>
  <c r="L2" i="5"/>
  <c r="G2" i="5"/>
  <c r="F2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" i="4"/>
  <c r="B63" i="4"/>
  <c r="B64" i="4"/>
  <c r="B62" i="4"/>
  <c r="B61" i="4"/>
  <c r="B48" i="4"/>
  <c r="B47" i="4"/>
  <c r="B46" i="4"/>
  <c r="B45" i="4"/>
  <c r="B51" i="4" s="1"/>
  <c r="B52" i="4" l="1"/>
  <c r="B67" i="4"/>
  <c r="B70" i="4"/>
  <c r="B65" i="4"/>
  <c r="B68" i="4"/>
  <c r="B49" i="4"/>
  <c r="B50" i="4" s="1"/>
  <c r="B53" i="4" s="1"/>
  <c r="B54" i="4"/>
  <c r="B66" i="4" l="1"/>
  <c r="B69" i="4" s="1"/>
  <c r="B55" i="4"/>
  <c r="B56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B47" i="3"/>
  <c r="H46" i="3"/>
  <c r="G46" i="3"/>
  <c r="H39" i="3"/>
  <c r="B57" i="3" s="1"/>
  <c r="F39" i="3"/>
  <c r="B54" i="3" s="1"/>
  <c r="E39" i="3"/>
  <c r="C39" i="3"/>
  <c r="B39" i="3"/>
  <c r="B44" i="3" s="1"/>
  <c r="J38" i="3"/>
  <c r="I38" i="3"/>
  <c r="H38" i="3"/>
  <c r="G38" i="3"/>
  <c r="D38" i="3"/>
  <c r="I37" i="3"/>
  <c r="J37" i="3" s="1"/>
  <c r="H37" i="3"/>
  <c r="G37" i="3"/>
  <c r="D37" i="3"/>
  <c r="I36" i="3"/>
  <c r="J36" i="3" s="1"/>
  <c r="H36" i="3"/>
  <c r="G36" i="3"/>
  <c r="D36" i="3"/>
  <c r="I35" i="3"/>
  <c r="J35" i="3" s="1"/>
  <c r="H35" i="3"/>
  <c r="G35" i="3"/>
  <c r="D35" i="3"/>
  <c r="J34" i="3"/>
  <c r="I34" i="3"/>
  <c r="H34" i="3"/>
  <c r="G34" i="3"/>
  <c r="D34" i="3"/>
  <c r="I33" i="3"/>
  <c r="J33" i="3" s="1"/>
  <c r="H33" i="3"/>
  <c r="G33" i="3"/>
  <c r="D33" i="3"/>
  <c r="I32" i="3"/>
  <c r="J32" i="3" s="1"/>
  <c r="H32" i="3"/>
  <c r="G32" i="3"/>
  <c r="D32" i="3"/>
  <c r="I31" i="3"/>
  <c r="J31" i="3" s="1"/>
  <c r="H31" i="3"/>
  <c r="G31" i="3"/>
  <c r="D31" i="3"/>
  <c r="J30" i="3"/>
  <c r="I30" i="3"/>
  <c r="H30" i="3"/>
  <c r="G30" i="3"/>
  <c r="D30" i="3"/>
  <c r="I29" i="3"/>
  <c r="J29" i="3" s="1"/>
  <c r="H29" i="3"/>
  <c r="G29" i="3"/>
  <c r="D29" i="3"/>
  <c r="I28" i="3"/>
  <c r="J28" i="3" s="1"/>
  <c r="H28" i="3"/>
  <c r="G28" i="3"/>
  <c r="D28" i="3"/>
  <c r="I27" i="3"/>
  <c r="J27" i="3" s="1"/>
  <c r="H27" i="3"/>
  <c r="G27" i="3"/>
  <c r="D27" i="3"/>
  <c r="J26" i="3"/>
  <c r="I26" i="3"/>
  <c r="H26" i="3"/>
  <c r="G26" i="3"/>
  <c r="D26" i="3"/>
  <c r="I25" i="3"/>
  <c r="J25" i="3" s="1"/>
  <c r="H25" i="3"/>
  <c r="G25" i="3"/>
  <c r="D25" i="3"/>
  <c r="I24" i="3"/>
  <c r="J24" i="3" s="1"/>
  <c r="H24" i="3"/>
  <c r="G24" i="3"/>
  <c r="D24" i="3"/>
  <c r="I23" i="3"/>
  <c r="J23" i="3" s="1"/>
  <c r="H23" i="3"/>
  <c r="G23" i="3"/>
  <c r="D23" i="3"/>
  <c r="J22" i="3"/>
  <c r="I22" i="3"/>
  <c r="H22" i="3"/>
  <c r="G22" i="3"/>
  <c r="D22" i="3"/>
  <c r="I21" i="3"/>
  <c r="J21" i="3" s="1"/>
  <c r="H21" i="3"/>
  <c r="G21" i="3"/>
  <c r="D21" i="3"/>
  <c r="I20" i="3"/>
  <c r="J20" i="3" s="1"/>
  <c r="H20" i="3"/>
  <c r="G20" i="3"/>
  <c r="D20" i="3"/>
  <c r="I19" i="3"/>
  <c r="J19" i="3" s="1"/>
  <c r="H19" i="3"/>
  <c r="G19" i="3"/>
  <c r="D19" i="3"/>
  <c r="J18" i="3"/>
  <c r="I18" i="3"/>
  <c r="H18" i="3"/>
  <c r="G18" i="3"/>
  <c r="D18" i="3"/>
  <c r="I17" i="3"/>
  <c r="J17" i="3" s="1"/>
  <c r="H17" i="3"/>
  <c r="G17" i="3"/>
  <c r="D17" i="3"/>
  <c r="I16" i="3"/>
  <c r="J16" i="3" s="1"/>
  <c r="H16" i="3"/>
  <c r="G16" i="3"/>
  <c r="D16" i="3"/>
  <c r="I15" i="3"/>
  <c r="J15" i="3" s="1"/>
  <c r="H15" i="3"/>
  <c r="G15" i="3"/>
  <c r="D15" i="3"/>
  <c r="J14" i="3"/>
  <c r="I14" i="3"/>
  <c r="H14" i="3"/>
  <c r="G14" i="3"/>
  <c r="D14" i="3"/>
  <c r="I13" i="3"/>
  <c r="J13" i="3" s="1"/>
  <c r="H13" i="3"/>
  <c r="G13" i="3"/>
  <c r="D13" i="3"/>
  <c r="I12" i="3"/>
  <c r="J12" i="3" s="1"/>
  <c r="H12" i="3"/>
  <c r="G12" i="3"/>
  <c r="D12" i="3"/>
  <c r="I11" i="3"/>
  <c r="J11" i="3" s="1"/>
  <c r="H11" i="3"/>
  <c r="G11" i="3"/>
  <c r="D11" i="3"/>
  <c r="J10" i="3"/>
  <c r="I10" i="3"/>
  <c r="H10" i="3"/>
  <c r="G10" i="3"/>
  <c r="D10" i="3"/>
  <c r="I9" i="3"/>
  <c r="J9" i="3" s="1"/>
  <c r="H9" i="3"/>
  <c r="G9" i="3"/>
  <c r="D9" i="3"/>
  <c r="I8" i="3"/>
  <c r="J8" i="3" s="1"/>
  <c r="H8" i="3"/>
  <c r="G8" i="3"/>
  <c r="D8" i="3"/>
  <c r="I7" i="3"/>
  <c r="J7" i="3" s="1"/>
  <c r="H7" i="3"/>
  <c r="G7" i="3"/>
  <c r="D7" i="3"/>
  <c r="J6" i="3"/>
  <c r="I6" i="3"/>
  <c r="H6" i="3"/>
  <c r="G6" i="3"/>
  <c r="D6" i="3"/>
  <c r="I5" i="3"/>
  <c r="J5" i="3" s="1"/>
  <c r="H5" i="3"/>
  <c r="G5" i="3"/>
  <c r="D5" i="3"/>
  <c r="I4" i="3"/>
  <c r="J4" i="3" s="1"/>
  <c r="H4" i="3"/>
  <c r="G4" i="3"/>
  <c r="D4" i="3"/>
  <c r="I3" i="3"/>
  <c r="J3" i="3" s="1"/>
  <c r="H3" i="3"/>
  <c r="G3" i="3"/>
  <c r="D3" i="3"/>
  <c r="J2" i="3"/>
  <c r="I2" i="3"/>
  <c r="H2" i="3"/>
  <c r="G2" i="3"/>
  <c r="D2" i="3"/>
  <c r="B71" i="4" l="1"/>
  <c r="B72" i="4"/>
  <c r="B46" i="3"/>
  <c r="B45" i="3"/>
  <c r="B58" i="3"/>
  <c r="B59" i="3" s="1"/>
  <c r="B60" i="3"/>
  <c r="B51" i="3"/>
  <c r="I39" i="3"/>
  <c r="B53" i="3" l="1"/>
  <c r="B52" i="3"/>
  <c r="B47" i="1"/>
  <c r="H46" i="1"/>
  <c r="G46" i="1"/>
  <c r="B58" i="1"/>
  <c r="B54" i="1"/>
  <c r="B51" i="1"/>
  <c r="B52" i="1" s="1"/>
  <c r="B44" i="1"/>
  <c r="B53" i="1" l="1"/>
  <c r="B57" i="1"/>
  <c r="I39" i="1"/>
  <c r="H39" i="1"/>
  <c r="E39" i="1"/>
  <c r="F39" i="1"/>
  <c r="C39" i="1"/>
  <c r="B39" i="1"/>
  <c r="B5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B60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B45" i="1" l="1"/>
  <c r="B46" i="1" l="1"/>
</calcChain>
</file>

<file path=xl/sharedStrings.xml><?xml version="1.0" encoding="utf-8"?>
<sst xmlns="http://schemas.openxmlformats.org/spreadsheetml/2006/main" count="310" uniqueCount="92">
  <si>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</si>
  <si>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</si>
  <si>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</si>
  <si>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</si>
  <si>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</si>
  <si>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</si>
  <si>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</si>
  <si>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</si>
  <si>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</si>
  <si>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</si>
  <si>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</si>
  <si>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</si>
  <si>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</si>
  <si>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</si>
  <si>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</si>
  <si>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</si>
  <si>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</si>
  <si>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</si>
  <si>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</si>
  <si>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</si>
  <si>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</si>
  <si>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</si>
  <si>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</si>
  <si>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</si>
  <si>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</si>
  <si>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</si>
  <si>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</si>
  <si>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</si>
  <si>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</si>
  <si>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</si>
  <si>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</si>
  <si>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</si>
  <si>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</si>
  <si>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</si>
  <si>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</si>
  <si>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</si>
  <si>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</si>
  <si>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</si>
  <si>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</si>
  <si>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</si>
  <si>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</si>
  <si>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</si>
  <si>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PageviewsExp</t>
  </si>
  <si>
    <t>PageviewsCon</t>
  </si>
  <si>
    <t>ClicksCon</t>
  </si>
  <si>
    <t>EnrollmentsCon</t>
  </si>
  <si>
    <t>PaymentsCon</t>
  </si>
  <si>
    <t>ClicksExp</t>
  </si>
  <si>
    <t>EnrollmentsExp</t>
  </si>
  <si>
    <t>PaymentsExp</t>
  </si>
  <si>
    <t>Confidence interval upper</t>
  </si>
  <si>
    <t>Confidence interval lower</t>
  </si>
  <si>
    <t>Number of cookies</t>
  </si>
  <si>
    <t>Number of clicks</t>
  </si>
  <si>
    <t>CTRCon</t>
  </si>
  <si>
    <t>CTRExp</t>
  </si>
  <si>
    <t>Click through rate</t>
  </si>
  <si>
    <t>Total</t>
  </si>
  <si>
    <t>Probability of click</t>
  </si>
  <si>
    <t>Observed</t>
  </si>
  <si>
    <t>Probability</t>
  </si>
  <si>
    <t>Standard error</t>
  </si>
  <si>
    <t>Control</t>
  </si>
  <si>
    <t>Experiment</t>
  </si>
  <si>
    <t>Click-through-probability</t>
  </si>
  <si>
    <t>Pageviews total</t>
  </si>
  <si>
    <t>Clicks total</t>
  </si>
  <si>
    <t>GrossCon</t>
  </si>
  <si>
    <t>GrossExp</t>
  </si>
  <si>
    <t>NetCon</t>
  </si>
  <si>
    <t>NetExp</t>
  </si>
  <si>
    <t>d-min</t>
  </si>
  <si>
    <t>alpha</t>
  </si>
  <si>
    <t>X-cont</t>
  </si>
  <si>
    <t>N-cont</t>
  </si>
  <si>
    <t>X-exp</t>
  </si>
  <si>
    <t>N-exp</t>
  </si>
  <si>
    <t>margin error</t>
  </si>
  <si>
    <t>d-hat</t>
  </si>
  <si>
    <t>CI lower</t>
  </si>
  <si>
    <t>CI upper</t>
  </si>
  <si>
    <t>Gross conversion</t>
  </si>
  <si>
    <t>Net conversion</t>
  </si>
  <si>
    <t>Pooled probability</t>
  </si>
  <si>
    <t>Pooled SE</t>
  </si>
  <si>
    <t>Gross conversion exp</t>
  </si>
  <si>
    <t>Gross conversion con</t>
  </si>
  <si>
    <t>Net conversion con</t>
  </si>
  <si>
    <t>Net conversion exp</t>
  </si>
  <si>
    <t>GrossDiff</t>
  </si>
  <si>
    <t>NetDiff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</si>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</sst>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000"/>
    <numFmt numFmtId="172" formatCode="0.00000000"/>
    <numFmt numFmtId="175" formatCode="0.000000000"/>
  </numFmts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72" fontId="1" fillId="0" borderId="0" xfId="0" applyNumberFormat="1" applyFont="1" applyAlignment="1">
      <alignment horizontal="right"/>
    </xf>
    <xf numFmtId="170" fontId="3" fillId="0" borderId="0" xfId="0" applyNumberFormat="1" applyFont="1" applyAlignment="1"/>
    <xf numFmtId="170" fontId="0" fillId="0" borderId="0" xfId="0" applyNumberFormat="1" applyFont="1" applyAlignment="1"/>
    <xf numFmtId="172" fontId="3" fillId="0" borderId="0" xfId="0" applyNumberFormat="1" applyFont="1" applyAlignment="1"/>
    <xf numFmtId="172" fontId="0" fillId="0" borderId="0" xfId="0" applyNumberFormat="1" applyFont="1" applyAlignment="1"/>
    <xf numFmtId="172" fontId="4" fillId="0" borderId="0" xfId="0" applyNumberFormat="1" applyFont="1" applyAlignment="1"/>
    <xf numFmtId="1" fontId="0" fillId="0" borderId="0" xfId="0" applyNumberFormat="1" applyFont="1" applyAlignment="1"/>
    <xf numFmtId="175" fontId="0" fillId="0" borderId="0" xfId="0" applyNumberFormat="1" applyFont="1" applyAlignment="1"/>
    <xf numFmtId="0" fontId="5" fillId="0" borderId="0" xfId="0" applyFont="1" applyAlignment="1"/>
    <xf numFmtId="0" fontId="3" fillId="2" borderId="0" xfId="0" applyFont="1" applyFill="1" applyAlignment="1"/>
    <xf numFmtId="0" fontId="6" fillId="0" borderId="0" xfId="0" applyFont="1" applyAlignment="1"/>
    <xf numFmtId="170" fontId="7" fillId="0" borderId="0" xfId="0" applyNumberFormat="1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B1" workbookViewId="0">
      <pane ySplit="1" topLeftCell="A2" activePane="bottomLeft" state="frozen"/>
      <selection pane="bottomLeft" activeCell="L21" sqref="L21"/>
    </sheetView>
  </sheetViews>
  <sheetFormatPr defaultColWidth="14.44140625" defaultRowHeight="15.75" customHeight="1" x14ac:dyDescent="0.25"/>
  <cols>
    <col min="1" max="1" width="26.5546875" bestFit="1" customWidth="1"/>
    <col min="2" max="3" width="15.77734375" customWidth="1"/>
    <col min="4" max="4" width="15.77734375" style="12" customWidth="1"/>
    <col min="5" max="6" width="15.77734375" customWidth="1"/>
    <col min="7" max="10" width="15.77734375" style="12" customWidth="1"/>
    <col min="11" max="14" width="15.77734375" customWidth="1"/>
  </cols>
  <sheetData>
    <row r="1" spans="1:14" ht="15.75" customHeight="1" x14ac:dyDescent="0.25">
      <c r="A1" s="5" t="s">
        <v>0</v>
      </c>
      <c r="B1" s="5" t="s">
        <v>43</v>
      </c>
      <c r="C1" s="5" t="s">
        <v>42</v>
      </c>
      <c r="D1" s="11"/>
      <c r="E1" s="5" t="s">
        <v>44</v>
      </c>
      <c r="F1" s="5" t="s">
        <v>47</v>
      </c>
      <c r="G1" s="11"/>
      <c r="H1" s="11" t="s">
        <v>54</v>
      </c>
      <c r="I1" s="11" t="s">
        <v>55</v>
      </c>
      <c r="J1" s="11"/>
      <c r="K1" s="5" t="s">
        <v>45</v>
      </c>
      <c r="L1" s="5" t="s">
        <v>48</v>
      </c>
      <c r="M1" s="5" t="s">
        <v>46</v>
      </c>
      <c r="N1" s="5" t="s">
        <v>49</v>
      </c>
    </row>
    <row r="2" spans="1:14" ht="15.75" customHeight="1" x14ac:dyDescent="0.25">
      <c r="A2" s="1" t="s">
        <v>5</v>
      </c>
      <c r="B2" s="2">
        <v>7723</v>
      </c>
      <c r="C2" s="2">
        <v>7716</v>
      </c>
      <c r="D2" s="8">
        <f>C2/(C2+B2)</f>
        <v>0.49977330137962306</v>
      </c>
      <c r="E2" s="2">
        <v>687</v>
      </c>
      <c r="F2" s="2">
        <v>686</v>
      </c>
      <c r="G2" s="8">
        <f>F2/(E2+F2)</f>
        <v>0.49963583394027677</v>
      </c>
      <c r="H2" s="8">
        <f>E2/B2</f>
        <v>8.8955069273598336E-2</v>
      </c>
      <c r="I2" s="8">
        <f>F2/C2</f>
        <v>8.8906168999481602E-2</v>
      </c>
      <c r="J2" s="8">
        <f>I2-H2</f>
        <v>-4.8900274116733811E-5</v>
      </c>
      <c r="K2" s="2">
        <v>134</v>
      </c>
      <c r="L2" s="2">
        <v>105</v>
      </c>
      <c r="M2" s="2">
        <v>70</v>
      </c>
      <c r="N2" s="2">
        <v>34</v>
      </c>
    </row>
    <row r="3" spans="1:14" ht="15.75" customHeight="1" x14ac:dyDescent="0.25">
      <c r="A3" s="1" t="s">
        <v>6</v>
      </c>
      <c r="B3" s="2">
        <v>9102</v>
      </c>
      <c r="C3" s="2">
        <v>9288</v>
      </c>
      <c r="D3" s="8">
        <f t="shared" ref="D3:D38" si="0">C3/(C3+B3)</f>
        <v>0.5050570962479608</v>
      </c>
      <c r="E3" s="2">
        <v>779</v>
      </c>
      <c r="F3" s="2">
        <v>785</v>
      </c>
      <c r="G3" s="8">
        <f t="shared" ref="G3:G38" si="1">F3/(E3+F3)</f>
        <v>0.50191815856777489</v>
      </c>
      <c r="H3" s="8">
        <f t="shared" ref="H3:H38" si="2">E3/B3</f>
        <v>8.5585585585585586E-2</v>
      </c>
      <c r="I3" s="8">
        <f t="shared" ref="I3:I38" si="3">F3/C3</f>
        <v>8.4517657192075796E-2</v>
      </c>
      <c r="J3" s="8">
        <f t="shared" ref="J3:J39" si="4">I3-H3</f>
        <v>-1.06792839350979E-3</v>
      </c>
      <c r="K3" s="2">
        <v>147</v>
      </c>
      <c r="L3" s="2">
        <v>116</v>
      </c>
      <c r="M3" s="2">
        <v>70</v>
      </c>
      <c r="N3" s="2">
        <v>91</v>
      </c>
    </row>
    <row r="4" spans="1:14" ht="15.75" customHeight="1" x14ac:dyDescent="0.25">
      <c r="A4" s="1" t="s">
        <v>7</v>
      </c>
      <c r="B4" s="2">
        <v>10511</v>
      </c>
      <c r="C4" s="2">
        <v>10480</v>
      </c>
      <c r="D4" s="8">
        <f t="shared" si="0"/>
        <v>0.49926158829974754</v>
      </c>
      <c r="E4" s="2">
        <v>909</v>
      </c>
      <c r="F4" s="2">
        <v>884</v>
      </c>
      <c r="G4" s="8">
        <f t="shared" si="1"/>
        <v>0.49302844394868933</v>
      </c>
      <c r="H4" s="8">
        <f t="shared" si="2"/>
        <v>8.6480829607078299E-2</v>
      </c>
      <c r="I4" s="8">
        <f t="shared" si="3"/>
        <v>8.4351145038167943E-2</v>
      </c>
      <c r="J4" s="8">
        <f t="shared" si="4"/>
        <v>-2.1296845689103561E-3</v>
      </c>
      <c r="K4" s="2">
        <v>167</v>
      </c>
      <c r="L4" s="2">
        <v>145</v>
      </c>
      <c r="M4" s="2">
        <v>95</v>
      </c>
      <c r="N4" s="2">
        <v>79</v>
      </c>
    </row>
    <row r="5" spans="1:14" ht="15.75" customHeight="1" x14ac:dyDescent="0.25">
      <c r="A5" s="1" t="s">
        <v>8</v>
      </c>
      <c r="B5" s="2">
        <v>9871</v>
      </c>
      <c r="C5" s="2">
        <v>9867</v>
      </c>
      <c r="D5" s="8">
        <f t="shared" si="0"/>
        <v>0.4998986726112068</v>
      </c>
      <c r="E5" s="2">
        <v>836</v>
      </c>
      <c r="F5" s="2">
        <v>827</v>
      </c>
      <c r="G5" s="8">
        <f t="shared" si="1"/>
        <v>0.49729404690318701</v>
      </c>
      <c r="H5" s="8">
        <f t="shared" si="2"/>
        <v>8.4692533684530447E-2</v>
      </c>
      <c r="I5" s="8">
        <f t="shared" si="3"/>
        <v>8.3814735988649039E-2</v>
      </c>
      <c r="J5" s="8">
        <f t="shared" si="4"/>
        <v>-8.7779769588140766E-4</v>
      </c>
      <c r="K5" s="2">
        <v>156</v>
      </c>
      <c r="L5" s="2">
        <v>138</v>
      </c>
      <c r="M5" s="2">
        <v>105</v>
      </c>
      <c r="N5" s="2">
        <v>92</v>
      </c>
    </row>
    <row r="6" spans="1:14" ht="15.75" customHeight="1" x14ac:dyDescent="0.25">
      <c r="A6" s="1" t="s">
        <v>9</v>
      </c>
      <c r="B6" s="2">
        <v>10014</v>
      </c>
      <c r="C6" s="2">
        <v>9793</v>
      </c>
      <c r="D6" s="8">
        <f t="shared" si="0"/>
        <v>0.49442116423486648</v>
      </c>
      <c r="E6" s="2">
        <v>837</v>
      </c>
      <c r="F6" s="2">
        <v>832</v>
      </c>
      <c r="G6" s="8">
        <f t="shared" si="1"/>
        <v>0.49850209706411025</v>
      </c>
      <c r="H6" s="8">
        <f t="shared" si="2"/>
        <v>8.3582983822648296E-2</v>
      </c>
      <c r="I6" s="8">
        <f t="shared" si="3"/>
        <v>8.4958643929337288E-2</v>
      </c>
      <c r="J6" s="8">
        <f t="shared" si="4"/>
        <v>1.3756601066889917E-3</v>
      </c>
      <c r="K6" s="2">
        <v>163</v>
      </c>
      <c r="L6" s="2">
        <v>140</v>
      </c>
      <c r="M6" s="2">
        <v>64</v>
      </c>
      <c r="N6" s="2">
        <v>94</v>
      </c>
    </row>
    <row r="7" spans="1:14" ht="15.75" customHeight="1" x14ac:dyDescent="0.25">
      <c r="A7" s="1" t="s">
        <v>10</v>
      </c>
      <c r="B7" s="2">
        <v>9670</v>
      </c>
      <c r="C7" s="2">
        <v>9500</v>
      </c>
      <c r="D7" s="8">
        <f t="shared" si="0"/>
        <v>0.49556598852373501</v>
      </c>
      <c r="E7" s="2">
        <v>823</v>
      </c>
      <c r="F7" s="2">
        <v>788</v>
      </c>
      <c r="G7" s="8">
        <f t="shared" si="1"/>
        <v>0.48913718187461203</v>
      </c>
      <c r="H7" s="8">
        <f t="shared" si="2"/>
        <v>8.5108583247156158E-2</v>
      </c>
      <c r="I7" s="8">
        <f t="shared" si="3"/>
        <v>8.2947368421052631E-2</v>
      </c>
      <c r="J7" s="8">
        <f t="shared" si="4"/>
        <v>-2.1612148261035274E-3</v>
      </c>
      <c r="K7" s="2">
        <v>138</v>
      </c>
      <c r="L7" s="2">
        <v>129</v>
      </c>
      <c r="M7" s="2">
        <v>82</v>
      </c>
      <c r="N7" s="2">
        <v>61</v>
      </c>
    </row>
    <row r="8" spans="1:14" ht="15.75" customHeight="1" x14ac:dyDescent="0.25">
      <c r="A8" s="1" t="s">
        <v>11</v>
      </c>
      <c r="B8" s="2">
        <v>9008</v>
      </c>
      <c r="C8" s="2">
        <v>9088</v>
      </c>
      <c r="D8" s="8">
        <f t="shared" si="0"/>
        <v>0.50221043324491599</v>
      </c>
      <c r="E8" s="2">
        <v>748</v>
      </c>
      <c r="F8" s="2">
        <v>780</v>
      </c>
      <c r="G8" s="8">
        <f t="shared" si="1"/>
        <v>0.51047120418848169</v>
      </c>
      <c r="H8" s="8">
        <f t="shared" si="2"/>
        <v>8.3037300177619899E-2</v>
      </c>
      <c r="I8" s="8">
        <f t="shared" si="3"/>
        <v>8.5827464788732391E-2</v>
      </c>
      <c r="J8" s="8">
        <f t="shared" si="4"/>
        <v>2.7901646111124917E-3</v>
      </c>
      <c r="K8" s="2">
        <v>146</v>
      </c>
      <c r="L8" s="2">
        <v>127</v>
      </c>
      <c r="M8" s="2">
        <v>76</v>
      </c>
      <c r="N8" s="2">
        <v>44</v>
      </c>
    </row>
    <row r="9" spans="1:14" ht="15.75" customHeight="1" x14ac:dyDescent="0.25">
      <c r="A9" s="1" t="s">
        <v>12</v>
      </c>
      <c r="B9" s="2">
        <v>7434</v>
      </c>
      <c r="C9" s="2">
        <v>7664</v>
      </c>
      <c r="D9" s="8">
        <f t="shared" si="0"/>
        <v>0.50761690290104655</v>
      </c>
      <c r="E9" s="2">
        <v>632</v>
      </c>
      <c r="F9" s="2">
        <v>652</v>
      </c>
      <c r="G9" s="8">
        <f t="shared" si="1"/>
        <v>0.50778816199376942</v>
      </c>
      <c r="H9" s="8">
        <f t="shared" si="2"/>
        <v>8.5014796879203658E-2</v>
      </c>
      <c r="I9" s="8">
        <f t="shared" si="3"/>
        <v>8.5073068893528184E-2</v>
      </c>
      <c r="J9" s="8">
        <f t="shared" si="4"/>
        <v>5.8272014324525778E-5</v>
      </c>
      <c r="K9" s="2">
        <v>110</v>
      </c>
      <c r="L9" s="2">
        <v>94</v>
      </c>
      <c r="M9" s="2">
        <v>70</v>
      </c>
      <c r="N9" s="2">
        <v>62</v>
      </c>
    </row>
    <row r="10" spans="1:14" ht="15.75" customHeight="1" x14ac:dyDescent="0.25">
      <c r="A10" s="1" t="s">
        <v>13</v>
      </c>
      <c r="B10" s="2">
        <v>8459</v>
      </c>
      <c r="C10" s="2">
        <v>8434</v>
      </c>
      <c r="D10" s="8">
        <f t="shared" si="0"/>
        <v>0.49926004854081574</v>
      </c>
      <c r="E10" s="2">
        <v>691</v>
      </c>
      <c r="F10" s="2">
        <v>697</v>
      </c>
      <c r="G10" s="8">
        <f t="shared" si="1"/>
        <v>0.50216138328530258</v>
      </c>
      <c r="H10" s="8">
        <f t="shared" si="2"/>
        <v>8.1688142806478306E-2</v>
      </c>
      <c r="I10" s="8">
        <f t="shared" si="3"/>
        <v>8.2641688404078734E-2</v>
      </c>
      <c r="J10" s="8">
        <f t="shared" si="4"/>
        <v>9.5354559760042756E-4</v>
      </c>
      <c r="K10" s="2">
        <v>131</v>
      </c>
      <c r="L10" s="2">
        <v>120</v>
      </c>
      <c r="M10" s="2">
        <v>60</v>
      </c>
      <c r="N10" s="2">
        <v>77</v>
      </c>
    </row>
    <row r="11" spans="1:14" ht="15.75" customHeight="1" x14ac:dyDescent="0.25">
      <c r="A11" s="1" t="s">
        <v>14</v>
      </c>
      <c r="B11" s="2">
        <v>10667</v>
      </c>
      <c r="C11" s="2">
        <v>10496</v>
      </c>
      <c r="D11" s="8">
        <f t="shared" si="0"/>
        <v>0.4959599300666257</v>
      </c>
      <c r="E11" s="2">
        <v>861</v>
      </c>
      <c r="F11" s="2">
        <v>860</v>
      </c>
      <c r="G11" s="8">
        <f t="shared" si="1"/>
        <v>0.49970947123765252</v>
      </c>
      <c r="H11" s="8">
        <f t="shared" si="2"/>
        <v>8.0716227617886938E-2</v>
      </c>
      <c r="I11" s="8">
        <f t="shared" si="3"/>
        <v>8.1935975609756101E-2</v>
      </c>
      <c r="J11" s="8">
        <f t="shared" si="4"/>
        <v>1.2197479918691634E-3</v>
      </c>
      <c r="K11" s="2">
        <v>165</v>
      </c>
      <c r="L11" s="2">
        <v>153</v>
      </c>
      <c r="M11" s="2">
        <v>97</v>
      </c>
      <c r="N11" s="2">
        <v>98</v>
      </c>
    </row>
    <row r="12" spans="1:14" ht="15.75" customHeight="1" x14ac:dyDescent="0.25">
      <c r="A12" s="1" t="s">
        <v>15</v>
      </c>
      <c r="B12" s="2">
        <v>10660</v>
      </c>
      <c r="C12" s="2">
        <v>10551</v>
      </c>
      <c r="D12" s="8">
        <f t="shared" si="0"/>
        <v>0.49743057847343358</v>
      </c>
      <c r="E12" s="2">
        <v>867</v>
      </c>
      <c r="F12" s="2">
        <v>864</v>
      </c>
      <c r="G12" s="8">
        <f t="shared" si="1"/>
        <v>0.49913344887348354</v>
      </c>
      <c r="H12" s="8">
        <f t="shared" si="2"/>
        <v>8.1332082551594742E-2</v>
      </c>
      <c r="I12" s="8">
        <f t="shared" si="3"/>
        <v>8.1887972704009104E-2</v>
      </c>
      <c r="J12" s="8">
        <f t="shared" si="4"/>
        <v>5.5589015241436224E-4</v>
      </c>
      <c r="K12" s="2">
        <v>196</v>
      </c>
      <c r="L12" s="2">
        <v>143</v>
      </c>
      <c r="M12" s="2">
        <v>105</v>
      </c>
      <c r="N12" s="2">
        <v>71</v>
      </c>
    </row>
    <row r="13" spans="1:14" ht="15.75" customHeight="1" x14ac:dyDescent="0.25">
      <c r="A13" s="1" t="s">
        <v>16</v>
      </c>
      <c r="B13" s="2">
        <v>9947</v>
      </c>
      <c r="C13" s="2">
        <v>9737</v>
      </c>
      <c r="D13" s="8">
        <f t="shared" si="0"/>
        <v>0.4946657183499289</v>
      </c>
      <c r="E13" s="2">
        <v>838</v>
      </c>
      <c r="F13" s="2">
        <v>801</v>
      </c>
      <c r="G13" s="8">
        <f t="shared" si="1"/>
        <v>0.48871262965222695</v>
      </c>
      <c r="H13" s="8">
        <f t="shared" si="2"/>
        <v>8.4246506484367142E-2</v>
      </c>
      <c r="I13" s="8">
        <f t="shared" si="3"/>
        <v>8.2263530861661702E-2</v>
      </c>
      <c r="J13" s="8">
        <f t="shared" si="4"/>
        <v>-1.9829756227054407E-3</v>
      </c>
      <c r="K13" s="2">
        <v>162</v>
      </c>
      <c r="L13" s="2">
        <v>128</v>
      </c>
      <c r="M13" s="2">
        <v>92</v>
      </c>
      <c r="N13" s="2">
        <v>70</v>
      </c>
    </row>
    <row r="14" spans="1:14" ht="15.75" customHeight="1" x14ac:dyDescent="0.25">
      <c r="A14" s="1" t="s">
        <v>17</v>
      </c>
      <c r="B14" s="2">
        <v>8324</v>
      </c>
      <c r="C14" s="2">
        <v>8176</v>
      </c>
      <c r="D14" s="8">
        <f t="shared" si="0"/>
        <v>0.49551515151515152</v>
      </c>
      <c r="E14" s="2">
        <v>665</v>
      </c>
      <c r="F14" s="2">
        <v>642</v>
      </c>
      <c r="G14" s="8">
        <f t="shared" si="1"/>
        <v>0.49120122417750572</v>
      </c>
      <c r="H14" s="8">
        <f t="shared" si="2"/>
        <v>7.9889476213358956E-2</v>
      </c>
      <c r="I14" s="8">
        <f t="shared" si="3"/>
        <v>7.8522504892367909E-2</v>
      </c>
      <c r="J14" s="8">
        <f t="shared" si="4"/>
        <v>-1.3669713209910478E-3</v>
      </c>
      <c r="K14" s="2">
        <v>127</v>
      </c>
      <c r="L14" s="2">
        <v>122</v>
      </c>
      <c r="M14" s="2">
        <v>56</v>
      </c>
      <c r="N14" s="2">
        <v>68</v>
      </c>
    </row>
    <row r="15" spans="1:14" ht="15.75" customHeight="1" x14ac:dyDescent="0.25">
      <c r="A15" s="1" t="s">
        <v>18</v>
      </c>
      <c r="B15" s="2">
        <v>9434</v>
      </c>
      <c r="C15" s="2">
        <v>9402</v>
      </c>
      <c r="D15" s="8">
        <f t="shared" si="0"/>
        <v>0.49915056275217667</v>
      </c>
      <c r="E15" s="2">
        <v>673</v>
      </c>
      <c r="F15" s="2">
        <v>697</v>
      </c>
      <c r="G15" s="8">
        <f t="shared" si="1"/>
        <v>0.50875912408759127</v>
      </c>
      <c r="H15" s="8">
        <f t="shared" si="2"/>
        <v>7.1337714649141404E-2</v>
      </c>
      <c r="I15" s="8">
        <f t="shared" si="3"/>
        <v>7.413316315677515E-2</v>
      </c>
      <c r="J15" s="8">
        <f t="shared" si="4"/>
        <v>2.7954485076337465E-3</v>
      </c>
      <c r="K15" s="2">
        <v>220</v>
      </c>
      <c r="L15" s="2">
        <v>194</v>
      </c>
      <c r="M15" s="2">
        <v>122</v>
      </c>
      <c r="N15" s="2">
        <v>94</v>
      </c>
    </row>
    <row r="16" spans="1:14" ht="15.75" customHeight="1" x14ac:dyDescent="0.25">
      <c r="A16" s="1" t="s">
        <v>19</v>
      </c>
      <c r="B16" s="2">
        <v>8687</v>
      </c>
      <c r="C16" s="2">
        <v>8669</v>
      </c>
      <c r="D16" s="8">
        <f t="shared" si="0"/>
        <v>0.49948144733809635</v>
      </c>
      <c r="E16" s="2">
        <v>691</v>
      </c>
      <c r="F16" s="2">
        <v>669</v>
      </c>
      <c r="G16" s="8">
        <f t="shared" si="1"/>
        <v>0.49191176470588233</v>
      </c>
      <c r="H16" s="8">
        <f t="shared" si="2"/>
        <v>7.954414642569356E-2</v>
      </c>
      <c r="I16" s="8">
        <f t="shared" si="3"/>
        <v>7.7171530741723379E-2</v>
      </c>
      <c r="J16" s="8">
        <f t="shared" si="4"/>
        <v>-2.3726156839701806E-3</v>
      </c>
      <c r="K16" s="2">
        <v>176</v>
      </c>
      <c r="L16" s="2">
        <v>127</v>
      </c>
      <c r="M16" s="2">
        <v>128</v>
      </c>
      <c r="N16" s="2">
        <v>81</v>
      </c>
    </row>
    <row r="17" spans="1:14" ht="15.75" customHeight="1" x14ac:dyDescent="0.25">
      <c r="A17" s="1" t="s">
        <v>20</v>
      </c>
      <c r="B17" s="2">
        <v>8896</v>
      </c>
      <c r="C17" s="2">
        <v>8881</v>
      </c>
      <c r="D17" s="8">
        <f t="shared" si="0"/>
        <v>0.49957810654216123</v>
      </c>
      <c r="E17" s="2">
        <v>708</v>
      </c>
      <c r="F17" s="2">
        <v>693</v>
      </c>
      <c r="G17" s="8">
        <f t="shared" si="1"/>
        <v>0.49464668094218417</v>
      </c>
      <c r="H17" s="8">
        <f t="shared" si="2"/>
        <v>7.9586330935251803E-2</v>
      </c>
      <c r="I17" s="8">
        <f t="shared" si="3"/>
        <v>7.8031753180948085E-2</v>
      </c>
      <c r="J17" s="8">
        <f t="shared" si="4"/>
        <v>-1.5545777543037181E-3</v>
      </c>
      <c r="K17" s="2">
        <v>161</v>
      </c>
      <c r="L17" s="2">
        <v>153</v>
      </c>
      <c r="M17" s="2">
        <v>104</v>
      </c>
      <c r="N17" s="2">
        <v>101</v>
      </c>
    </row>
    <row r="18" spans="1:14" ht="15.75" customHeight="1" x14ac:dyDescent="0.25">
      <c r="A18" s="1" t="s">
        <v>21</v>
      </c>
      <c r="B18" s="2">
        <v>9535</v>
      </c>
      <c r="C18" s="2">
        <v>9655</v>
      </c>
      <c r="D18" s="8">
        <f t="shared" si="0"/>
        <v>0.50312662845231892</v>
      </c>
      <c r="E18" s="2">
        <v>759</v>
      </c>
      <c r="F18" s="2">
        <v>771</v>
      </c>
      <c r="G18" s="8">
        <f t="shared" si="1"/>
        <v>0.50392156862745097</v>
      </c>
      <c r="H18" s="8">
        <f t="shared" si="2"/>
        <v>7.960146827477714E-2</v>
      </c>
      <c r="I18" s="8">
        <f t="shared" si="3"/>
        <v>7.9854997410668052E-2</v>
      </c>
      <c r="J18" s="8">
        <f t="shared" si="4"/>
        <v>2.5352913589091197E-4</v>
      </c>
      <c r="K18" s="2">
        <v>233</v>
      </c>
      <c r="L18" s="2">
        <v>213</v>
      </c>
      <c r="M18" s="2">
        <v>124</v>
      </c>
      <c r="N18" s="2">
        <v>119</v>
      </c>
    </row>
    <row r="19" spans="1:14" ht="15.75" customHeight="1" x14ac:dyDescent="0.25">
      <c r="A19" s="1" t="s">
        <v>22</v>
      </c>
      <c r="B19" s="2">
        <v>9363</v>
      </c>
      <c r="C19" s="2">
        <v>9396</v>
      </c>
      <c r="D19" s="8">
        <f t="shared" si="0"/>
        <v>0.50087957780265469</v>
      </c>
      <c r="E19" s="2">
        <v>736</v>
      </c>
      <c r="F19" s="2">
        <v>736</v>
      </c>
      <c r="G19" s="8">
        <f t="shared" si="1"/>
        <v>0.5</v>
      </c>
      <c r="H19" s="8">
        <f t="shared" si="2"/>
        <v>7.8607283990174096E-2</v>
      </c>
      <c r="I19" s="8">
        <f t="shared" si="3"/>
        <v>7.833120476798637E-2</v>
      </c>
      <c r="J19" s="8">
        <f t="shared" si="4"/>
        <v>-2.7607922218772507E-4</v>
      </c>
      <c r="K19" s="2">
        <v>154</v>
      </c>
      <c r="L19" s="2">
        <v>162</v>
      </c>
      <c r="M19" s="2">
        <v>91</v>
      </c>
      <c r="N19" s="2">
        <v>120</v>
      </c>
    </row>
    <row r="20" spans="1:14" ht="15.75" customHeight="1" x14ac:dyDescent="0.25">
      <c r="A20" s="1" t="s">
        <v>23</v>
      </c>
      <c r="B20" s="2">
        <v>9327</v>
      </c>
      <c r="C20" s="2">
        <v>9262</v>
      </c>
      <c r="D20" s="8">
        <f t="shared" si="0"/>
        <v>0.49825165420409923</v>
      </c>
      <c r="E20" s="2">
        <v>739</v>
      </c>
      <c r="F20" s="2">
        <v>727</v>
      </c>
      <c r="G20" s="8">
        <f t="shared" si="1"/>
        <v>0.49590723055934516</v>
      </c>
      <c r="H20" s="8">
        <f t="shared" si="2"/>
        <v>7.9232336228154815E-2</v>
      </c>
      <c r="I20" s="8">
        <f t="shared" si="3"/>
        <v>7.8492766141222192E-2</v>
      </c>
      <c r="J20" s="8">
        <f t="shared" si="4"/>
        <v>-7.3957008693262272E-4</v>
      </c>
      <c r="K20" s="2">
        <v>196</v>
      </c>
      <c r="L20" s="2">
        <v>201</v>
      </c>
      <c r="M20" s="2">
        <v>86</v>
      </c>
      <c r="N20" s="2">
        <v>96</v>
      </c>
    </row>
    <row r="21" spans="1:14" ht="15.75" customHeight="1" x14ac:dyDescent="0.25">
      <c r="A21" s="1" t="s">
        <v>24</v>
      </c>
      <c r="B21" s="2">
        <v>9345</v>
      </c>
      <c r="C21" s="2">
        <v>9308</v>
      </c>
      <c r="D21" s="8">
        <f t="shared" si="0"/>
        <v>0.49900820243392485</v>
      </c>
      <c r="E21" s="2">
        <v>734</v>
      </c>
      <c r="F21" s="2">
        <v>728</v>
      </c>
      <c r="G21" s="8">
        <f t="shared" si="1"/>
        <v>0.49794801641586867</v>
      </c>
      <c r="H21" s="8">
        <f t="shared" si="2"/>
        <v>7.854467629748528E-2</v>
      </c>
      <c r="I21" s="8">
        <f t="shared" si="3"/>
        <v>7.8212290502793297E-2</v>
      </c>
      <c r="J21" s="8">
        <f t="shared" si="4"/>
        <v>-3.3238579469198337E-4</v>
      </c>
      <c r="K21" s="2">
        <v>167</v>
      </c>
      <c r="L21" s="2">
        <v>207</v>
      </c>
      <c r="M21" s="2">
        <v>75</v>
      </c>
      <c r="N21" s="2">
        <v>67</v>
      </c>
    </row>
    <row r="22" spans="1:14" ht="15.75" customHeight="1" x14ac:dyDescent="0.25">
      <c r="A22" s="1" t="s">
        <v>25</v>
      </c>
      <c r="B22" s="2">
        <v>8890</v>
      </c>
      <c r="C22" s="2">
        <v>8715</v>
      </c>
      <c r="D22" s="8">
        <f t="shared" si="0"/>
        <v>0.49502982107355864</v>
      </c>
      <c r="E22" s="2">
        <v>706</v>
      </c>
      <c r="F22" s="2">
        <v>722</v>
      </c>
      <c r="G22" s="8">
        <f t="shared" si="1"/>
        <v>0.50560224089635852</v>
      </c>
      <c r="H22" s="8">
        <f t="shared" si="2"/>
        <v>7.9415073115860518E-2</v>
      </c>
      <c r="I22" s="8">
        <f t="shared" si="3"/>
        <v>8.2845668387837065E-2</v>
      </c>
      <c r="J22" s="8">
        <f t="shared" si="4"/>
        <v>3.430595271976547E-3</v>
      </c>
      <c r="K22" s="2">
        <v>174</v>
      </c>
      <c r="L22" s="2">
        <v>182</v>
      </c>
      <c r="M22" s="2">
        <v>101</v>
      </c>
      <c r="N22" s="2">
        <v>123</v>
      </c>
    </row>
    <row r="23" spans="1:14" ht="15.75" customHeight="1" x14ac:dyDescent="0.25">
      <c r="A23" s="1" t="s">
        <v>26</v>
      </c>
      <c r="B23" s="2">
        <v>8460</v>
      </c>
      <c r="C23" s="2">
        <v>8448</v>
      </c>
      <c r="D23" s="8">
        <f t="shared" si="0"/>
        <v>0.49964513839602553</v>
      </c>
      <c r="E23" s="2">
        <v>681</v>
      </c>
      <c r="F23" s="2">
        <v>695</v>
      </c>
      <c r="G23" s="8">
        <f t="shared" si="1"/>
        <v>0.50508720930232553</v>
      </c>
      <c r="H23" s="8">
        <f t="shared" si="2"/>
        <v>8.0496453900709225E-2</v>
      </c>
      <c r="I23" s="8">
        <f t="shared" si="3"/>
        <v>8.2267992424242431E-2</v>
      </c>
      <c r="J23" s="8">
        <f t="shared" si="4"/>
        <v>1.771538523533206E-3</v>
      </c>
      <c r="K23" s="2">
        <v>156</v>
      </c>
      <c r="L23" s="2">
        <v>142</v>
      </c>
      <c r="M23" s="2">
        <v>93</v>
      </c>
      <c r="N23" s="2">
        <v>100</v>
      </c>
    </row>
    <row r="24" spans="1:14" ht="15.75" customHeight="1" x14ac:dyDescent="0.25">
      <c r="A24" s="1" t="s">
        <v>27</v>
      </c>
      <c r="B24" s="2">
        <v>8836</v>
      </c>
      <c r="C24" s="2">
        <v>8836</v>
      </c>
      <c r="D24" s="8">
        <f t="shared" si="0"/>
        <v>0.5</v>
      </c>
      <c r="E24" s="2">
        <v>693</v>
      </c>
      <c r="F24" s="2">
        <v>724</v>
      </c>
      <c r="G24" s="8">
        <f t="shared" si="1"/>
        <v>0.51093860268172198</v>
      </c>
      <c r="H24" s="8">
        <f t="shared" si="2"/>
        <v>7.8429153463105472E-2</v>
      </c>
      <c r="I24" s="8">
        <f t="shared" si="3"/>
        <v>8.1937528293345399E-2</v>
      </c>
      <c r="J24" s="8">
        <f t="shared" si="4"/>
        <v>3.508374830239927E-3</v>
      </c>
      <c r="K24" s="2">
        <v>206</v>
      </c>
      <c r="L24" s="2">
        <v>182</v>
      </c>
      <c r="M24" s="2">
        <v>67</v>
      </c>
      <c r="N24" s="2">
        <v>103</v>
      </c>
    </row>
    <row r="25" spans="1:14" ht="15.75" customHeight="1" x14ac:dyDescent="0.25">
      <c r="A25" s="1" t="s">
        <v>28</v>
      </c>
      <c r="B25" s="2">
        <v>9437</v>
      </c>
      <c r="C25" s="2">
        <v>9359</v>
      </c>
      <c r="D25" s="8">
        <f t="shared" si="0"/>
        <v>0.49792509044477551</v>
      </c>
      <c r="E25" s="2">
        <v>788</v>
      </c>
      <c r="F25" s="2">
        <v>789</v>
      </c>
      <c r="G25" s="8">
        <f t="shared" si="1"/>
        <v>0.50031705770450219</v>
      </c>
      <c r="H25" s="8">
        <f t="shared" si="2"/>
        <v>8.3501112641729366E-2</v>
      </c>
      <c r="I25" s="8">
        <f t="shared" si="3"/>
        <v>8.4303878619510636E-2</v>
      </c>
      <c r="J25" s="8">
        <f t="shared" si="4"/>
        <v>8.0276597778126957E-4</v>
      </c>
      <c r="K25" s="1"/>
      <c r="L25" s="3"/>
      <c r="M25" s="3"/>
      <c r="N25" s="3"/>
    </row>
    <row r="26" spans="1:14" ht="15.75" customHeight="1" x14ac:dyDescent="0.25">
      <c r="A26" s="1" t="s">
        <v>29</v>
      </c>
      <c r="B26" s="2">
        <v>9420</v>
      </c>
      <c r="C26" s="2">
        <v>9427</v>
      </c>
      <c r="D26" s="8">
        <f t="shared" si="0"/>
        <v>0.50018570594789624</v>
      </c>
      <c r="E26" s="2">
        <v>781</v>
      </c>
      <c r="F26" s="2">
        <v>743</v>
      </c>
      <c r="G26" s="8">
        <f t="shared" si="1"/>
        <v>0.48753280839895013</v>
      </c>
      <c r="H26" s="8">
        <f t="shared" si="2"/>
        <v>8.2908704883227172E-2</v>
      </c>
      <c r="I26" s="8">
        <f t="shared" si="3"/>
        <v>7.8816166330752099E-2</v>
      </c>
      <c r="J26" s="8">
        <f t="shared" si="4"/>
        <v>-4.0925385524750724E-3</v>
      </c>
      <c r="K26" s="1"/>
      <c r="L26" s="3"/>
      <c r="M26" s="3"/>
      <c r="N26" s="3"/>
    </row>
    <row r="27" spans="1:14" ht="15.75" customHeight="1" x14ac:dyDescent="0.25">
      <c r="A27" s="1" t="s">
        <v>30</v>
      </c>
      <c r="B27" s="2">
        <v>9570</v>
      </c>
      <c r="C27" s="2">
        <v>9633</v>
      </c>
      <c r="D27" s="8">
        <f t="shared" si="0"/>
        <v>0.50164036869239181</v>
      </c>
      <c r="E27" s="2">
        <v>805</v>
      </c>
      <c r="F27" s="2">
        <v>808</v>
      </c>
      <c r="G27" s="8">
        <f t="shared" si="1"/>
        <v>0.5009299442033478</v>
      </c>
      <c r="H27" s="8">
        <f t="shared" si="2"/>
        <v>8.4117032392894461E-2</v>
      </c>
      <c r="I27" s="8">
        <f t="shared" si="3"/>
        <v>8.3878334890480646E-2</v>
      </c>
      <c r="J27" s="8">
        <f t="shared" si="4"/>
        <v>-2.3869750241381493E-4</v>
      </c>
      <c r="K27" s="1"/>
      <c r="L27" s="3"/>
      <c r="M27" s="3"/>
      <c r="N27" s="3"/>
    </row>
    <row r="28" spans="1:14" ht="15.75" customHeight="1" x14ac:dyDescent="0.25">
      <c r="A28" s="1" t="s">
        <v>31</v>
      </c>
      <c r="B28" s="2">
        <v>9921</v>
      </c>
      <c r="C28" s="2">
        <v>9842</v>
      </c>
      <c r="D28" s="8">
        <f t="shared" si="0"/>
        <v>0.49800131558973842</v>
      </c>
      <c r="E28" s="2">
        <v>830</v>
      </c>
      <c r="F28" s="2">
        <v>831</v>
      </c>
      <c r="G28" s="8">
        <f t="shared" si="1"/>
        <v>0.50030102347983141</v>
      </c>
      <c r="H28" s="8">
        <f t="shared" si="2"/>
        <v>8.3660921278096961E-2</v>
      </c>
      <c r="I28" s="8">
        <f t="shared" si="3"/>
        <v>8.4434058118268651E-2</v>
      </c>
      <c r="J28" s="8">
        <f t="shared" si="4"/>
        <v>7.7313684017168982E-4</v>
      </c>
      <c r="K28" s="1"/>
      <c r="L28" s="3"/>
      <c r="M28" s="3"/>
      <c r="N28" s="3"/>
    </row>
    <row r="29" spans="1:14" ht="15.75" customHeight="1" x14ac:dyDescent="0.25">
      <c r="A29" s="1" t="s">
        <v>32</v>
      </c>
      <c r="B29" s="2">
        <v>9424</v>
      </c>
      <c r="C29" s="2">
        <v>9272</v>
      </c>
      <c r="D29" s="8">
        <f t="shared" si="0"/>
        <v>0.49593495934959347</v>
      </c>
      <c r="E29" s="2">
        <v>781</v>
      </c>
      <c r="F29" s="2">
        <v>767</v>
      </c>
      <c r="G29" s="8">
        <f t="shared" si="1"/>
        <v>0.49547803617571057</v>
      </c>
      <c r="H29" s="8">
        <f t="shared" si="2"/>
        <v>8.2873514431239387E-2</v>
      </c>
      <c r="I29" s="8">
        <f t="shared" si="3"/>
        <v>8.2722174288179462E-2</v>
      </c>
      <c r="J29" s="8">
        <f t="shared" si="4"/>
        <v>-1.5134014305992483E-4</v>
      </c>
      <c r="K29" s="1"/>
      <c r="L29" s="3"/>
      <c r="M29" s="3"/>
      <c r="N29" s="3"/>
    </row>
    <row r="30" spans="1:14" ht="15.75" customHeight="1" x14ac:dyDescent="0.25">
      <c r="A30" s="1" t="s">
        <v>33</v>
      </c>
      <c r="B30" s="2">
        <v>9010</v>
      </c>
      <c r="C30" s="2">
        <v>8969</v>
      </c>
      <c r="D30" s="8">
        <f t="shared" si="0"/>
        <v>0.49885978085544247</v>
      </c>
      <c r="E30" s="2">
        <v>756</v>
      </c>
      <c r="F30" s="2">
        <v>760</v>
      </c>
      <c r="G30" s="8">
        <f t="shared" si="1"/>
        <v>0.50131926121372028</v>
      </c>
      <c r="H30" s="8">
        <f t="shared" si="2"/>
        <v>8.390677025527192E-2</v>
      </c>
      <c r="I30" s="8">
        <f t="shared" si="3"/>
        <v>8.4736313970342286E-2</v>
      </c>
      <c r="J30" s="8">
        <f t="shared" si="4"/>
        <v>8.2954371507036606E-4</v>
      </c>
      <c r="K30" s="1"/>
      <c r="L30" s="3"/>
      <c r="M30" s="3"/>
      <c r="N30" s="3"/>
    </row>
    <row r="31" spans="1:14" ht="13.2" x14ac:dyDescent="0.25">
      <c r="A31" s="1" t="s">
        <v>34</v>
      </c>
      <c r="B31" s="2">
        <v>9656</v>
      </c>
      <c r="C31" s="2">
        <v>9697</v>
      </c>
      <c r="D31" s="8">
        <f t="shared" si="0"/>
        <v>0.50105926729705985</v>
      </c>
      <c r="E31" s="2">
        <v>825</v>
      </c>
      <c r="F31" s="2">
        <v>850</v>
      </c>
      <c r="G31" s="8">
        <f t="shared" si="1"/>
        <v>0.5074626865671642</v>
      </c>
      <c r="H31" s="8">
        <f t="shared" si="2"/>
        <v>8.5439105219552614E-2</v>
      </c>
      <c r="I31" s="8">
        <f t="shared" si="3"/>
        <v>8.7655976075074762E-2</v>
      </c>
      <c r="J31" s="8">
        <f t="shared" si="4"/>
        <v>2.2168708555221489E-3</v>
      </c>
      <c r="K31" s="1"/>
      <c r="L31" s="3"/>
      <c r="M31" s="3"/>
      <c r="N31" s="3"/>
    </row>
    <row r="32" spans="1:14" ht="13.2" x14ac:dyDescent="0.25">
      <c r="A32" s="1" t="s">
        <v>35</v>
      </c>
      <c r="B32" s="2">
        <v>10419</v>
      </c>
      <c r="C32" s="2">
        <v>10445</v>
      </c>
      <c r="D32" s="8">
        <f t="shared" si="0"/>
        <v>0.5006230828220859</v>
      </c>
      <c r="E32" s="2">
        <v>874</v>
      </c>
      <c r="F32" s="2">
        <v>851</v>
      </c>
      <c r="G32" s="8">
        <f t="shared" si="1"/>
        <v>0.49333333333333335</v>
      </c>
      <c r="H32" s="8">
        <f t="shared" si="2"/>
        <v>8.3885209713024281E-2</v>
      </c>
      <c r="I32" s="8">
        <f t="shared" si="3"/>
        <v>8.1474389660124463E-2</v>
      </c>
      <c r="J32" s="8">
        <f t="shared" si="4"/>
        <v>-2.4108200528998175E-3</v>
      </c>
      <c r="K32" s="1"/>
      <c r="L32" s="3"/>
      <c r="M32" s="3"/>
      <c r="N32" s="3"/>
    </row>
    <row r="33" spans="1:14" ht="13.2" x14ac:dyDescent="0.25">
      <c r="A33" s="1" t="s">
        <v>36</v>
      </c>
      <c r="B33" s="2">
        <v>9880</v>
      </c>
      <c r="C33" s="2">
        <v>9931</v>
      </c>
      <c r="D33" s="8">
        <f t="shared" si="0"/>
        <v>0.50128716369693604</v>
      </c>
      <c r="E33" s="2">
        <v>830</v>
      </c>
      <c r="F33" s="2">
        <v>831</v>
      </c>
      <c r="G33" s="8">
        <f t="shared" si="1"/>
        <v>0.50030102347983141</v>
      </c>
      <c r="H33" s="8">
        <f t="shared" si="2"/>
        <v>8.4008097165991905E-2</v>
      </c>
      <c r="I33" s="8">
        <f t="shared" si="3"/>
        <v>8.3677373879770423E-2</v>
      </c>
      <c r="J33" s="8">
        <f t="shared" si="4"/>
        <v>-3.3072328622148206E-4</v>
      </c>
      <c r="K33" s="1"/>
      <c r="L33" s="3"/>
      <c r="M33" s="3"/>
      <c r="N33" s="3"/>
    </row>
    <row r="34" spans="1:14" ht="13.2" x14ac:dyDescent="0.25">
      <c r="A34" s="1" t="s">
        <v>37</v>
      </c>
      <c r="B34" s="2">
        <v>10134</v>
      </c>
      <c r="C34" s="2">
        <v>10042</v>
      </c>
      <c r="D34" s="8">
        <f t="shared" si="0"/>
        <v>0.49772006344171293</v>
      </c>
      <c r="E34" s="2">
        <v>801</v>
      </c>
      <c r="F34" s="2">
        <v>802</v>
      </c>
      <c r="G34" s="8">
        <f t="shared" si="1"/>
        <v>0.50031191515907669</v>
      </c>
      <c r="H34" s="8">
        <f t="shared" si="2"/>
        <v>7.9040852575488457E-2</v>
      </c>
      <c r="I34" s="8">
        <f t="shared" si="3"/>
        <v>7.9864568810993825E-2</v>
      </c>
      <c r="J34" s="8">
        <f t="shared" si="4"/>
        <v>8.2371623550536732E-4</v>
      </c>
      <c r="K34" s="1"/>
      <c r="L34" s="3"/>
      <c r="M34" s="3"/>
      <c r="N34" s="3"/>
    </row>
    <row r="35" spans="1:14" ht="13.2" x14ac:dyDescent="0.25">
      <c r="A35" s="1" t="s">
        <v>38</v>
      </c>
      <c r="B35" s="2">
        <v>9717</v>
      </c>
      <c r="C35" s="2">
        <v>9721</v>
      </c>
      <c r="D35" s="8">
        <f t="shared" si="0"/>
        <v>0.50010289124395513</v>
      </c>
      <c r="E35" s="2">
        <v>814</v>
      </c>
      <c r="F35" s="2">
        <v>829</v>
      </c>
      <c r="G35" s="8">
        <f t="shared" si="1"/>
        <v>0.50456482045039563</v>
      </c>
      <c r="H35" s="8">
        <f t="shared" si="2"/>
        <v>8.3770711124832767E-2</v>
      </c>
      <c r="I35" s="8">
        <f t="shared" si="3"/>
        <v>8.5279292253883351E-2</v>
      </c>
      <c r="J35" s="8">
        <f t="shared" si="4"/>
        <v>1.5085811290505846E-3</v>
      </c>
      <c r="K35" s="1"/>
      <c r="L35" s="3"/>
      <c r="M35" s="3"/>
      <c r="N35" s="3"/>
    </row>
    <row r="36" spans="1:14" ht="13.2" x14ac:dyDescent="0.25">
      <c r="A36" s="1" t="s">
        <v>39</v>
      </c>
      <c r="B36" s="2">
        <v>9192</v>
      </c>
      <c r="C36" s="2">
        <v>9304</v>
      </c>
      <c r="D36" s="8">
        <f t="shared" si="0"/>
        <v>0.50302768166089962</v>
      </c>
      <c r="E36" s="2">
        <v>735</v>
      </c>
      <c r="F36" s="2">
        <v>770</v>
      </c>
      <c r="G36" s="8">
        <f t="shared" si="1"/>
        <v>0.51162790697674421</v>
      </c>
      <c r="H36" s="8">
        <f t="shared" si="2"/>
        <v>7.9960835509138378E-2</v>
      </c>
      <c r="I36" s="8">
        <f t="shared" si="3"/>
        <v>8.2760103181427347E-2</v>
      </c>
      <c r="J36" s="8">
        <f t="shared" si="4"/>
        <v>2.7992676722889687E-3</v>
      </c>
      <c r="K36" s="1"/>
      <c r="L36" s="3"/>
      <c r="M36" s="3"/>
      <c r="N36" s="3"/>
    </row>
    <row r="37" spans="1:14" ht="13.2" x14ac:dyDescent="0.25">
      <c r="A37" s="1" t="s">
        <v>40</v>
      </c>
      <c r="B37" s="2">
        <v>8630</v>
      </c>
      <c r="C37" s="2">
        <v>8668</v>
      </c>
      <c r="D37" s="8">
        <f t="shared" si="0"/>
        <v>0.50109839287778934</v>
      </c>
      <c r="E37" s="2">
        <v>743</v>
      </c>
      <c r="F37" s="2">
        <v>724</v>
      </c>
      <c r="G37" s="8">
        <f t="shared" si="1"/>
        <v>0.49352419904567146</v>
      </c>
      <c r="H37" s="8">
        <f t="shared" si="2"/>
        <v>8.6095017381228267E-2</v>
      </c>
      <c r="I37" s="8">
        <f t="shared" si="3"/>
        <v>8.3525611444393175E-2</v>
      </c>
      <c r="J37" s="8">
        <f t="shared" si="4"/>
        <v>-2.5694059368350924E-3</v>
      </c>
      <c r="K37" s="1"/>
      <c r="L37" s="3"/>
      <c r="M37" s="3"/>
      <c r="N37" s="3"/>
    </row>
    <row r="38" spans="1:14" ht="13.2" x14ac:dyDescent="0.25">
      <c r="A38" s="1" t="s">
        <v>41</v>
      </c>
      <c r="B38" s="2">
        <v>8970</v>
      </c>
      <c r="C38" s="2">
        <v>8988</v>
      </c>
      <c r="D38" s="8">
        <f t="shared" si="0"/>
        <v>0.50050116939525557</v>
      </c>
      <c r="E38" s="2">
        <v>722</v>
      </c>
      <c r="F38" s="2">
        <v>710</v>
      </c>
      <c r="G38" s="8">
        <f t="shared" si="1"/>
        <v>0.49581005586592181</v>
      </c>
      <c r="H38" s="8">
        <f t="shared" si="2"/>
        <v>8.0490523968784838E-2</v>
      </c>
      <c r="I38" s="8">
        <f t="shared" si="3"/>
        <v>7.8994214508233199E-2</v>
      </c>
      <c r="J38" s="8">
        <f t="shared" si="4"/>
        <v>-1.4963094605516397E-3</v>
      </c>
      <c r="K38" s="1"/>
      <c r="L38" s="3"/>
      <c r="M38" s="3"/>
      <c r="N38" s="3"/>
    </row>
    <row r="39" spans="1:14" ht="13.2" x14ac:dyDescent="0.25">
      <c r="A39" s="1" t="s">
        <v>57</v>
      </c>
      <c r="B39" s="2">
        <f>SUM(B2:B38)</f>
        <v>345543</v>
      </c>
      <c r="C39" s="2">
        <f>SUM(C2:C38)</f>
        <v>344660</v>
      </c>
      <c r="D39" s="2"/>
      <c r="E39" s="2">
        <f t="shared" ref="D39:J39" si="5">SUM(E2:E38)</f>
        <v>28378</v>
      </c>
      <c r="F39" s="2">
        <f t="shared" si="5"/>
        <v>28325</v>
      </c>
      <c r="G39" s="2"/>
      <c r="H39" s="2">
        <f>E39/B39</f>
        <v>8.2125813574576823E-2</v>
      </c>
      <c r="I39" s="2">
        <f>F39/C39</f>
        <v>8.2182440666163759E-2</v>
      </c>
      <c r="J39" s="2"/>
      <c r="K39" s="1"/>
      <c r="M39" s="3"/>
    </row>
    <row r="40" spans="1:14" ht="13.2" x14ac:dyDescent="0.25">
      <c r="A40" s="1"/>
      <c r="B40" s="2"/>
      <c r="E40" s="2"/>
      <c r="K40" s="1"/>
      <c r="M40" s="3"/>
    </row>
    <row r="42" spans="1:14" ht="15.75" customHeight="1" x14ac:dyDescent="0.25">
      <c r="A42" s="7" t="s">
        <v>52</v>
      </c>
    </row>
    <row r="43" spans="1:14" ht="15.75" customHeight="1" x14ac:dyDescent="0.25">
      <c r="A43" s="7" t="s">
        <v>60</v>
      </c>
      <c r="B43">
        <v>0.5</v>
      </c>
      <c r="F43" s="6"/>
      <c r="G43" s="13" t="s">
        <v>62</v>
      </c>
      <c r="H43" s="13" t="s">
        <v>63</v>
      </c>
    </row>
    <row r="44" spans="1:14" ht="15.75" customHeight="1" x14ac:dyDescent="0.25">
      <c r="A44" s="7" t="s">
        <v>61</v>
      </c>
      <c r="B44">
        <f>SQRT(0.5*0.5/SUM(B39:C39))</f>
        <v>6.0184074029432473E-4</v>
      </c>
      <c r="F44" s="6" t="s">
        <v>65</v>
      </c>
      <c r="G44" s="14">
        <v>345543</v>
      </c>
      <c r="H44" s="14">
        <v>344660</v>
      </c>
      <c r="I44" s="14"/>
    </row>
    <row r="45" spans="1:14" ht="15.75" customHeight="1" x14ac:dyDescent="0.25">
      <c r="A45" s="7" t="s">
        <v>50</v>
      </c>
      <c r="B45">
        <f>B43+B44*1.96</f>
        <v>0.50117960785097693</v>
      </c>
      <c r="F45" s="6" t="s">
        <v>66</v>
      </c>
      <c r="G45" s="14">
        <v>28378</v>
      </c>
      <c r="H45" s="14">
        <v>28325</v>
      </c>
    </row>
    <row r="46" spans="1:14" ht="15.75" customHeight="1" x14ac:dyDescent="0.25">
      <c r="A46" s="7" t="s">
        <v>51</v>
      </c>
      <c r="B46">
        <f>B43-B44*1.96</f>
        <v>0.49882039214902313</v>
      </c>
      <c r="F46" s="6" t="s">
        <v>64</v>
      </c>
      <c r="G46" s="15">
        <f>G45/G44</f>
        <v>8.2125813574576823E-2</v>
      </c>
      <c r="H46" s="12">
        <f>H45/H44</f>
        <v>8.2182440666163759E-2</v>
      </c>
    </row>
    <row r="47" spans="1:14" ht="15.75" customHeight="1" x14ac:dyDescent="0.25">
      <c r="A47" s="7" t="s">
        <v>59</v>
      </c>
      <c r="B47">
        <f>C39/SUM(B39:C39)</f>
        <v>0.4993603331193866</v>
      </c>
    </row>
    <row r="49" spans="1:2" ht="15.75" customHeight="1" x14ac:dyDescent="0.25">
      <c r="A49" s="7" t="s">
        <v>53</v>
      </c>
    </row>
    <row r="50" spans="1:2" ht="15.75" customHeight="1" x14ac:dyDescent="0.25">
      <c r="A50" s="7" t="s">
        <v>60</v>
      </c>
      <c r="B50">
        <v>0.5</v>
      </c>
    </row>
    <row r="51" spans="1:2" ht="15.75" customHeight="1" x14ac:dyDescent="0.25">
      <c r="A51" s="7" t="s">
        <v>61</v>
      </c>
      <c r="B51">
        <f>SQRT(0.5*0.5/SUM(E39:F39))</f>
        <v>2.0997470796992519E-3</v>
      </c>
    </row>
    <row r="52" spans="1:2" ht="15.75" customHeight="1" x14ac:dyDescent="0.25">
      <c r="A52" s="7" t="s">
        <v>50</v>
      </c>
      <c r="B52">
        <f>B50+B51*1.96</f>
        <v>0.50411550427621055</v>
      </c>
    </row>
    <row r="53" spans="1:2" ht="15.75" customHeight="1" x14ac:dyDescent="0.25">
      <c r="A53" s="7" t="s">
        <v>51</v>
      </c>
      <c r="B53">
        <f>B50-B51*1.96</f>
        <v>0.49588449572378945</v>
      </c>
    </row>
    <row r="54" spans="1:2" ht="15.75" customHeight="1" x14ac:dyDescent="0.25">
      <c r="A54" s="7" t="s">
        <v>59</v>
      </c>
      <c r="B54">
        <f>E39/SUM(E39:F39)</f>
        <v>0.50046734740666277</v>
      </c>
    </row>
    <row r="56" spans="1:2" ht="15.75" customHeight="1" x14ac:dyDescent="0.25">
      <c r="A56" s="13" t="s">
        <v>56</v>
      </c>
      <c r="B56" s="12"/>
    </row>
    <row r="57" spans="1:2" ht="15.75" customHeight="1" x14ac:dyDescent="0.25">
      <c r="A57" s="7" t="s">
        <v>58</v>
      </c>
      <c r="B57" s="12">
        <f>H39</f>
        <v>8.2125813574576823E-2</v>
      </c>
    </row>
    <row r="58" spans="1:2" ht="15.75" customHeight="1" x14ac:dyDescent="0.25">
      <c r="A58" s="7" t="s">
        <v>61</v>
      </c>
      <c r="B58">
        <f>SQRT(B57*(1-B57)/B39)</f>
        <v>4.6706827655464432E-4</v>
      </c>
    </row>
    <row r="59" spans="1:2" ht="15.75" customHeight="1" x14ac:dyDescent="0.25">
      <c r="A59" s="7" t="s">
        <v>50</v>
      </c>
      <c r="B59">
        <f>B57+B58*1.96</f>
        <v>8.304126739662393E-2</v>
      </c>
    </row>
    <row r="60" spans="1:2" ht="15.75" customHeight="1" x14ac:dyDescent="0.25">
      <c r="A60" s="7" t="s">
        <v>51</v>
      </c>
      <c r="B60" s="15">
        <f>B57-B58*1.96</f>
        <v>8.1210359752529715E-2</v>
      </c>
    </row>
    <row r="61" spans="1:2" ht="15.75" customHeight="1" x14ac:dyDescent="0.25">
      <c r="A61" s="13" t="s">
        <v>59</v>
      </c>
      <c r="B61" s="15">
        <v>8.2182440666163759E-2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2" activePane="bottomLeft" state="frozen"/>
      <selection pane="bottomLeft"/>
    </sheetView>
  </sheetViews>
  <sheetFormatPr defaultColWidth="14.44140625" defaultRowHeight="15.75" customHeight="1" x14ac:dyDescent="0.25"/>
  <sheetData>
    <row r="1" spans="1:5" ht="15.75" customHeight="1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ht="15.75" customHeight="1" x14ac:dyDescent="0.25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ht="15.75" customHeight="1" x14ac:dyDescent="0.25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ht="15.75" customHeight="1" x14ac:dyDescent="0.25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ht="15.75" customHeight="1" x14ac:dyDescent="0.25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ht="15.75" customHeight="1" x14ac:dyDescent="0.25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ht="15.75" customHeight="1" x14ac:dyDescent="0.25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ht="15.75" customHeight="1" x14ac:dyDescent="0.25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ht="15.75" customHeight="1" x14ac:dyDescent="0.2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ht="15.75" customHeight="1" x14ac:dyDescent="0.2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ht="15.75" customHeight="1" x14ac:dyDescent="0.2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ht="15.75" customHeight="1" x14ac:dyDescent="0.2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ht="15.75" customHeight="1" x14ac:dyDescent="0.2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ht="15.75" customHeight="1" x14ac:dyDescent="0.2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ht="15.75" customHeight="1" x14ac:dyDescent="0.2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ht="15.75" customHeight="1" x14ac:dyDescent="0.2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ht="15.75" customHeight="1" x14ac:dyDescent="0.2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ht="15.75" customHeight="1" x14ac:dyDescent="0.2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ht="15.75" customHeight="1" x14ac:dyDescent="0.2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ht="15.75" customHeight="1" x14ac:dyDescent="0.2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ht="15.75" customHeight="1" x14ac:dyDescent="0.2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ht="15.75" customHeight="1" x14ac:dyDescent="0.2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ht="15.75" customHeight="1" x14ac:dyDescent="0.2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ht="15.75" customHeight="1" x14ac:dyDescent="0.25">
      <c r="A25" s="1" t="s">
        <v>28</v>
      </c>
      <c r="B25" s="2">
        <v>9359</v>
      </c>
      <c r="C25" s="2">
        <v>789</v>
      </c>
      <c r="D25" s="3"/>
      <c r="E25" s="3"/>
    </row>
    <row r="26" spans="1:5" ht="15.75" customHeight="1" x14ac:dyDescent="0.25">
      <c r="A26" s="1" t="s">
        <v>29</v>
      </c>
      <c r="B26" s="2">
        <v>9427</v>
      </c>
      <c r="C26" s="2">
        <v>743</v>
      </c>
      <c r="D26" s="3"/>
      <c r="E26" s="3"/>
    </row>
    <row r="27" spans="1:5" ht="15.75" customHeight="1" x14ac:dyDescent="0.25">
      <c r="A27" s="1" t="s">
        <v>30</v>
      </c>
      <c r="B27" s="2">
        <v>9633</v>
      </c>
      <c r="C27" s="2">
        <v>808</v>
      </c>
      <c r="D27" s="3"/>
      <c r="E27" s="3"/>
    </row>
    <row r="28" spans="1:5" ht="15.75" customHeight="1" x14ac:dyDescent="0.25">
      <c r="A28" s="1" t="s">
        <v>31</v>
      </c>
      <c r="B28" s="2">
        <v>9842</v>
      </c>
      <c r="C28" s="2">
        <v>831</v>
      </c>
      <c r="D28" s="3"/>
      <c r="E28" s="3"/>
    </row>
    <row r="29" spans="1:5" ht="15.75" customHeight="1" x14ac:dyDescent="0.25">
      <c r="A29" s="1" t="s">
        <v>32</v>
      </c>
      <c r="B29" s="2">
        <v>9272</v>
      </c>
      <c r="C29" s="2">
        <v>767</v>
      </c>
      <c r="D29" s="3"/>
      <c r="E29" s="3"/>
    </row>
    <row r="30" spans="1:5" ht="15.75" customHeight="1" x14ac:dyDescent="0.25">
      <c r="A30" s="1" t="s">
        <v>33</v>
      </c>
      <c r="B30" s="2">
        <v>8969</v>
      </c>
      <c r="C30" s="2">
        <v>760</v>
      </c>
      <c r="D30" s="3"/>
      <c r="E30" s="3"/>
    </row>
    <row r="31" spans="1:5" ht="13.2" x14ac:dyDescent="0.25">
      <c r="A31" s="1" t="s">
        <v>34</v>
      </c>
      <c r="B31" s="2">
        <v>9697</v>
      </c>
      <c r="C31" s="2">
        <v>850</v>
      </c>
      <c r="D31" s="3"/>
      <c r="E31" s="3"/>
    </row>
    <row r="32" spans="1:5" ht="13.2" x14ac:dyDescent="0.25">
      <c r="A32" s="1" t="s">
        <v>35</v>
      </c>
      <c r="B32" s="2">
        <v>10445</v>
      </c>
      <c r="C32" s="2">
        <v>851</v>
      </c>
      <c r="D32" s="3"/>
      <c r="E32" s="3"/>
    </row>
    <row r="33" spans="1:5" ht="13.2" x14ac:dyDescent="0.25">
      <c r="A33" s="1" t="s">
        <v>36</v>
      </c>
      <c r="B33" s="2">
        <v>9931</v>
      </c>
      <c r="C33" s="2">
        <v>831</v>
      </c>
      <c r="D33" s="3"/>
      <c r="E33" s="3"/>
    </row>
    <row r="34" spans="1:5" ht="13.2" x14ac:dyDescent="0.25">
      <c r="A34" s="1" t="s">
        <v>37</v>
      </c>
      <c r="B34" s="2">
        <v>10042</v>
      </c>
      <c r="C34" s="2">
        <v>802</v>
      </c>
      <c r="D34" s="3"/>
      <c r="E34" s="3"/>
    </row>
    <row r="35" spans="1:5" ht="13.2" x14ac:dyDescent="0.25">
      <c r="A35" s="1" t="s">
        <v>38</v>
      </c>
      <c r="B35" s="2">
        <v>9721</v>
      </c>
      <c r="C35" s="2">
        <v>829</v>
      </c>
      <c r="D35" s="3"/>
      <c r="E35" s="3"/>
    </row>
    <row r="36" spans="1:5" ht="13.2" x14ac:dyDescent="0.25">
      <c r="A36" s="1" t="s">
        <v>39</v>
      </c>
      <c r="B36" s="2">
        <v>9304</v>
      </c>
      <c r="C36" s="2">
        <v>770</v>
      </c>
      <c r="D36" s="3"/>
      <c r="E36" s="3"/>
    </row>
    <row r="37" spans="1:5" ht="13.2" x14ac:dyDescent="0.25">
      <c r="A37" s="1" t="s">
        <v>40</v>
      </c>
      <c r="B37" s="2">
        <v>8668</v>
      </c>
      <c r="C37" s="2">
        <v>724</v>
      </c>
      <c r="D37" s="3"/>
      <c r="E37" s="3"/>
    </row>
    <row r="38" spans="1:5" ht="13.2" x14ac:dyDescent="0.25">
      <c r="A38" s="1" t="s">
        <v>41</v>
      </c>
      <c r="B38" s="2">
        <v>8988</v>
      </c>
      <c r="C38" s="2">
        <v>710</v>
      </c>
      <c r="D38" s="3"/>
      <c r="E3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/>
  </sheetViews>
  <sheetFormatPr defaultRowHeight="13.2" x14ac:dyDescent="0.25"/>
  <cols>
    <col min="1" max="1" width="26.5546875" bestFit="1" customWidth="1"/>
    <col min="2" max="3" width="15.77734375" customWidth="1"/>
    <col min="4" max="4" width="15.77734375" style="12" customWidth="1"/>
    <col min="5" max="6" width="15.77734375" customWidth="1"/>
    <col min="7" max="10" width="15.77734375" style="12" customWidth="1"/>
  </cols>
  <sheetData>
    <row r="1" spans="1:10" x14ac:dyDescent="0.25">
      <c r="A1" s="5" t="s">
        <v>0</v>
      </c>
      <c r="B1" s="5" t="s">
        <v>43</v>
      </c>
      <c r="C1" s="5" t="s">
        <v>42</v>
      </c>
      <c r="D1" s="11"/>
      <c r="E1" s="5" t="s">
        <v>44</v>
      </c>
      <c r="F1" s="5" t="s">
        <v>47</v>
      </c>
      <c r="G1" s="11"/>
      <c r="H1" s="11" t="s">
        <v>54</v>
      </c>
      <c r="I1" s="11" t="s">
        <v>55</v>
      </c>
      <c r="J1" s="11"/>
    </row>
    <row r="2" spans="1:10" x14ac:dyDescent="0.25">
      <c r="A2" s="4" t="s">
        <v>5</v>
      </c>
      <c r="B2" s="2">
        <v>7723</v>
      </c>
      <c r="C2" s="2">
        <v>7716</v>
      </c>
      <c r="D2" s="8">
        <f>C2/(C2+B2)</f>
        <v>0.49977330137962306</v>
      </c>
      <c r="E2" s="2">
        <v>687</v>
      </c>
      <c r="F2" s="2">
        <v>686</v>
      </c>
      <c r="G2" s="8">
        <f>F2/(E2+F2)</f>
        <v>0.49963583394027677</v>
      </c>
      <c r="H2" s="8">
        <f>E2/B2</f>
        <v>8.8955069273598336E-2</v>
      </c>
      <c r="I2" s="8">
        <f>F2/C2</f>
        <v>8.8906168999481602E-2</v>
      </c>
      <c r="J2" s="8">
        <f>I2-H2</f>
        <v>-4.8900274116733811E-5</v>
      </c>
    </row>
    <row r="3" spans="1:10" x14ac:dyDescent="0.25">
      <c r="A3" s="4" t="s">
        <v>6</v>
      </c>
      <c r="B3" s="2">
        <v>9102</v>
      </c>
      <c r="C3" s="2">
        <v>9288</v>
      </c>
      <c r="D3" s="8">
        <f t="shared" ref="D3:D38" si="0">C3/(C3+B3)</f>
        <v>0.5050570962479608</v>
      </c>
      <c r="E3" s="2">
        <v>779</v>
      </c>
      <c r="F3" s="2">
        <v>785</v>
      </c>
      <c r="G3" s="8">
        <f t="shared" ref="G3:G38" si="1">F3/(E3+F3)</f>
        <v>0.50191815856777489</v>
      </c>
      <c r="H3" s="8">
        <f t="shared" ref="H3:I38" si="2">E3/B3</f>
        <v>8.5585585585585586E-2</v>
      </c>
      <c r="I3" s="8">
        <f t="shared" si="2"/>
        <v>8.4517657192075796E-2</v>
      </c>
      <c r="J3" s="8">
        <f t="shared" ref="J3:J38" si="3">I3-H3</f>
        <v>-1.06792839350979E-3</v>
      </c>
    </row>
    <row r="4" spans="1:10" x14ac:dyDescent="0.25">
      <c r="A4" s="4" t="s">
        <v>7</v>
      </c>
      <c r="B4" s="2">
        <v>10511</v>
      </c>
      <c r="C4" s="2">
        <v>10480</v>
      </c>
      <c r="D4" s="8">
        <f t="shared" si="0"/>
        <v>0.49926158829974754</v>
      </c>
      <c r="E4" s="2">
        <v>909</v>
      </c>
      <c r="F4" s="2">
        <v>884</v>
      </c>
      <c r="G4" s="8">
        <f t="shared" si="1"/>
        <v>0.49302844394868933</v>
      </c>
      <c r="H4" s="8">
        <f t="shared" si="2"/>
        <v>8.6480829607078299E-2</v>
      </c>
      <c r="I4" s="8">
        <f t="shared" si="2"/>
        <v>8.4351145038167943E-2</v>
      </c>
      <c r="J4" s="8">
        <f t="shared" si="3"/>
        <v>-2.1296845689103561E-3</v>
      </c>
    </row>
    <row r="5" spans="1:10" x14ac:dyDescent="0.25">
      <c r="A5" s="4" t="s">
        <v>8</v>
      </c>
      <c r="B5" s="2">
        <v>9871</v>
      </c>
      <c r="C5" s="2">
        <v>9867</v>
      </c>
      <c r="D5" s="8">
        <f t="shared" si="0"/>
        <v>0.4998986726112068</v>
      </c>
      <c r="E5" s="2">
        <v>836</v>
      </c>
      <c r="F5" s="2">
        <v>827</v>
      </c>
      <c r="G5" s="8">
        <f t="shared" si="1"/>
        <v>0.49729404690318701</v>
      </c>
      <c r="H5" s="8">
        <f t="shared" si="2"/>
        <v>8.4692533684530447E-2</v>
      </c>
      <c r="I5" s="8">
        <f t="shared" si="2"/>
        <v>8.3814735988649039E-2</v>
      </c>
      <c r="J5" s="8">
        <f t="shared" si="3"/>
        <v>-8.7779769588140766E-4</v>
      </c>
    </row>
    <row r="6" spans="1:10" x14ac:dyDescent="0.25">
      <c r="A6" s="4" t="s">
        <v>9</v>
      </c>
      <c r="B6" s="2">
        <v>10014</v>
      </c>
      <c r="C6" s="2">
        <v>9793</v>
      </c>
      <c r="D6" s="8">
        <f t="shared" si="0"/>
        <v>0.49442116423486648</v>
      </c>
      <c r="E6" s="2">
        <v>837</v>
      </c>
      <c r="F6" s="2">
        <v>832</v>
      </c>
      <c r="G6" s="8">
        <f t="shared" si="1"/>
        <v>0.49850209706411025</v>
      </c>
      <c r="H6" s="8">
        <f t="shared" si="2"/>
        <v>8.3582983822648296E-2</v>
      </c>
      <c r="I6" s="8">
        <f t="shared" si="2"/>
        <v>8.4958643929337288E-2</v>
      </c>
      <c r="J6" s="8">
        <f t="shared" si="3"/>
        <v>1.3756601066889917E-3</v>
      </c>
    </row>
    <row r="7" spans="1:10" x14ac:dyDescent="0.25">
      <c r="A7" s="4" t="s">
        <v>10</v>
      </c>
      <c r="B7" s="2">
        <v>9670</v>
      </c>
      <c r="C7" s="2">
        <v>9500</v>
      </c>
      <c r="D7" s="8">
        <f t="shared" si="0"/>
        <v>0.49556598852373501</v>
      </c>
      <c r="E7" s="2">
        <v>823</v>
      </c>
      <c r="F7" s="2">
        <v>788</v>
      </c>
      <c r="G7" s="8">
        <f t="shared" si="1"/>
        <v>0.48913718187461203</v>
      </c>
      <c r="H7" s="8">
        <f t="shared" si="2"/>
        <v>8.5108583247156158E-2</v>
      </c>
      <c r="I7" s="8">
        <f t="shared" si="2"/>
        <v>8.2947368421052631E-2</v>
      </c>
      <c r="J7" s="8">
        <f t="shared" si="3"/>
        <v>-2.1612148261035274E-3</v>
      </c>
    </row>
    <row r="8" spans="1:10" x14ac:dyDescent="0.25">
      <c r="A8" s="4" t="s">
        <v>11</v>
      </c>
      <c r="B8" s="2">
        <v>9008</v>
      </c>
      <c r="C8" s="2">
        <v>9088</v>
      </c>
      <c r="D8" s="8">
        <f t="shared" si="0"/>
        <v>0.50221043324491599</v>
      </c>
      <c r="E8" s="2">
        <v>748</v>
      </c>
      <c r="F8" s="2">
        <v>780</v>
      </c>
      <c r="G8" s="8">
        <f t="shared" si="1"/>
        <v>0.51047120418848169</v>
      </c>
      <c r="H8" s="8">
        <f t="shared" si="2"/>
        <v>8.3037300177619899E-2</v>
      </c>
      <c r="I8" s="8">
        <f t="shared" si="2"/>
        <v>8.5827464788732391E-2</v>
      </c>
      <c r="J8" s="8">
        <f t="shared" si="3"/>
        <v>2.7901646111124917E-3</v>
      </c>
    </row>
    <row r="9" spans="1:10" x14ac:dyDescent="0.25">
      <c r="A9" s="4" t="s">
        <v>12</v>
      </c>
      <c r="B9" s="2">
        <v>7434</v>
      </c>
      <c r="C9" s="2">
        <v>7664</v>
      </c>
      <c r="D9" s="8">
        <f t="shared" si="0"/>
        <v>0.50761690290104655</v>
      </c>
      <c r="E9" s="2">
        <v>632</v>
      </c>
      <c r="F9" s="2">
        <v>652</v>
      </c>
      <c r="G9" s="8">
        <f t="shared" si="1"/>
        <v>0.50778816199376942</v>
      </c>
      <c r="H9" s="8">
        <f t="shared" si="2"/>
        <v>8.5014796879203658E-2</v>
      </c>
      <c r="I9" s="8">
        <f t="shared" si="2"/>
        <v>8.5073068893528184E-2</v>
      </c>
      <c r="J9" s="8">
        <f t="shared" si="3"/>
        <v>5.8272014324525778E-5</v>
      </c>
    </row>
    <row r="10" spans="1:10" x14ac:dyDescent="0.25">
      <c r="A10" s="4" t="s">
        <v>13</v>
      </c>
      <c r="B10" s="2">
        <v>8459</v>
      </c>
      <c r="C10" s="2">
        <v>8434</v>
      </c>
      <c r="D10" s="8">
        <f t="shared" si="0"/>
        <v>0.49926004854081574</v>
      </c>
      <c r="E10" s="2">
        <v>691</v>
      </c>
      <c r="F10" s="2">
        <v>697</v>
      </c>
      <c r="G10" s="8">
        <f t="shared" si="1"/>
        <v>0.50216138328530258</v>
      </c>
      <c r="H10" s="8">
        <f t="shared" si="2"/>
        <v>8.1688142806478306E-2</v>
      </c>
      <c r="I10" s="8">
        <f t="shared" si="2"/>
        <v>8.2641688404078734E-2</v>
      </c>
      <c r="J10" s="8">
        <f t="shared" si="3"/>
        <v>9.5354559760042756E-4</v>
      </c>
    </row>
    <row r="11" spans="1:10" x14ac:dyDescent="0.25">
      <c r="A11" s="4" t="s">
        <v>14</v>
      </c>
      <c r="B11" s="2">
        <v>10667</v>
      </c>
      <c r="C11" s="2">
        <v>10496</v>
      </c>
      <c r="D11" s="8">
        <f t="shared" si="0"/>
        <v>0.4959599300666257</v>
      </c>
      <c r="E11" s="2">
        <v>861</v>
      </c>
      <c r="F11" s="2">
        <v>860</v>
      </c>
      <c r="G11" s="8">
        <f t="shared" si="1"/>
        <v>0.49970947123765252</v>
      </c>
      <c r="H11" s="8">
        <f t="shared" si="2"/>
        <v>8.0716227617886938E-2</v>
      </c>
      <c r="I11" s="8">
        <f t="shared" si="2"/>
        <v>8.1935975609756101E-2</v>
      </c>
      <c r="J11" s="8">
        <f t="shared" si="3"/>
        <v>1.2197479918691634E-3</v>
      </c>
    </row>
    <row r="12" spans="1:10" x14ac:dyDescent="0.25">
      <c r="A12" s="4" t="s">
        <v>15</v>
      </c>
      <c r="B12" s="2">
        <v>10660</v>
      </c>
      <c r="C12" s="2">
        <v>10551</v>
      </c>
      <c r="D12" s="8">
        <f t="shared" si="0"/>
        <v>0.49743057847343358</v>
      </c>
      <c r="E12" s="2">
        <v>867</v>
      </c>
      <c r="F12" s="2">
        <v>864</v>
      </c>
      <c r="G12" s="8">
        <f t="shared" si="1"/>
        <v>0.49913344887348354</v>
      </c>
      <c r="H12" s="8">
        <f t="shared" si="2"/>
        <v>8.1332082551594742E-2</v>
      </c>
      <c r="I12" s="8">
        <f t="shared" si="2"/>
        <v>8.1887972704009104E-2</v>
      </c>
      <c r="J12" s="8">
        <f t="shared" si="3"/>
        <v>5.5589015241436224E-4</v>
      </c>
    </row>
    <row r="13" spans="1:10" x14ac:dyDescent="0.25">
      <c r="A13" s="4" t="s">
        <v>16</v>
      </c>
      <c r="B13" s="2">
        <v>9947</v>
      </c>
      <c r="C13" s="2">
        <v>9737</v>
      </c>
      <c r="D13" s="8">
        <f t="shared" si="0"/>
        <v>0.4946657183499289</v>
      </c>
      <c r="E13" s="2">
        <v>838</v>
      </c>
      <c r="F13" s="2">
        <v>801</v>
      </c>
      <c r="G13" s="8">
        <f t="shared" si="1"/>
        <v>0.48871262965222695</v>
      </c>
      <c r="H13" s="8">
        <f t="shared" si="2"/>
        <v>8.4246506484367142E-2</v>
      </c>
      <c r="I13" s="8">
        <f t="shared" si="2"/>
        <v>8.2263530861661702E-2</v>
      </c>
      <c r="J13" s="8">
        <f t="shared" si="3"/>
        <v>-1.9829756227054407E-3</v>
      </c>
    </row>
    <row r="14" spans="1:10" x14ac:dyDescent="0.25">
      <c r="A14" s="4" t="s">
        <v>17</v>
      </c>
      <c r="B14" s="2">
        <v>8324</v>
      </c>
      <c r="C14" s="2">
        <v>8176</v>
      </c>
      <c r="D14" s="8">
        <f t="shared" si="0"/>
        <v>0.49551515151515152</v>
      </c>
      <c r="E14" s="2">
        <v>665</v>
      </c>
      <c r="F14" s="2">
        <v>642</v>
      </c>
      <c r="G14" s="8">
        <f t="shared" si="1"/>
        <v>0.49120122417750572</v>
      </c>
      <c r="H14" s="8">
        <f t="shared" si="2"/>
        <v>7.9889476213358956E-2</v>
      </c>
      <c r="I14" s="8">
        <f t="shared" si="2"/>
        <v>7.8522504892367909E-2</v>
      </c>
      <c r="J14" s="8">
        <f t="shared" si="3"/>
        <v>-1.3669713209910478E-3</v>
      </c>
    </row>
    <row r="15" spans="1:10" x14ac:dyDescent="0.25">
      <c r="A15" s="4" t="s">
        <v>18</v>
      </c>
      <c r="B15" s="2">
        <v>9434</v>
      </c>
      <c r="C15" s="2">
        <v>9402</v>
      </c>
      <c r="D15" s="8">
        <f t="shared" si="0"/>
        <v>0.49915056275217667</v>
      </c>
      <c r="E15" s="2">
        <v>673</v>
      </c>
      <c r="F15" s="2">
        <v>697</v>
      </c>
      <c r="G15" s="8">
        <f t="shared" si="1"/>
        <v>0.50875912408759127</v>
      </c>
      <c r="H15" s="8">
        <f t="shared" si="2"/>
        <v>7.1337714649141404E-2</v>
      </c>
      <c r="I15" s="8">
        <f t="shared" si="2"/>
        <v>7.413316315677515E-2</v>
      </c>
      <c r="J15" s="8">
        <f t="shared" si="3"/>
        <v>2.7954485076337465E-3</v>
      </c>
    </row>
    <row r="16" spans="1:10" x14ac:dyDescent="0.25">
      <c r="A16" s="4" t="s">
        <v>19</v>
      </c>
      <c r="B16" s="2">
        <v>8687</v>
      </c>
      <c r="C16" s="2">
        <v>8669</v>
      </c>
      <c r="D16" s="8">
        <f t="shared" si="0"/>
        <v>0.49948144733809635</v>
      </c>
      <c r="E16" s="2">
        <v>691</v>
      </c>
      <c r="F16" s="2">
        <v>669</v>
      </c>
      <c r="G16" s="8">
        <f t="shared" si="1"/>
        <v>0.49191176470588233</v>
      </c>
      <c r="H16" s="8">
        <f t="shared" si="2"/>
        <v>7.954414642569356E-2</v>
      </c>
      <c r="I16" s="8">
        <f t="shared" si="2"/>
        <v>7.7171530741723379E-2</v>
      </c>
      <c r="J16" s="8">
        <f t="shared" si="3"/>
        <v>-2.3726156839701806E-3</v>
      </c>
    </row>
    <row r="17" spans="1:10" x14ac:dyDescent="0.25">
      <c r="A17" s="4" t="s">
        <v>20</v>
      </c>
      <c r="B17" s="2">
        <v>8896</v>
      </c>
      <c r="C17" s="2">
        <v>8881</v>
      </c>
      <c r="D17" s="8">
        <f t="shared" si="0"/>
        <v>0.49957810654216123</v>
      </c>
      <c r="E17" s="2">
        <v>708</v>
      </c>
      <c r="F17" s="2">
        <v>693</v>
      </c>
      <c r="G17" s="8">
        <f t="shared" si="1"/>
        <v>0.49464668094218417</v>
      </c>
      <c r="H17" s="8">
        <f t="shared" si="2"/>
        <v>7.9586330935251803E-2</v>
      </c>
      <c r="I17" s="8">
        <f t="shared" si="2"/>
        <v>7.8031753180948085E-2</v>
      </c>
      <c r="J17" s="8">
        <f t="shared" si="3"/>
        <v>-1.5545777543037181E-3</v>
      </c>
    </row>
    <row r="18" spans="1:10" x14ac:dyDescent="0.25">
      <c r="A18" s="4" t="s">
        <v>21</v>
      </c>
      <c r="B18" s="2">
        <v>9535</v>
      </c>
      <c r="C18" s="2">
        <v>9655</v>
      </c>
      <c r="D18" s="8">
        <f t="shared" si="0"/>
        <v>0.50312662845231892</v>
      </c>
      <c r="E18" s="2">
        <v>759</v>
      </c>
      <c r="F18" s="2">
        <v>771</v>
      </c>
      <c r="G18" s="8">
        <f t="shared" si="1"/>
        <v>0.50392156862745097</v>
      </c>
      <c r="H18" s="8">
        <f t="shared" si="2"/>
        <v>7.960146827477714E-2</v>
      </c>
      <c r="I18" s="8">
        <f t="shared" si="2"/>
        <v>7.9854997410668052E-2</v>
      </c>
      <c r="J18" s="8">
        <f t="shared" si="3"/>
        <v>2.5352913589091197E-4</v>
      </c>
    </row>
    <row r="19" spans="1:10" x14ac:dyDescent="0.25">
      <c r="A19" s="4" t="s">
        <v>22</v>
      </c>
      <c r="B19" s="2">
        <v>9363</v>
      </c>
      <c r="C19" s="2">
        <v>9396</v>
      </c>
      <c r="D19" s="8">
        <f t="shared" si="0"/>
        <v>0.50087957780265469</v>
      </c>
      <c r="E19" s="2">
        <v>736</v>
      </c>
      <c r="F19" s="2">
        <v>736</v>
      </c>
      <c r="G19" s="8">
        <f t="shared" si="1"/>
        <v>0.5</v>
      </c>
      <c r="H19" s="8">
        <f t="shared" si="2"/>
        <v>7.8607283990174096E-2</v>
      </c>
      <c r="I19" s="8">
        <f t="shared" si="2"/>
        <v>7.833120476798637E-2</v>
      </c>
      <c r="J19" s="8">
        <f t="shared" si="3"/>
        <v>-2.7607922218772507E-4</v>
      </c>
    </row>
    <row r="20" spans="1:10" x14ac:dyDescent="0.25">
      <c r="A20" s="4" t="s">
        <v>23</v>
      </c>
      <c r="B20" s="2">
        <v>9327</v>
      </c>
      <c r="C20" s="2">
        <v>9262</v>
      </c>
      <c r="D20" s="8">
        <f t="shared" si="0"/>
        <v>0.49825165420409923</v>
      </c>
      <c r="E20" s="2">
        <v>739</v>
      </c>
      <c r="F20" s="2">
        <v>727</v>
      </c>
      <c r="G20" s="8">
        <f t="shared" si="1"/>
        <v>0.49590723055934516</v>
      </c>
      <c r="H20" s="8">
        <f t="shared" si="2"/>
        <v>7.9232336228154815E-2</v>
      </c>
      <c r="I20" s="8">
        <f t="shared" si="2"/>
        <v>7.8492766141222192E-2</v>
      </c>
      <c r="J20" s="8">
        <f t="shared" si="3"/>
        <v>-7.3957008693262272E-4</v>
      </c>
    </row>
    <row r="21" spans="1:10" x14ac:dyDescent="0.25">
      <c r="A21" s="4" t="s">
        <v>24</v>
      </c>
      <c r="B21" s="2">
        <v>9345</v>
      </c>
      <c r="C21" s="2">
        <v>9308</v>
      </c>
      <c r="D21" s="8">
        <f t="shared" si="0"/>
        <v>0.49900820243392485</v>
      </c>
      <c r="E21" s="2">
        <v>734</v>
      </c>
      <c r="F21" s="2">
        <v>728</v>
      </c>
      <c r="G21" s="8">
        <f t="shared" si="1"/>
        <v>0.49794801641586867</v>
      </c>
      <c r="H21" s="8">
        <f t="shared" si="2"/>
        <v>7.854467629748528E-2</v>
      </c>
      <c r="I21" s="8">
        <f t="shared" si="2"/>
        <v>7.8212290502793297E-2</v>
      </c>
      <c r="J21" s="8">
        <f t="shared" si="3"/>
        <v>-3.3238579469198337E-4</v>
      </c>
    </row>
    <row r="22" spans="1:10" x14ac:dyDescent="0.25">
      <c r="A22" s="4" t="s">
        <v>25</v>
      </c>
      <c r="B22" s="2">
        <v>8890</v>
      </c>
      <c r="C22" s="2">
        <v>8715</v>
      </c>
      <c r="D22" s="8">
        <f t="shared" si="0"/>
        <v>0.49502982107355864</v>
      </c>
      <c r="E22" s="2">
        <v>706</v>
      </c>
      <c r="F22" s="2">
        <v>722</v>
      </c>
      <c r="G22" s="8">
        <f t="shared" si="1"/>
        <v>0.50560224089635852</v>
      </c>
      <c r="H22" s="8">
        <f t="shared" si="2"/>
        <v>7.9415073115860518E-2</v>
      </c>
      <c r="I22" s="8">
        <f t="shared" si="2"/>
        <v>8.2845668387837065E-2</v>
      </c>
      <c r="J22" s="8">
        <f t="shared" si="3"/>
        <v>3.430595271976547E-3</v>
      </c>
    </row>
    <row r="23" spans="1:10" x14ac:dyDescent="0.25">
      <c r="A23" s="4" t="s">
        <v>26</v>
      </c>
      <c r="B23" s="2">
        <v>8460</v>
      </c>
      <c r="C23" s="2">
        <v>8448</v>
      </c>
      <c r="D23" s="8">
        <f t="shared" si="0"/>
        <v>0.49964513839602553</v>
      </c>
      <c r="E23" s="2">
        <v>681</v>
      </c>
      <c r="F23" s="2">
        <v>695</v>
      </c>
      <c r="G23" s="8">
        <f t="shared" si="1"/>
        <v>0.50508720930232553</v>
      </c>
      <c r="H23" s="8">
        <f t="shared" si="2"/>
        <v>8.0496453900709225E-2</v>
      </c>
      <c r="I23" s="8">
        <f t="shared" si="2"/>
        <v>8.2267992424242431E-2</v>
      </c>
      <c r="J23" s="8">
        <f t="shared" si="3"/>
        <v>1.771538523533206E-3</v>
      </c>
    </row>
    <row r="24" spans="1:10" x14ac:dyDescent="0.25">
      <c r="A24" s="4" t="s">
        <v>27</v>
      </c>
      <c r="B24" s="2">
        <v>8836</v>
      </c>
      <c r="C24" s="2">
        <v>8836</v>
      </c>
      <c r="D24" s="8">
        <f t="shared" si="0"/>
        <v>0.5</v>
      </c>
      <c r="E24" s="2">
        <v>693</v>
      </c>
      <c r="F24" s="2">
        <v>724</v>
      </c>
      <c r="G24" s="8">
        <f t="shared" si="1"/>
        <v>0.51093860268172198</v>
      </c>
      <c r="H24" s="8">
        <f t="shared" si="2"/>
        <v>7.8429153463105472E-2</v>
      </c>
      <c r="I24" s="8">
        <f t="shared" si="2"/>
        <v>8.1937528293345399E-2</v>
      </c>
      <c r="J24" s="8">
        <f t="shared" si="3"/>
        <v>3.508374830239927E-3</v>
      </c>
    </row>
    <row r="25" spans="1:10" x14ac:dyDescent="0.25">
      <c r="A25" s="4" t="s">
        <v>28</v>
      </c>
      <c r="B25" s="2">
        <v>9437</v>
      </c>
      <c r="C25" s="2">
        <v>9359</v>
      </c>
      <c r="D25" s="8">
        <f t="shared" si="0"/>
        <v>0.49792509044477551</v>
      </c>
      <c r="E25" s="2">
        <v>788</v>
      </c>
      <c r="F25" s="2">
        <v>789</v>
      </c>
      <c r="G25" s="8">
        <f t="shared" si="1"/>
        <v>0.50031705770450219</v>
      </c>
      <c r="H25" s="8">
        <f t="shared" si="2"/>
        <v>8.3501112641729366E-2</v>
      </c>
      <c r="I25" s="8">
        <f t="shared" si="2"/>
        <v>8.4303878619510636E-2</v>
      </c>
      <c r="J25" s="8">
        <f t="shared" si="3"/>
        <v>8.0276597778126957E-4</v>
      </c>
    </row>
    <row r="26" spans="1:10" x14ac:dyDescent="0.25">
      <c r="A26" s="4" t="s">
        <v>29</v>
      </c>
      <c r="B26" s="2">
        <v>9420</v>
      </c>
      <c r="C26" s="2">
        <v>9427</v>
      </c>
      <c r="D26" s="8">
        <f t="shared" si="0"/>
        <v>0.50018570594789624</v>
      </c>
      <c r="E26" s="2">
        <v>781</v>
      </c>
      <c r="F26" s="2">
        <v>743</v>
      </c>
      <c r="G26" s="8">
        <f t="shared" si="1"/>
        <v>0.48753280839895013</v>
      </c>
      <c r="H26" s="8">
        <f t="shared" si="2"/>
        <v>8.2908704883227172E-2</v>
      </c>
      <c r="I26" s="8">
        <f t="shared" si="2"/>
        <v>7.8816166330752099E-2</v>
      </c>
      <c r="J26" s="8">
        <f t="shared" si="3"/>
        <v>-4.0925385524750724E-3</v>
      </c>
    </row>
    <row r="27" spans="1:10" x14ac:dyDescent="0.25">
      <c r="A27" s="4" t="s">
        <v>30</v>
      </c>
      <c r="B27" s="2">
        <v>9570</v>
      </c>
      <c r="C27" s="2">
        <v>9633</v>
      </c>
      <c r="D27" s="8">
        <f t="shared" si="0"/>
        <v>0.50164036869239181</v>
      </c>
      <c r="E27" s="2">
        <v>805</v>
      </c>
      <c r="F27" s="2">
        <v>808</v>
      </c>
      <c r="G27" s="8">
        <f t="shared" si="1"/>
        <v>0.5009299442033478</v>
      </c>
      <c r="H27" s="8">
        <f t="shared" si="2"/>
        <v>8.4117032392894461E-2</v>
      </c>
      <c r="I27" s="8">
        <f t="shared" si="2"/>
        <v>8.3878334890480646E-2</v>
      </c>
      <c r="J27" s="8">
        <f t="shared" si="3"/>
        <v>-2.3869750241381493E-4</v>
      </c>
    </row>
    <row r="28" spans="1:10" x14ac:dyDescent="0.25">
      <c r="A28" s="4" t="s">
        <v>31</v>
      </c>
      <c r="B28" s="2">
        <v>9921</v>
      </c>
      <c r="C28" s="2">
        <v>9842</v>
      </c>
      <c r="D28" s="8">
        <f t="shared" si="0"/>
        <v>0.49800131558973842</v>
      </c>
      <c r="E28" s="2">
        <v>830</v>
      </c>
      <c r="F28" s="2">
        <v>831</v>
      </c>
      <c r="G28" s="8">
        <f t="shared" si="1"/>
        <v>0.50030102347983141</v>
      </c>
      <c r="H28" s="8">
        <f t="shared" si="2"/>
        <v>8.3660921278096961E-2</v>
      </c>
      <c r="I28" s="8">
        <f t="shared" si="2"/>
        <v>8.4434058118268651E-2</v>
      </c>
      <c r="J28" s="8">
        <f t="shared" si="3"/>
        <v>7.7313684017168982E-4</v>
      </c>
    </row>
    <row r="29" spans="1:10" x14ac:dyDescent="0.25">
      <c r="A29" s="4" t="s">
        <v>32</v>
      </c>
      <c r="B29" s="2">
        <v>9424</v>
      </c>
      <c r="C29" s="2">
        <v>9272</v>
      </c>
      <c r="D29" s="8">
        <f t="shared" si="0"/>
        <v>0.49593495934959347</v>
      </c>
      <c r="E29" s="2">
        <v>781</v>
      </c>
      <c r="F29" s="2">
        <v>767</v>
      </c>
      <c r="G29" s="8">
        <f t="shared" si="1"/>
        <v>0.49547803617571057</v>
      </c>
      <c r="H29" s="8">
        <f t="shared" si="2"/>
        <v>8.2873514431239387E-2</v>
      </c>
      <c r="I29" s="8">
        <f t="shared" si="2"/>
        <v>8.2722174288179462E-2</v>
      </c>
      <c r="J29" s="8">
        <f t="shared" si="3"/>
        <v>-1.5134014305992483E-4</v>
      </c>
    </row>
    <row r="30" spans="1:10" x14ac:dyDescent="0.25">
      <c r="A30" s="4" t="s">
        <v>33</v>
      </c>
      <c r="B30" s="2">
        <v>9010</v>
      </c>
      <c r="C30" s="2">
        <v>8969</v>
      </c>
      <c r="D30" s="8">
        <f t="shared" si="0"/>
        <v>0.49885978085544247</v>
      </c>
      <c r="E30" s="2">
        <v>756</v>
      </c>
      <c r="F30" s="2">
        <v>760</v>
      </c>
      <c r="G30" s="8">
        <f t="shared" si="1"/>
        <v>0.50131926121372028</v>
      </c>
      <c r="H30" s="8">
        <f t="shared" si="2"/>
        <v>8.390677025527192E-2</v>
      </c>
      <c r="I30" s="8">
        <f t="shared" si="2"/>
        <v>8.4736313970342286E-2</v>
      </c>
      <c r="J30" s="8">
        <f t="shared" si="3"/>
        <v>8.2954371507036606E-4</v>
      </c>
    </row>
    <row r="31" spans="1:10" x14ac:dyDescent="0.25">
      <c r="A31" s="4" t="s">
        <v>34</v>
      </c>
      <c r="B31" s="2">
        <v>9656</v>
      </c>
      <c r="C31" s="2">
        <v>9697</v>
      </c>
      <c r="D31" s="8">
        <f t="shared" si="0"/>
        <v>0.50105926729705985</v>
      </c>
      <c r="E31" s="2">
        <v>825</v>
      </c>
      <c r="F31" s="2">
        <v>850</v>
      </c>
      <c r="G31" s="8">
        <f t="shared" si="1"/>
        <v>0.5074626865671642</v>
      </c>
      <c r="H31" s="8">
        <f t="shared" si="2"/>
        <v>8.5439105219552614E-2</v>
      </c>
      <c r="I31" s="8">
        <f t="shared" si="2"/>
        <v>8.7655976075074762E-2</v>
      </c>
      <c r="J31" s="8">
        <f t="shared" si="3"/>
        <v>2.2168708555221489E-3</v>
      </c>
    </row>
    <row r="32" spans="1:10" x14ac:dyDescent="0.25">
      <c r="A32" s="4" t="s">
        <v>35</v>
      </c>
      <c r="B32" s="2">
        <v>10419</v>
      </c>
      <c r="C32" s="2">
        <v>10445</v>
      </c>
      <c r="D32" s="8">
        <f t="shared" si="0"/>
        <v>0.5006230828220859</v>
      </c>
      <c r="E32" s="2">
        <v>874</v>
      </c>
      <c r="F32" s="2">
        <v>851</v>
      </c>
      <c r="G32" s="8">
        <f t="shared" si="1"/>
        <v>0.49333333333333335</v>
      </c>
      <c r="H32" s="8">
        <f t="shared" si="2"/>
        <v>8.3885209713024281E-2</v>
      </c>
      <c r="I32" s="8">
        <f t="shared" si="2"/>
        <v>8.1474389660124463E-2</v>
      </c>
      <c r="J32" s="8">
        <f t="shared" si="3"/>
        <v>-2.4108200528998175E-3</v>
      </c>
    </row>
    <row r="33" spans="1:10" x14ac:dyDescent="0.25">
      <c r="A33" s="4" t="s">
        <v>36</v>
      </c>
      <c r="B33" s="2">
        <v>9880</v>
      </c>
      <c r="C33" s="2">
        <v>9931</v>
      </c>
      <c r="D33" s="8">
        <f t="shared" si="0"/>
        <v>0.50128716369693604</v>
      </c>
      <c r="E33" s="2">
        <v>830</v>
      </c>
      <c r="F33" s="2">
        <v>831</v>
      </c>
      <c r="G33" s="8">
        <f t="shared" si="1"/>
        <v>0.50030102347983141</v>
      </c>
      <c r="H33" s="8">
        <f t="shared" si="2"/>
        <v>8.4008097165991905E-2</v>
      </c>
      <c r="I33" s="8">
        <f t="shared" si="2"/>
        <v>8.3677373879770423E-2</v>
      </c>
      <c r="J33" s="8">
        <f t="shared" si="3"/>
        <v>-3.3072328622148206E-4</v>
      </c>
    </row>
    <row r="34" spans="1:10" x14ac:dyDescent="0.25">
      <c r="A34" s="4" t="s">
        <v>37</v>
      </c>
      <c r="B34" s="2">
        <v>10134</v>
      </c>
      <c r="C34" s="2">
        <v>10042</v>
      </c>
      <c r="D34" s="8">
        <f t="shared" si="0"/>
        <v>0.49772006344171293</v>
      </c>
      <c r="E34" s="2">
        <v>801</v>
      </c>
      <c r="F34" s="2">
        <v>802</v>
      </c>
      <c r="G34" s="8">
        <f t="shared" si="1"/>
        <v>0.50031191515907669</v>
      </c>
      <c r="H34" s="8">
        <f t="shared" si="2"/>
        <v>7.9040852575488457E-2</v>
      </c>
      <c r="I34" s="8">
        <f t="shared" si="2"/>
        <v>7.9864568810993825E-2</v>
      </c>
      <c r="J34" s="8">
        <f t="shared" si="3"/>
        <v>8.2371623550536732E-4</v>
      </c>
    </row>
    <row r="35" spans="1:10" x14ac:dyDescent="0.25">
      <c r="A35" s="4" t="s">
        <v>38</v>
      </c>
      <c r="B35" s="2">
        <v>9717</v>
      </c>
      <c r="C35" s="2">
        <v>9721</v>
      </c>
      <c r="D35" s="8">
        <f t="shared" si="0"/>
        <v>0.50010289124395513</v>
      </c>
      <c r="E35" s="2">
        <v>814</v>
      </c>
      <c r="F35" s="2">
        <v>829</v>
      </c>
      <c r="G35" s="8">
        <f t="shared" si="1"/>
        <v>0.50456482045039563</v>
      </c>
      <c r="H35" s="8">
        <f t="shared" si="2"/>
        <v>8.3770711124832767E-2</v>
      </c>
      <c r="I35" s="8">
        <f t="shared" si="2"/>
        <v>8.5279292253883351E-2</v>
      </c>
      <c r="J35" s="8">
        <f t="shared" si="3"/>
        <v>1.5085811290505846E-3</v>
      </c>
    </row>
    <row r="36" spans="1:10" x14ac:dyDescent="0.25">
      <c r="A36" s="4" t="s">
        <v>39</v>
      </c>
      <c r="B36" s="2">
        <v>9192</v>
      </c>
      <c r="C36" s="2">
        <v>9304</v>
      </c>
      <c r="D36" s="8">
        <f t="shared" si="0"/>
        <v>0.50302768166089962</v>
      </c>
      <c r="E36" s="2">
        <v>735</v>
      </c>
      <c r="F36" s="2">
        <v>770</v>
      </c>
      <c r="G36" s="8">
        <f t="shared" si="1"/>
        <v>0.51162790697674421</v>
      </c>
      <c r="H36" s="8">
        <f t="shared" si="2"/>
        <v>7.9960835509138378E-2</v>
      </c>
      <c r="I36" s="8">
        <f t="shared" si="2"/>
        <v>8.2760103181427347E-2</v>
      </c>
      <c r="J36" s="8">
        <f t="shared" si="3"/>
        <v>2.7992676722889687E-3</v>
      </c>
    </row>
    <row r="37" spans="1:10" x14ac:dyDescent="0.25">
      <c r="A37" s="4" t="s">
        <v>40</v>
      </c>
      <c r="B37" s="2">
        <v>8630</v>
      </c>
      <c r="C37" s="2">
        <v>8668</v>
      </c>
      <c r="D37" s="8">
        <f t="shared" si="0"/>
        <v>0.50109839287778934</v>
      </c>
      <c r="E37" s="2">
        <v>743</v>
      </c>
      <c r="F37" s="2">
        <v>724</v>
      </c>
      <c r="G37" s="8">
        <f t="shared" si="1"/>
        <v>0.49352419904567146</v>
      </c>
      <c r="H37" s="8">
        <f t="shared" si="2"/>
        <v>8.6095017381228267E-2</v>
      </c>
      <c r="I37" s="8">
        <f t="shared" si="2"/>
        <v>8.3525611444393175E-2</v>
      </c>
      <c r="J37" s="8">
        <f t="shared" si="3"/>
        <v>-2.5694059368350924E-3</v>
      </c>
    </row>
    <row r="38" spans="1:10" x14ac:dyDescent="0.25">
      <c r="A38" s="4" t="s">
        <v>41</v>
      </c>
      <c r="B38" s="2">
        <v>8970</v>
      </c>
      <c r="C38" s="2">
        <v>8988</v>
      </c>
      <c r="D38" s="8">
        <f t="shared" si="0"/>
        <v>0.50050116939525557</v>
      </c>
      <c r="E38" s="2">
        <v>722</v>
      </c>
      <c r="F38" s="2">
        <v>710</v>
      </c>
      <c r="G38" s="8">
        <f t="shared" si="1"/>
        <v>0.49581005586592181</v>
      </c>
      <c r="H38" s="8">
        <f t="shared" si="2"/>
        <v>8.0490523968784838E-2</v>
      </c>
      <c r="I38" s="8">
        <f t="shared" si="2"/>
        <v>7.8994214508233199E-2</v>
      </c>
      <c r="J38" s="8">
        <f t="shared" si="3"/>
        <v>-1.4963094605516397E-3</v>
      </c>
    </row>
    <row r="39" spans="1:10" x14ac:dyDescent="0.25">
      <c r="A39" s="4" t="s">
        <v>57</v>
      </c>
      <c r="B39" s="2">
        <f>SUM(B2:B38)</f>
        <v>345543</v>
      </c>
      <c r="C39" s="2">
        <f>SUM(C2:C38)</f>
        <v>344660</v>
      </c>
      <c r="D39" s="2"/>
      <c r="E39" s="2">
        <f t="shared" ref="E39:F39" si="4">SUM(E2:E38)</f>
        <v>28378</v>
      </c>
      <c r="F39" s="2">
        <f t="shared" si="4"/>
        <v>28325</v>
      </c>
      <c r="G39" s="2"/>
      <c r="H39" s="2">
        <f>E39/B39</f>
        <v>8.2125813574576823E-2</v>
      </c>
      <c r="I39" s="2">
        <f>F39/C39</f>
        <v>8.2182440666163759E-2</v>
      </c>
      <c r="J39" s="2"/>
    </row>
    <row r="40" spans="1:10" x14ac:dyDescent="0.25">
      <c r="A40" s="4"/>
      <c r="B40" s="2"/>
      <c r="E40" s="2"/>
    </row>
    <row r="42" spans="1:10" x14ac:dyDescent="0.25">
      <c r="A42" s="7" t="s">
        <v>52</v>
      </c>
    </row>
    <row r="43" spans="1:10" x14ac:dyDescent="0.25">
      <c r="A43" s="7" t="s">
        <v>60</v>
      </c>
      <c r="B43">
        <v>0.5</v>
      </c>
      <c r="F43" s="6"/>
      <c r="G43" s="13" t="s">
        <v>62</v>
      </c>
      <c r="H43" s="13" t="s">
        <v>63</v>
      </c>
    </row>
    <row r="44" spans="1:10" x14ac:dyDescent="0.25">
      <c r="A44" s="7" t="s">
        <v>61</v>
      </c>
      <c r="B44">
        <f>SQRT(0.5*0.5/SUM(B39:C39))</f>
        <v>6.0184074029432473E-4</v>
      </c>
      <c r="F44" s="6" t="s">
        <v>65</v>
      </c>
      <c r="G44" s="14">
        <v>345543</v>
      </c>
      <c r="H44" s="14">
        <v>344660</v>
      </c>
      <c r="I44" s="14"/>
    </row>
    <row r="45" spans="1:10" x14ac:dyDescent="0.25">
      <c r="A45" s="7" t="s">
        <v>50</v>
      </c>
      <c r="B45">
        <f>B43+B44*1.96</f>
        <v>0.50117960785097693</v>
      </c>
      <c r="F45" s="6" t="s">
        <v>66</v>
      </c>
      <c r="G45" s="14">
        <v>28378</v>
      </c>
      <c r="H45" s="14">
        <v>28325</v>
      </c>
    </row>
    <row r="46" spans="1:10" x14ac:dyDescent="0.25">
      <c r="A46" s="7" t="s">
        <v>51</v>
      </c>
      <c r="B46">
        <f>B43-B44*1.96</f>
        <v>0.49882039214902313</v>
      </c>
      <c r="F46" s="6" t="s">
        <v>64</v>
      </c>
      <c r="G46" s="15">
        <f>G45/G44</f>
        <v>8.2125813574576823E-2</v>
      </c>
      <c r="H46" s="12">
        <f>H45/H44</f>
        <v>8.2182440666163759E-2</v>
      </c>
    </row>
    <row r="47" spans="1:10" x14ac:dyDescent="0.25">
      <c r="A47" s="7" t="s">
        <v>59</v>
      </c>
      <c r="B47">
        <f>C39/SUM(B39:C39)</f>
        <v>0.4993603331193866</v>
      </c>
    </row>
    <row r="49" spans="1:2" x14ac:dyDescent="0.25">
      <c r="A49" s="7" t="s">
        <v>53</v>
      </c>
    </row>
    <row r="50" spans="1:2" x14ac:dyDescent="0.25">
      <c r="A50" s="7" t="s">
        <v>60</v>
      </c>
      <c r="B50">
        <v>0.5</v>
      </c>
    </row>
    <row r="51" spans="1:2" x14ac:dyDescent="0.25">
      <c r="A51" s="7" t="s">
        <v>61</v>
      </c>
      <c r="B51">
        <f>SQRT(0.5*0.5/SUM(E39:F39))</f>
        <v>2.0997470796992519E-3</v>
      </c>
    </row>
    <row r="52" spans="1:2" x14ac:dyDescent="0.25">
      <c r="A52" s="7" t="s">
        <v>50</v>
      </c>
      <c r="B52">
        <f>B50+B51*1.96</f>
        <v>0.50411550427621055</v>
      </c>
    </row>
    <row r="53" spans="1:2" x14ac:dyDescent="0.25">
      <c r="A53" s="7" t="s">
        <v>51</v>
      </c>
      <c r="B53">
        <f>B50-B51*1.96</f>
        <v>0.49588449572378945</v>
      </c>
    </row>
    <row r="54" spans="1:2" x14ac:dyDescent="0.25">
      <c r="A54" s="7" t="s">
        <v>59</v>
      </c>
      <c r="B54">
        <f>E39/SUM(E39:F39)</f>
        <v>0.50046734740666277</v>
      </c>
    </row>
    <row r="56" spans="1:2" x14ac:dyDescent="0.25">
      <c r="A56" s="13" t="s">
        <v>56</v>
      </c>
      <c r="B56" s="12"/>
    </row>
    <row r="57" spans="1:2" x14ac:dyDescent="0.25">
      <c r="A57" s="7" t="s">
        <v>58</v>
      </c>
      <c r="B57" s="12">
        <f>H39</f>
        <v>8.2125813574576823E-2</v>
      </c>
    </row>
    <row r="58" spans="1:2" x14ac:dyDescent="0.25">
      <c r="A58" s="7" t="s">
        <v>61</v>
      </c>
      <c r="B58">
        <f>SQRT(B57*(1-B57)/B39)</f>
        <v>4.6706827655464432E-4</v>
      </c>
    </row>
    <row r="59" spans="1:2" x14ac:dyDescent="0.25">
      <c r="A59" s="7" t="s">
        <v>50</v>
      </c>
      <c r="B59">
        <f>B57+B58*1.96</f>
        <v>8.304126739662393E-2</v>
      </c>
    </row>
    <row r="60" spans="1:2" x14ac:dyDescent="0.25">
      <c r="A60" s="7" t="s">
        <v>51</v>
      </c>
      <c r="B60" s="15">
        <f>B57-B58*1.96</f>
        <v>8.1210359752529715E-2</v>
      </c>
    </row>
    <row r="61" spans="1:2" x14ac:dyDescent="0.25">
      <c r="A61" s="13" t="s">
        <v>59</v>
      </c>
      <c r="B61" s="15">
        <v>8.2182440666163759E-2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B69" sqref="B69"/>
    </sheetView>
  </sheetViews>
  <sheetFormatPr defaultRowHeight="13.2" x14ac:dyDescent="0.25"/>
  <cols>
    <col min="1" max="1" width="40.6640625" bestFit="1" customWidth="1"/>
    <col min="2" max="2" width="13.88671875" bestFit="1" customWidth="1"/>
    <col min="3" max="3" width="13.6640625" bestFit="1" customWidth="1"/>
    <col min="4" max="4" width="14.109375" bestFit="1" customWidth="1"/>
    <col min="5" max="5" width="9.5546875" bestFit="1" customWidth="1"/>
    <col min="6" max="7" width="12" bestFit="1" customWidth="1"/>
    <col min="8" max="8" width="15.109375" bestFit="1" customWidth="1"/>
    <col min="9" max="9" width="14.88671875" bestFit="1" customWidth="1"/>
    <col min="10" max="10" width="13.21875" bestFit="1" customWidth="1"/>
    <col min="11" max="11" width="12.88671875" bestFit="1" customWidth="1"/>
    <col min="12" max="12" width="9.88671875" style="10" bestFit="1" customWidth="1"/>
    <col min="13" max="13" width="9.6640625" bestFit="1" customWidth="1"/>
    <col min="14" max="14" width="9.6640625" customWidth="1"/>
    <col min="15" max="15" width="8.5546875" style="10" bestFit="1" customWidth="1"/>
    <col min="16" max="16" width="8.5546875" bestFit="1" customWidth="1"/>
    <col min="17" max="17" width="9.21875" bestFit="1" customWidth="1"/>
  </cols>
  <sheetData>
    <row r="1" spans="1:17" x14ac:dyDescent="0.25">
      <c r="A1" s="5" t="s">
        <v>0</v>
      </c>
      <c r="B1" s="5" t="s">
        <v>43</v>
      </c>
      <c r="C1" s="5" t="s">
        <v>42</v>
      </c>
      <c r="D1" s="5" t="s">
        <v>44</v>
      </c>
      <c r="E1" s="5" t="s">
        <v>47</v>
      </c>
      <c r="F1" s="11" t="s">
        <v>54</v>
      </c>
      <c r="G1" s="11" t="s">
        <v>55</v>
      </c>
      <c r="H1" s="5" t="s">
        <v>45</v>
      </c>
      <c r="I1" s="5" t="s">
        <v>48</v>
      </c>
      <c r="J1" s="5" t="s">
        <v>46</v>
      </c>
      <c r="K1" s="5" t="s">
        <v>49</v>
      </c>
      <c r="L1" s="9" t="s">
        <v>67</v>
      </c>
      <c r="M1" s="5" t="s">
        <v>68</v>
      </c>
      <c r="N1" s="5" t="s">
        <v>89</v>
      </c>
      <c r="O1" s="9" t="s">
        <v>69</v>
      </c>
      <c r="P1" s="5" t="s">
        <v>70</v>
      </c>
      <c r="Q1" s="5" t="s">
        <v>90</v>
      </c>
    </row>
    <row r="2" spans="1:17" x14ac:dyDescent="0.25">
      <c r="A2" s="4" t="s">
        <v>5</v>
      </c>
      <c r="B2" s="2">
        <v>7723</v>
      </c>
      <c r="C2" s="2">
        <v>7716</v>
      </c>
      <c r="D2" s="2">
        <v>687</v>
      </c>
      <c r="E2" s="2">
        <v>686</v>
      </c>
      <c r="F2" s="8">
        <f>D2/B2</f>
        <v>8.8955069273598336E-2</v>
      </c>
      <c r="G2" s="8">
        <f>E2/C2</f>
        <v>8.8906168999481602E-2</v>
      </c>
      <c r="H2" s="2">
        <v>134</v>
      </c>
      <c r="I2" s="2">
        <v>105</v>
      </c>
      <c r="J2" s="2">
        <v>70</v>
      </c>
      <c r="K2" s="2">
        <v>34</v>
      </c>
      <c r="L2" s="10">
        <f>H2/D2</f>
        <v>0.1950509461426492</v>
      </c>
      <c r="M2" s="10">
        <f>I2/E2</f>
        <v>0.15306122448979592</v>
      </c>
      <c r="N2" s="10">
        <f>M2-L2</f>
        <v>-4.1989721652853279E-2</v>
      </c>
      <c r="O2" s="10">
        <f>J2/D2</f>
        <v>0.10189228529839883</v>
      </c>
      <c r="P2" s="10">
        <f>K2/E2</f>
        <v>4.9562682215743441E-2</v>
      </c>
      <c r="Q2" s="10">
        <f>P2-O2</f>
        <v>-5.2329603082655392E-2</v>
      </c>
    </row>
    <row r="3" spans="1:17" x14ac:dyDescent="0.25">
      <c r="A3" s="4" t="s">
        <v>6</v>
      </c>
      <c r="B3" s="2">
        <v>9102</v>
      </c>
      <c r="C3" s="2">
        <v>9288</v>
      </c>
      <c r="D3" s="2">
        <v>779</v>
      </c>
      <c r="E3" s="2">
        <v>785</v>
      </c>
      <c r="F3" s="8">
        <f>D3/B3</f>
        <v>8.5585585585585586E-2</v>
      </c>
      <c r="G3" s="8">
        <f>E3/C3</f>
        <v>8.4517657192075796E-2</v>
      </c>
      <c r="H3" s="2">
        <v>147</v>
      </c>
      <c r="I3" s="2">
        <v>116</v>
      </c>
      <c r="J3" s="2">
        <v>70</v>
      </c>
      <c r="K3" s="2">
        <v>91</v>
      </c>
      <c r="L3" s="10">
        <f t="shared" ref="L3:L24" si="0">H3/D3</f>
        <v>0.18870346598202825</v>
      </c>
      <c r="M3" s="10">
        <f t="shared" ref="M3:M24" si="1">I3/E3</f>
        <v>0.14777070063694267</v>
      </c>
      <c r="N3" s="10">
        <f t="shared" ref="N3:N38" si="2">M3-L3</f>
        <v>-4.0932765345085581E-2</v>
      </c>
      <c r="O3" s="10">
        <f t="shared" ref="O3:O24" si="3">J3/D3</f>
        <v>8.9858793324775352E-2</v>
      </c>
      <c r="P3" s="10">
        <f t="shared" ref="P3:P24" si="4">K3/E3</f>
        <v>0.11592356687898089</v>
      </c>
      <c r="Q3" s="10">
        <f t="shared" ref="Q3:Q38" si="5">P3-O3</f>
        <v>2.6064773554205542E-2</v>
      </c>
    </row>
    <row r="4" spans="1:17" x14ac:dyDescent="0.25">
      <c r="A4" s="4" t="s">
        <v>7</v>
      </c>
      <c r="B4" s="2">
        <v>10511</v>
      </c>
      <c r="C4" s="2">
        <v>10480</v>
      </c>
      <c r="D4" s="2">
        <v>909</v>
      </c>
      <c r="E4" s="2">
        <v>884</v>
      </c>
      <c r="F4" s="8">
        <f>D4/B4</f>
        <v>8.6480829607078299E-2</v>
      </c>
      <c r="G4" s="8">
        <f>E4/C4</f>
        <v>8.4351145038167943E-2</v>
      </c>
      <c r="H4" s="2">
        <v>167</v>
      </c>
      <c r="I4" s="2">
        <v>145</v>
      </c>
      <c r="J4" s="2">
        <v>95</v>
      </c>
      <c r="K4" s="2">
        <v>79</v>
      </c>
      <c r="L4" s="10">
        <f t="shared" si="0"/>
        <v>0.18371837183718373</v>
      </c>
      <c r="M4" s="10">
        <f t="shared" si="1"/>
        <v>0.16402714932126697</v>
      </c>
      <c r="N4" s="10">
        <f t="shared" si="2"/>
        <v>-1.9691222515916762E-2</v>
      </c>
      <c r="O4" s="10">
        <f t="shared" si="3"/>
        <v>0.10451045104510451</v>
      </c>
      <c r="P4" s="10">
        <f t="shared" si="4"/>
        <v>8.9366515837104074E-2</v>
      </c>
      <c r="Q4" s="10">
        <f t="shared" si="5"/>
        <v>-1.5143935208000434E-2</v>
      </c>
    </row>
    <row r="5" spans="1:17" x14ac:dyDescent="0.25">
      <c r="A5" s="4" t="s">
        <v>8</v>
      </c>
      <c r="B5" s="2">
        <v>9871</v>
      </c>
      <c r="C5" s="2">
        <v>9867</v>
      </c>
      <c r="D5" s="2">
        <v>836</v>
      </c>
      <c r="E5" s="2">
        <v>827</v>
      </c>
      <c r="F5" s="8">
        <f>D5/B5</f>
        <v>8.4692533684530447E-2</v>
      </c>
      <c r="G5" s="8">
        <f>E5/C5</f>
        <v>8.3814735988649039E-2</v>
      </c>
      <c r="H5" s="2">
        <v>156</v>
      </c>
      <c r="I5" s="2">
        <v>138</v>
      </c>
      <c r="J5" s="2">
        <v>105</v>
      </c>
      <c r="K5" s="2">
        <v>92</v>
      </c>
      <c r="L5" s="10">
        <f t="shared" si="0"/>
        <v>0.18660287081339713</v>
      </c>
      <c r="M5" s="10">
        <f t="shared" si="1"/>
        <v>0.16686819830713423</v>
      </c>
      <c r="N5" s="10">
        <f t="shared" si="2"/>
        <v>-1.9734672506262901E-2</v>
      </c>
      <c r="O5" s="10">
        <f t="shared" si="3"/>
        <v>0.1255980861244019</v>
      </c>
      <c r="P5" s="10">
        <f t="shared" si="4"/>
        <v>0.11124546553808948</v>
      </c>
      <c r="Q5" s="10">
        <f t="shared" si="5"/>
        <v>-1.4352620586312426E-2</v>
      </c>
    </row>
    <row r="6" spans="1:17" x14ac:dyDescent="0.25">
      <c r="A6" s="4" t="s">
        <v>9</v>
      </c>
      <c r="B6" s="2">
        <v>10014</v>
      </c>
      <c r="C6" s="2">
        <v>9793</v>
      </c>
      <c r="D6" s="2">
        <v>837</v>
      </c>
      <c r="E6" s="2">
        <v>832</v>
      </c>
      <c r="F6" s="8">
        <f>D6/B6</f>
        <v>8.3582983822648296E-2</v>
      </c>
      <c r="G6" s="8">
        <f>E6/C6</f>
        <v>8.4958643929337288E-2</v>
      </c>
      <c r="H6" s="2">
        <v>163</v>
      </c>
      <c r="I6" s="2">
        <v>140</v>
      </c>
      <c r="J6" s="2">
        <v>64</v>
      </c>
      <c r="K6" s="2">
        <v>94</v>
      </c>
      <c r="L6" s="10">
        <f t="shared" si="0"/>
        <v>0.19474313022700118</v>
      </c>
      <c r="M6" s="10">
        <f t="shared" si="1"/>
        <v>0.16826923076923078</v>
      </c>
      <c r="N6" s="10">
        <f t="shared" si="2"/>
        <v>-2.64738994577704E-2</v>
      </c>
      <c r="O6" s="10">
        <f t="shared" si="3"/>
        <v>7.6463560334528072E-2</v>
      </c>
      <c r="P6" s="10">
        <f t="shared" si="4"/>
        <v>0.11298076923076923</v>
      </c>
      <c r="Q6" s="10">
        <f t="shared" si="5"/>
        <v>3.651720889624116E-2</v>
      </c>
    </row>
    <row r="7" spans="1:17" x14ac:dyDescent="0.25">
      <c r="A7" s="4" t="s">
        <v>10</v>
      </c>
      <c r="B7" s="2">
        <v>9670</v>
      </c>
      <c r="C7" s="2">
        <v>9500</v>
      </c>
      <c r="D7" s="2">
        <v>823</v>
      </c>
      <c r="E7" s="2">
        <v>788</v>
      </c>
      <c r="F7" s="8">
        <f>D7/B7</f>
        <v>8.5108583247156158E-2</v>
      </c>
      <c r="G7" s="8">
        <f>E7/C7</f>
        <v>8.2947368421052631E-2</v>
      </c>
      <c r="H7" s="2">
        <v>138</v>
      </c>
      <c r="I7" s="2">
        <v>129</v>
      </c>
      <c r="J7" s="2">
        <v>82</v>
      </c>
      <c r="K7" s="2">
        <v>61</v>
      </c>
      <c r="L7" s="10">
        <f t="shared" si="0"/>
        <v>0.16767922235722965</v>
      </c>
      <c r="M7" s="10">
        <f t="shared" si="1"/>
        <v>0.16370558375634517</v>
      </c>
      <c r="N7" s="10">
        <f t="shared" si="2"/>
        <v>-3.9736386008844826E-3</v>
      </c>
      <c r="O7" s="10">
        <f t="shared" si="3"/>
        <v>9.9635479951397321E-2</v>
      </c>
      <c r="P7" s="10">
        <f t="shared" si="4"/>
        <v>7.7411167512690351E-2</v>
      </c>
      <c r="Q7" s="10">
        <f t="shared" si="5"/>
        <v>-2.222431243870697E-2</v>
      </c>
    </row>
    <row r="8" spans="1:17" x14ac:dyDescent="0.25">
      <c r="A8" s="4" t="s">
        <v>11</v>
      </c>
      <c r="B8" s="2">
        <v>9008</v>
      </c>
      <c r="C8" s="2">
        <v>9088</v>
      </c>
      <c r="D8" s="2">
        <v>748</v>
      </c>
      <c r="E8" s="2">
        <v>780</v>
      </c>
      <c r="F8" s="8">
        <f>D8/B8</f>
        <v>8.3037300177619899E-2</v>
      </c>
      <c r="G8" s="8">
        <f>E8/C8</f>
        <v>8.5827464788732391E-2</v>
      </c>
      <c r="H8" s="2">
        <v>146</v>
      </c>
      <c r="I8" s="2">
        <v>127</v>
      </c>
      <c r="J8" s="2">
        <v>76</v>
      </c>
      <c r="K8" s="2">
        <v>44</v>
      </c>
      <c r="L8" s="10">
        <f t="shared" si="0"/>
        <v>0.19518716577540107</v>
      </c>
      <c r="M8" s="10">
        <f t="shared" si="1"/>
        <v>0.16282051282051282</v>
      </c>
      <c r="N8" s="10">
        <f t="shared" si="2"/>
        <v>-3.2366652954888248E-2</v>
      </c>
      <c r="O8" s="10">
        <f t="shared" si="3"/>
        <v>0.10160427807486631</v>
      </c>
      <c r="P8" s="10">
        <f t="shared" si="4"/>
        <v>5.6410256410256411E-2</v>
      </c>
      <c r="Q8" s="10">
        <f t="shared" si="5"/>
        <v>-4.5194021664609903E-2</v>
      </c>
    </row>
    <row r="9" spans="1:17" x14ac:dyDescent="0.25">
      <c r="A9" s="4" t="s">
        <v>12</v>
      </c>
      <c r="B9" s="2">
        <v>7434</v>
      </c>
      <c r="C9" s="2">
        <v>7664</v>
      </c>
      <c r="D9" s="2">
        <v>632</v>
      </c>
      <c r="E9" s="2">
        <v>652</v>
      </c>
      <c r="F9" s="8">
        <f>D9/B9</f>
        <v>8.5014796879203658E-2</v>
      </c>
      <c r="G9" s="8">
        <f>E9/C9</f>
        <v>8.5073068893528184E-2</v>
      </c>
      <c r="H9" s="2">
        <v>110</v>
      </c>
      <c r="I9" s="2">
        <v>94</v>
      </c>
      <c r="J9" s="2">
        <v>70</v>
      </c>
      <c r="K9" s="2">
        <v>62</v>
      </c>
      <c r="L9" s="10">
        <f t="shared" si="0"/>
        <v>0.17405063291139242</v>
      </c>
      <c r="M9" s="10">
        <f t="shared" si="1"/>
        <v>0.14417177914110429</v>
      </c>
      <c r="N9" s="10">
        <f t="shared" si="2"/>
        <v>-2.9878853770288122E-2</v>
      </c>
      <c r="O9" s="10">
        <f t="shared" si="3"/>
        <v>0.11075949367088607</v>
      </c>
      <c r="P9" s="10">
        <f t="shared" si="4"/>
        <v>9.5092024539877307E-2</v>
      </c>
      <c r="Q9" s="10">
        <f t="shared" si="5"/>
        <v>-1.5667469131008763E-2</v>
      </c>
    </row>
    <row r="10" spans="1:17" x14ac:dyDescent="0.25">
      <c r="A10" s="4" t="s">
        <v>13</v>
      </c>
      <c r="B10" s="2">
        <v>8459</v>
      </c>
      <c r="C10" s="2">
        <v>8434</v>
      </c>
      <c r="D10" s="2">
        <v>691</v>
      </c>
      <c r="E10" s="2">
        <v>697</v>
      </c>
      <c r="F10" s="8">
        <f>D10/B10</f>
        <v>8.1688142806478306E-2</v>
      </c>
      <c r="G10" s="8">
        <f>E10/C10</f>
        <v>8.2641688404078734E-2</v>
      </c>
      <c r="H10" s="2">
        <v>131</v>
      </c>
      <c r="I10" s="2">
        <v>120</v>
      </c>
      <c r="J10" s="2">
        <v>60</v>
      </c>
      <c r="K10" s="2">
        <v>77</v>
      </c>
      <c r="L10" s="10">
        <f t="shared" si="0"/>
        <v>0.18958031837916064</v>
      </c>
      <c r="M10" s="10">
        <f t="shared" si="1"/>
        <v>0.17216642754662842</v>
      </c>
      <c r="N10" s="10">
        <f t="shared" si="2"/>
        <v>-1.7413890832532225E-2</v>
      </c>
      <c r="O10" s="10">
        <f t="shared" si="3"/>
        <v>8.6830680173661356E-2</v>
      </c>
      <c r="P10" s="10">
        <f t="shared" si="4"/>
        <v>0.11047345767575323</v>
      </c>
      <c r="Q10" s="10">
        <f t="shared" si="5"/>
        <v>2.3642777502091872E-2</v>
      </c>
    </row>
    <row r="11" spans="1:17" x14ac:dyDescent="0.25">
      <c r="A11" s="4" t="s">
        <v>14</v>
      </c>
      <c r="B11" s="2">
        <v>10667</v>
      </c>
      <c r="C11" s="2">
        <v>10496</v>
      </c>
      <c r="D11" s="2">
        <v>861</v>
      </c>
      <c r="E11" s="2">
        <v>860</v>
      </c>
      <c r="F11" s="8">
        <f>D11/B11</f>
        <v>8.0716227617886938E-2</v>
      </c>
      <c r="G11" s="8">
        <f>E11/C11</f>
        <v>8.1935975609756101E-2</v>
      </c>
      <c r="H11" s="2">
        <v>165</v>
      </c>
      <c r="I11" s="2">
        <v>153</v>
      </c>
      <c r="J11" s="2">
        <v>97</v>
      </c>
      <c r="K11" s="2">
        <v>98</v>
      </c>
      <c r="L11" s="10">
        <f t="shared" si="0"/>
        <v>0.19163763066202091</v>
      </c>
      <c r="M11" s="10">
        <f t="shared" si="1"/>
        <v>0.17790697674418604</v>
      </c>
      <c r="N11" s="10">
        <f t="shared" si="2"/>
        <v>-1.3730653917834873E-2</v>
      </c>
      <c r="O11" s="10">
        <f t="shared" si="3"/>
        <v>0.11265969802555169</v>
      </c>
      <c r="P11" s="10">
        <f t="shared" si="4"/>
        <v>0.11395348837209303</v>
      </c>
      <c r="Q11" s="10">
        <f t="shared" si="5"/>
        <v>1.2937903465413403E-3</v>
      </c>
    </row>
    <row r="12" spans="1:17" x14ac:dyDescent="0.25">
      <c r="A12" s="4" t="s">
        <v>15</v>
      </c>
      <c r="B12" s="2">
        <v>10660</v>
      </c>
      <c r="C12" s="2">
        <v>10551</v>
      </c>
      <c r="D12" s="2">
        <v>867</v>
      </c>
      <c r="E12" s="2">
        <v>864</v>
      </c>
      <c r="F12" s="8">
        <f>D12/B12</f>
        <v>8.1332082551594742E-2</v>
      </c>
      <c r="G12" s="8">
        <f>E12/C12</f>
        <v>8.1887972704009104E-2</v>
      </c>
      <c r="H12" s="2">
        <v>196</v>
      </c>
      <c r="I12" s="2">
        <v>143</v>
      </c>
      <c r="J12" s="2">
        <v>105</v>
      </c>
      <c r="K12" s="2">
        <v>71</v>
      </c>
      <c r="L12" s="10">
        <f t="shared" si="0"/>
        <v>0.22606689734717417</v>
      </c>
      <c r="M12" s="10">
        <f t="shared" si="1"/>
        <v>0.16550925925925927</v>
      </c>
      <c r="N12" s="10">
        <f t="shared" si="2"/>
        <v>-6.0557638087914895E-2</v>
      </c>
      <c r="O12" s="10">
        <f t="shared" si="3"/>
        <v>0.12110726643598616</v>
      </c>
      <c r="P12" s="10">
        <f t="shared" si="4"/>
        <v>8.217592592592593E-2</v>
      </c>
      <c r="Q12" s="10">
        <f t="shared" si="5"/>
        <v>-3.8931340510060225E-2</v>
      </c>
    </row>
    <row r="13" spans="1:17" x14ac:dyDescent="0.25">
      <c r="A13" s="4" t="s">
        <v>16</v>
      </c>
      <c r="B13" s="2">
        <v>9947</v>
      </c>
      <c r="C13" s="2">
        <v>9737</v>
      </c>
      <c r="D13" s="2">
        <v>838</v>
      </c>
      <c r="E13" s="2">
        <v>801</v>
      </c>
      <c r="F13" s="8">
        <f>D13/B13</f>
        <v>8.4246506484367142E-2</v>
      </c>
      <c r="G13" s="8">
        <f>E13/C13</f>
        <v>8.2263530861661702E-2</v>
      </c>
      <c r="H13" s="2">
        <v>162</v>
      </c>
      <c r="I13" s="2">
        <v>128</v>
      </c>
      <c r="J13" s="2">
        <v>92</v>
      </c>
      <c r="K13" s="2">
        <v>70</v>
      </c>
      <c r="L13" s="10">
        <f t="shared" si="0"/>
        <v>0.19331742243436753</v>
      </c>
      <c r="M13" s="10">
        <f t="shared" si="1"/>
        <v>0.15980024968789014</v>
      </c>
      <c r="N13" s="10">
        <f t="shared" si="2"/>
        <v>-3.3517172746477392E-2</v>
      </c>
      <c r="O13" s="10">
        <f t="shared" si="3"/>
        <v>0.10978520286396182</v>
      </c>
      <c r="P13" s="10">
        <f t="shared" si="4"/>
        <v>8.7390761548064924E-2</v>
      </c>
      <c r="Q13" s="10">
        <f t="shared" si="5"/>
        <v>-2.2394441315896893E-2</v>
      </c>
    </row>
    <row r="14" spans="1:17" x14ac:dyDescent="0.25">
      <c r="A14" s="4" t="s">
        <v>17</v>
      </c>
      <c r="B14" s="2">
        <v>8324</v>
      </c>
      <c r="C14" s="2">
        <v>8176</v>
      </c>
      <c r="D14" s="2">
        <v>665</v>
      </c>
      <c r="E14" s="2">
        <v>642</v>
      </c>
      <c r="F14" s="8">
        <f>D14/B14</f>
        <v>7.9889476213358956E-2</v>
      </c>
      <c r="G14" s="8">
        <f>E14/C14</f>
        <v>7.8522504892367909E-2</v>
      </c>
      <c r="H14" s="2">
        <v>127</v>
      </c>
      <c r="I14" s="2">
        <v>122</v>
      </c>
      <c r="J14" s="2">
        <v>56</v>
      </c>
      <c r="K14" s="2">
        <v>68</v>
      </c>
      <c r="L14" s="10">
        <f t="shared" si="0"/>
        <v>0.19097744360902255</v>
      </c>
      <c r="M14" s="10">
        <f t="shared" si="1"/>
        <v>0.19003115264797507</v>
      </c>
      <c r="N14" s="10">
        <f t="shared" si="2"/>
        <v>-9.4629096104748012E-4</v>
      </c>
      <c r="O14" s="10">
        <f t="shared" si="3"/>
        <v>8.4210526315789472E-2</v>
      </c>
      <c r="P14" s="10">
        <f t="shared" si="4"/>
        <v>0.1059190031152648</v>
      </c>
      <c r="Q14" s="10">
        <f t="shared" si="5"/>
        <v>2.1708476799475324E-2</v>
      </c>
    </row>
    <row r="15" spans="1:17" x14ac:dyDescent="0.25">
      <c r="A15" s="4" t="s">
        <v>18</v>
      </c>
      <c r="B15" s="2">
        <v>9434</v>
      </c>
      <c r="C15" s="2">
        <v>9402</v>
      </c>
      <c r="D15" s="2">
        <v>673</v>
      </c>
      <c r="E15" s="2">
        <v>697</v>
      </c>
      <c r="F15" s="8">
        <f>D15/B15</f>
        <v>7.1337714649141404E-2</v>
      </c>
      <c r="G15" s="8">
        <f>E15/C15</f>
        <v>7.413316315677515E-2</v>
      </c>
      <c r="H15" s="2">
        <v>220</v>
      </c>
      <c r="I15" s="2">
        <v>194</v>
      </c>
      <c r="J15" s="2">
        <v>122</v>
      </c>
      <c r="K15" s="2">
        <v>94</v>
      </c>
      <c r="L15" s="10">
        <f t="shared" si="0"/>
        <v>0.32689450222882616</v>
      </c>
      <c r="M15" s="10">
        <f t="shared" si="1"/>
        <v>0.27833572453371591</v>
      </c>
      <c r="N15" s="10">
        <f t="shared" si="2"/>
        <v>-4.8558777695110245E-2</v>
      </c>
      <c r="O15" s="10">
        <f t="shared" si="3"/>
        <v>0.1812778603268945</v>
      </c>
      <c r="P15" s="10">
        <f t="shared" si="4"/>
        <v>0.13486370157819225</v>
      </c>
      <c r="Q15" s="10">
        <f t="shared" si="5"/>
        <v>-4.641415874870225E-2</v>
      </c>
    </row>
    <row r="16" spans="1:17" x14ac:dyDescent="0.25">
      <c r="A16" s="4" t="s">
        <v>19</v>
      </c>
      <c r="B16" s="2">
        <v>8687</v>
      </c>
      <c r="C16" s="2">
        <v>8669</v>
      </c>
      <c r="D16" s="2">
        <v>691</v>
      </c>
      <c r="E16" s="2">
        <v>669</v>
      </c>
      <c r="F16" s="8">
        <f>D16/B16</f>
        <v>7.954414642569356E-2</v>
      </c>
      <c r="G16" s="8">
        <f>E16/C16</f>
        <v>7.7171530741723379E-2</v>
      </c>
      <c r="H16" s="2">
        <v>176</v>
      </c>
      <c r="I16" s="2">
        <v>127</v>
      </c>
      <c r="J16" s="2">
        <v>128</v>
      </c>
      <c r="K16" s="2">
        <v>81</v>
      </c>
      <c r="L16" s="10">
        <f t="shared" si="0"/>
        <v>0.25470332850940663</v>
      </c>
      <c r="M16" s="10">
        <f t="shared" si="1"/>
        <v>0.18983557548579971</v>
      </c>
      <c r="N16" s="10">
        <f t="shared" si="2"/>
        <v>-6.4867753023606922E-2</v>
      </c>
      <c r="O16" s="10">
        <f t="shared" si="3"/>
        <v>0.18523878437047755</v>
      </c>
      <c r="P16" s="10">
        <f t="shared" si="4"/>
        <v>0.1210762331838565</v>
      </c>
      <c r="Q16" s="10">
        <f t="shared" si="5"/>
        <v>-6.416255118662105E-2</v>
      </c>
    </row>
    <row r="17" spans="1:17" x14ac:dyDescent="0.25">
      <c r="A17" s="4" t="s">
        <v>20</v>
      </c>
      <c r="B17" s="2">
        <v>8896</v>
      </c>
      <c r="C17" s="2">
        <v>8881</v>
      </c>
      <c r="D17" s="2">
        <v>708</v>
      </c>
      <c r="E17" s="2">
        <v>693</v>
      </c>
      <c r="F17" s="8">
        <f>D17/B17</f>
        <v>7.9586330935251803E-2</v>
      </c>
      <c r="G17" s="8">
        <f>E17/C17</f>
        <v>7.8031753180948085E-2</v>
      </c>
      <c r="H17" s="2">
        <v>161</v>
      </c>
      <c r="I17" s="2">
        <v>153</v>
      </c>
      <c r="J17" s="2">
        <v>104</v>
      </c>
      <c r="K17" s="2">
        <v>101</v>
      </c>
      <c r="L17" s="10">
        <f t="shared" si="0"/>
        <v>0.22740112994350281</v>
      </c>
      <c r="M17" s="10">
        <f t="shared" si="1"/>
        <v>0.22077922077922077</v>
      </c>
      <c r="N17" s="10">
        <f t="shared" si="2"/>
        <v>-6.6219091642820416E-3</v>
      </c>
      <c r="O17" s="10">
        <f t="shared" si="3"/>
        <v>0.14689265536723164</v>
      </c>
      <c r="P17" s="10">
        <f t="shared" si="4"/>
        <v>0.14574314574314573</v>
      </c>
      <c r="Q17" s="10">
        <f t="shared" si="5"/>
        <v>-1.1495096240859148E-3</v>
      </c>
    </row>
    <row r="18" spans="1:17" x14ac:dyDescent="0.25">
      <c r="A18" s="4" t="s">
        <v>21</v>
      </c>
      <c r="B18" s="2">
        <v>9535</v>
      </c>
      <c r="C18" s="2">
        <v>9655</v>
      </c>
      <c r="D18" s="2">
        <v>759</v>
      </c>
      <c r="E18" s="2">
        <v>771</v>
      </c>
      <c r="F18" s="8">
        <f>D18/B18</f>
        <v>7.960146827477714E-2</v>
      </c>
      <c r="G18" s="8">
        <f>E18/C18</f>
        <v>7.9854997410668052E-2</v>
      </c>
      <c r="H18" s="2">
        <v>233</v>
      </c>
      <c r="I18" s="2">
        <v>213</v>
      </c>
      <c r="J18" s="2">
        <v>124</v>
      </c>
      <c r="K18" s="2">
        <v>119</v>
      </c>
      <c r="L18" s="10">
        <f t="shared" si="0"/>
        <v>0.30698287220026349</v>
      </c>
      <c r="M18" s="10">
        <f t="shared" si="1"/>
        <v>0.27626459143968873</v>
      </c>
      <c r="N18" s="10">
        <f t="shared" si="2"/>
        <v>-3.0718280760574757E-2</v>
      </c>
      <c r="O18" s="10">
        <f t="shared" si="3"/>
        <v>0.16337285902503293</v>
      </c>
      <c r="P18" s="10">
        <f t="shared" si="4"/>
        <v>0.15434500648508431</v>
      </c>
      <c r="Q18" s="10">
        <f t="shared" si="5"/>
        <v>-9.0278525399486165E-3</v>
      </c>
    </row>
    <row r="19" spans="1:17" x14ac:dyDescent="0.25">
      <c r="A19" s="4" t="s">
        <v>22</v>
      </c>
      <c r="B19" s="2">
        <v>9363</v>
      </c>
      <c r="C19" s="2">
        <v>9396</v>
      </c>
      <c r="D19" s="2">
        <v>736</v>
      </c>
      <c r="E19" s="2">
        <v>736</v>
      </c>
      <c r="F19" s="8">
        <f>D19/B19</f>
        <v>7.8607283990174096E-2</v>
      </c>
      <c r="G19" s="8">
        <f>E19/C19</f>
        <v>7.833120476798637E-2</v>
      </c>
      <c r="H19" s="2">
        <v>154</v>
      </c>
      <c r="I19" s="2">
        <v>162</v>
      </c>
      <c r="J19" s="2">
        <v>91</v>
      </c>
      <c r="K19" s="2">
        <v>120</v>
      </c>
      <c r="L19" s="10">
        <f t="shared" si="0"/>
        <v>0.20923913043478262</v>
      </c>
      <c r="M19" s="10">
        <f t="shared" si="1"/>
        <v>0.22010869565217392</v>
      </c>
      <c r="N19" s="10">
        <f t="shared" si="2"/>
        <v>1.0869565217391297E-2</v>
      </c>
      <c r="O19" s="10">
        <f t="shared" si="3"/>
        <v>0.12364130434782608</v>
      </c>
      <c r="P19" s="10">
        <f t="shared" si="4"/>
        <v>0.16304347826086957</v>
      </c>
      <c r="Q19" s="10">
        <f t="shared" si="5"/>
        <v>3.9402173913043487E-2</v>
      </c>
    </row>
    <row r="20" spans="1:17" x14ac:dyDescent="0.25">
      <c r="A20" s="4" t="s">
        <v>23</v>
      </c>
      <c r="B20" s="2">
        <v>9327</v>
      </c>
      <c r="C20" s="2">
        <v>9262</v>
      </c>
      <c r="D20" s="2">
        <v>739</v>
      </c>
      <c r="E20" s="2">
        <v>727</v>
      </c>
      <c r="F20" s="8">
        <f>D20/B20</f>
        <v>7.9232336228154815E-2</v>
      </c>
      <c r="G20" s="8">
        <f>E20/C20</f>
        <v>7.8492766141222192E-2</v>
      </c>
      <c r="H20" s="2">
        <v>196</v>
      </c>
      <c r="I20" s="2">
        <v>201</v>
      </c>
      <c r="J20" s="2">
        <v>86</v>
      </c>
      <c r="K20" s="2">
        <v>96</v>
      </c>
      <c r="L20" s="10">
        <f t="shared" si="0"/>
        <v>0.26522327469553453</v>
      </c>
      <c r="M20" s="10">
        <f t="shared" si="1"/>
        <v>0.27647867950481431</v>
      </c>
      <c r="N20" s="10">
        <f t="shared" si="2"/>
        <v>1.1255404809279779E-2</v>
      </c>
      <c r="O20" s="10">
        <f t="shared" si="3"/>
        <v>0.11637347767253045</v>
      </c>
      <c r="P20" s="10">
        <f t="shared" si="4"/>
        <v>0.13204951856946354</v>
      </c>
      <c r="Q20" s="10">
        <f t="shared" si="5"/>
        <v>1.5676040896933086E-2</v>
      </c>
    </row>
    <row r="21" spans="1:17" x14ac:dyDescent="0.25">
      <c r="A21" s="4" t="s">
        <v>24</v>
      </c>
      <c r="B21" s="2">
        <v>9345</v>
      </c>
      <c r="C21" s="2">
        <v>9308</v>
      </c>
      <c r="D21" s="2">
        <v>734</v>
      </c>
      <c r="E21" s="2">
        <v>728</v>
      </c>
      <c r="F21" s="8">
        <f>D21/B21</f>
        <v>7.854467629748528E-2</v>
      </c>
      <c r="G21" s="8">
        <f>E21/C21</f>
        <v>7.8212290502793297E-2</v>
      </c>
      <c r="H21" s="2">
        <v>167</v>
      </c>
      <c r="I21" s="2">
        <v>207</v>
      </c>
      <c r="J21" s="2">
        <v>75</v>
      </c>
      <c r="K21" s="2">
        <v>67</v>
      </c>
      <c r="L21" s="10">
        <f t="shared" si="0"/>
        <v>0.22752043596730245</v>
      </c>
      <c r="M21" s="10">
        <f t="shared" si="1"/>
        <v>0.28434065934065933</v>
      </c>
      <c r="N21" s="10">
        <f t="shared" si="2"/>
        <v>5.6820223373356876E-2</v>
      </c>
      <c r="O21" s="10">
        <f t="shared" si="3"/>
        <v>0.10217983651226158</v>
      </c>
      <c r="P21" s="10">
        <f t="shared" si="4"/>
        <v>9.2032967032967039E-2</v>
      </c>
      <c r="Q21" s="10">
        <f t="shared" si="5"/>
        <v>-1.0146869479294537E-2</v>
      </c>
    </row>
    <row r="22" spans="1:17" x14ac:dyDescent="0.25">
      <c r="A22" s="4" t="s">
        <v>25</v>
      </c>
      <c r="B22" s="2">
        <v>8890</v>
      </c>
      <c r="C22" s="2">
        <v>8715</v>
      </c>
      <c r="D22" s="2">
        <v>706</v>
      </c>
      <c r="E22" s="2">
        <v>722</v>
      </c>
      <c r="F22" s="8">
        <f>D22/B22</f>
        <v>7.9415073115860518E-2</v>
      </c>
      <c r="G22" s="8">
        <f>E22/C22</f>
        <v>8.2845668387837065E-2</v>
      </c>
      <c r="H22" s="2">
        <v>174</v>
      </c>
      <c r="I22" s="2">
        <v>182</v>
      </c>
      <c r="J22" s="2">
        <v>101</v>
      </c>
      <c r="K22" s="2">
        <v>123</v>
      </c>
      <c r="L22" s="10">
        <f t="shared" si="0"/>
        <v>0.24645892351274787</v>
      </c>
      <c r="M22" s="10">
        <f t="shared" si="1"/>
        <v>0.25207756232686979</v>
      </c>
      <c r="N22" s="10">
        <f t="shared" si="2"/>
        <v>5.6186388141219179E-3</v>
      </c>
      <c r="O22" s="10">
        <f t="shared" si="3"/>
        <v>0.14305949008498584</v>
      </c>
      <c r="P22" s="10">
        <f t="shared" si="4"/>
        <v>0.17036011080332411</v>
      </c>
      <c r="Q22" s="10">
        <f t="shared" si="5"/>
        <v>2.7300620718338275E-2</v>
      </c>
    </row>
    <row r="23" spans="1:17" x14ac:dyDescent="0.25">
      <c r="A23" s="4" t="s">
        <v>26</v>
      </c>
      <c r="B23" s="2">
        <v>8460</v>
      </c>
      <c r="C23" s="2">
        <v>8448</v>
      </c>
      <c r="D23" s="2">
        <v>681</v>
      </c>
      <c r="E23" s="2">
        <v>695</v>
      </c>
      <c r="F23" s="8">
        <f>D23/B23</f>
        <v>8.0496453900709225E-2</v>
      </c>
      <c r="G23" s="8">
        <f>E23/C23</f>
        <v>8.2267992424242431E-2</v>
      </c>
      <c r="H23" s="2">
        <v>156</v>
      </c>
      <c r="I23" s="2">
        <v>142</v>
      </c>
      <c r="J23" s="2">
        <v>93</v>
      </c>
      <c r="K23" s="2">
        <v>100</v>
      </c>
      <c r="L23" s="10">
        <f t="shared" si="0"/>
        <v>0.22907488986784141</v>
      </c>
      <c r="M23" s="10">
        <f t="shared" si="1"/>
        <v>0.20431654676258992</v>
      </c>
      <c r="N23" s="10">
        <f t="shared" si="2"/>
        <v>-2.475834310525149E-2</v>
      </c>
      <c r="O23" s="10">
        <f t="shared" si="3"/>
        <v>0.13656387665198239</v>
      </c>
      <c r="P23" s="10">
        <f t="shared" si="4"/>
        <v>0.14388489208633093</v>
      </c>
      <c r="Q23" s="10">
        <f t="shared" si="5"/>
        <v>7.3210154343485434E-3</v>
      </c>
    </row>
    <row r="24" spans="1:17" x14ac:dyDescent="0.25">
      <c r="A24" s="4" t="s">
        <v>27</v>
      </c>
      <c r="B24" s="2">
        <v>8836</v>
      </c>
      <c r="C24" s="2">
        <v>8836</v>
      </c>
      <c r="D24" s="2">
        <v>693</v>
      </c>
      <c r="E24" s="2">
        <v>724</v>
      </c>
      <c r="F24" s="8">
        <f>D24/B24</f>
        <v>7.8429153463105472E-2</v>
      </c>
      <c r="G24" s="8">
        <f>E24/C24</f>
        <v>8.1937528293345399E-2</v>
      </c>
      <c r="H24" s="2">
        <v>206</v>
      </c>
      <c r="I24" s="2">
        <v>182</v>
      </c>
      <c r="J24" s="2">
        <v>67</v>
      </c>
      <c r="K24" s="2">
        <v>103</v>
      </c>
      <c r="L24" s="10">
        <f t="shared" si="0"/>
        <v>0.29725829725829728</v>
      </c>
      <c r="M24" s="10">
        <f t="shared" si="1"/>
        <v>0.25138121546961328</v>
      </c>
      <c r="N24" s="10">
        <f t="shared" si="2"/>
        <v>-4.5877081788683993E-2</v>
      </c>
      <c r="O24" s="10">
        <f t="shared" si="3"/>
        <v>9.6681096681096687E-2</v>
      </c>
      <c r="P24" s="10">
        <f t="shared" si="4"/>
        <v>0.14226519337016574</v>
      </c>
      <c r="Q24" s="10">
        <f t="shared" si="5"/>
        <v>4.5584096689069056E-2</v>
      </c>
    </row>
    <row r="25" spans="1:17" x14ac:dyDescent="0.25">
      <c r="A25" s="4" t="s">
        <v>28</v>
      </c>
      <c r="B25" s="2">
        <v>9437</v>
      </c>
      <c r="C25" s="2">
        <v>9359</v>
      </c>
      <c r="D25" s="2">
        <v>788</v>
      </c>
      <c r="E25" s="2">
        <v>789</v>
      </c>
      <c r="F25" s="8">
        <f>D25/B25</f>
        <v>8.3501112641729366E-2</v>
      </c>
      <c r="G25" s="8">
        <f>E25/C25</f>
        <v>8.4303878619510636E-2</v>
      </c>
      <c r="H25" s="4"/>
      <c r="I25" s="3"/>
      <c r="J25" s="3"/>
      <c r="K25" s="3"/>
      <c r="N25" s="10"/>
      <c r="Q25" s="10"/>
    </row>
    <row r="26" spans="1:17" x14ac:dyDescent="0.25">
      <c r="A26" s="4" t="s">
        <v>29</v>
      </c>
      <c r="B26" s="2">
        <v>9420</v>
      </c>
      <c r="C26" s="2">
        <v>9427</v>
      </c>
      <c r="D26" s="2">
        <v>781</v>
      </c>
      <c r="E26" s="2">
        <v>743</v>
      </c>
      <c r="F26" s="8">
        <f>D26/B26</f>
        <v>8.2908704883227172E-2</v>
      </c>
      <c r="G26" s="8">
        <f>E26/C26</f>
        <v>7.8816166330752099E-2</v>
      </c>
      <c r="H26" s="4"/>
      <c r="I26" s="3"/>
      <c r="J26" s="3"/>
      <c r="K26" s="3"/>
      <c r="N26" s="10"/>
      <c r="Q26" s="10"/>
    </row>
    <row r="27" spans="1:17" x14ac:dyDescent="0.25">
      <c r="A27" s="4" t="s">
        <v>30</v>
      </c>
      <c r="B27" s="2">
        <v>9570</v>
      </c>
      <c r="C27" s="2">
        <v>9633</v>
      </c>
      <c r="D27" s="2">
        <v>805</v>
      </c>
      <c r="E27" s="2">
        <v>808</v>
      </c>
      <c r="F27" s="8">
        <f>D27/B27</f>
        <v>8.4117032392894461E-2</v>
      </c>
      <c r="G27" s="8">
        <f>E27/C27</f>
        <v>8.3878334890480646E-2</v>
      </c>
      <c r="H27" s="4"/>
      <c r="I27" s="3"/>
      <c r="J27" s="3"/>
      <c r="K27" s="3"/>
      <c r="N27" s="10"/>
      <c r="Q27" s="10"/>
    </row>
    <row r="28" spans="1:17" x14ac:dyDescent="0.25">
      <c r="A28" s="4" t="s">
        <v>31</v>
      </c>
      <c r="B28" s="2">
        <v>9921</v>
      </c>
      <c r="C28" s="2">
        <v>9842</v>
      </c>
      <c r="D28" s="2">
        <v>830</v>
      </c>
      <c r="E28" s="2">
        <v>831</v>
      </c>
      <c r="F28" s="8">
        <f>D28/B28</f>
        <v>8.3660921278096961E-2</v>
      </c>
      <c r="G28" s="8">
        <f>E28/C28</f>
        <v>8.4434058118268651E-2</v>
      </c>
      <c r="H28" s="4"/>
      <c r="I28" s="3"/>
      <c r="J28" s="3"/>
      <c r="K28" s="3"/>
      <c r="N28" s="10"/>
      <c r="Q28" s="10"/>
    </row>
    <row r="29" spans="1:17" x14ac:dyDescent="0.25">
      <c r="A29" s="4" t="s">
        <v>32</v>
      </c>
      <c r="B29" s="2">
        <v>9424</v>
      </c>
      <c r="C29" s="2">
        <v>9272</v>
      </c>
      <c r="D29" s="2">
        <v>781</v>
      </c>
      <c r="E29" s="2">
        <v>767</v>
      </c>
      <c r="F29" s="8">
        <f>D29/B29</f>
        <v>8.2873514431239387E-2</v>
      </c>
      <c r="G29" s="8">
        <f>E29/C29</f>
        <v>8.2722174288179462E-2</v>
      </c>
      <c r="H29" s="4"/>
      <c r="I29" s="3"/>
      <c r="J29" s="3"/>
      <c r="K29" s="3"/>
      <c r="N29" s="10"/>
      <c r="Q29" s="10"/>
    </row>
    <row r="30" spans="1:17" x14ac:dyDescent="0.25">
      <c r="A30" s="4" t="s">
        <v>33</v>
      </c>
      <c r="B30" s="2">
        <v>9010</v>
      </c>
      <c r="C30" s="2">
        <v>8969</v>
      </c>
      <c r="D30" s="2">
        <v>756</v>
      </c>
      <c r="E30" s="2">
        <v>760</v>
      </c>
      <c r="F30" s="8">
        <f>D30/B30</f>
        <v>8.390677025527192E-2</v>
      </c>
      <c r="G30" s="8">
        <f>E30/C30</f>
        <v>8.4736313970342286E-2</v>
      </c>
      <c r="H30" s="4"/>
      <c r="I30" s="3"/>
      <c r="J30" s="3"/>
      <c r="K30" s="3"/>
      <c r="N30" s="10"/>
      <c r="Q30" s="10"/>
    </row>
    <row r="31" spans="1:17" x14ac:dyDescent="0.25">
      <c r="A31" s="4" t="s">
        <v>34</v>
      </c>
      <c r="B31" s="2">
        <v>9656</v>
      </c>
      <c r="C31" s="2">
        <v>9697</v>
      </c>
      <c r="D31" s="2">
        <v>825</v>
      </c>
      <c r="E31" s="2">
        <v>850</v>
      </c>
      <c r="F31" s="8">
        <f>D31/B31</f>
        <v>8.5439105219552614E-2</v>
      </c>
      <c r="G31" s="8">
        <f>E31/C31</f>
        <v>8.7655976075074762E-2</v>
      </c>
      <c r="H31" s="4"/>
      <c r="I31" s="3"/>
      <c r="J31" s="3"/>
      <c r="K31" s="3"/>
      <c r="N31" s="10"/>
      <c r="Q31" s="10"/>
    </row>
    <row r="32" spans="1:17" x14ac:dyDescent="0.25">
      <c r="A32" s="4" t="s">
        <v>35</v>
      </c>
      <c r="B32" s="2">
        <v>10419</v>
      </c>
      <c r="C32" s="2">
        <v>10445</v>
      </c>
      <c r="D32" s="2">
        <v>874</v>
      </c>
      <c r="E32" s="2">
        <v>851</v>
      </c>
      <c r="F32" s="8">
        <f>D32/B32</f>
        <v>8.3885209713024281E-2</v>
      </c>
      <c r="G32" s="8">
        <f>E32/C32</f>
        <v>8.1474389660124463E-2</v>
      </c>
      <c r="H32" s="4"/>
      <c r="I32" s="3"/>
      <c r="J32" s="3"/>
      <c r="K32" s="3"/>
      <c r="N32" s="10"/>
      <c r="Q32" s="10"/>
    </row>
    <row r="33" spans="1:17" x14ac:dyDescent="0.25">
      <c r="A33" s="4" t="s">
        <v>36</v>
      </c>
      <c r="B33" s="2">
        <v>9880</v>
      </c>
      <c r="C33" s="2">
        <v>9931</v>
      </c>
      <c r="D33" s="2">
        <v>830</v>
      </c>
      <c r="E33" s="2">
        <v>831</v>
      </c>
      <c r="F33" s="8">
        <f>D33/B33</f>
        <v>8.4008097165991905E-2</v>
      </c>
      <c r="G33" s="8">
        <f>E33/C33</f>
        <v>8.3677373879770423E-2</v>
      </c>
      <c r="H33" s="4"/>
      <c r="I33" s="3"/>
      <c r="J33" s="3"/>
      <c r="K33" s="3"/>
      <c r="N33" s="10"/>
      <c r="Q33" s="10"/>
    </row>
    <row r="34" spans="1:17" x14ac:dyDescent="0.25">
      <c r="A34" s="4" t="s">
        <v>37</v>
      </c>
      <c r="B34" s="2">
        <v>10134</v>
      </c>
      <c r="C34" s="2">
        <v>10042</v>
      </c>
      <c r="D34" s="2">
        <v>801</v>
      </c>
      <c r="E34" s="2">
        <v>802</v>
      </c>
      <c r="F34" s="8">
        <f>D34/B34</f>
        <v>7.9040852575488457E-2</v>
      </c>
      <c r="G34" s="8">
        <f>E34/C34</f>
        <v>7.9864568810993825E-2</v>
      </c>
      <c r="H34" s="4"/>
      <c r="I34" s="3"/>
      <c r="J34" s="3"/>
      <c r="K34" s="3"/>
      <c r="N34" s="10"/>
      <c r="Q34" s="10"/>
    </row>
    <row r="35" spans="1:17" x14ac:dyDescent="0.25">
      <c r="A35" s="4" t="s">
        <v>38</v>
      </c>
      <c r="B35" s="2">
        <v>9717</v>
      </c>
      <c r="C35" s="2">
        <v>9721</v>
      </c>
      <c r="D35" s="2">
        <v>814</v>
      </c>
      <c r="E35" s="2">
        <v>829</v>
      </c>
      <c r="F35" s="8">
        <f>D35/B35</f>
        <v>8.3770711124832767E-2</v>
      </c>
      <c r="G35" s="8">
        <f>E35/C35</f>
        <v>8.5279292253883351E-2</v>
      </c>
      <c r="H35" s="4"/>
      <c r="I35" s="3"/>
      <c r="J35" s="3"/>
      <c r="K35" s="3"/>
      <c r="N35" s="10"/>
      <c r="Q35" s="10"/>
    </row>
    <row r="36" spans="1:17" x14ac:dyDescent="0.25">
      <c r="A36" s="4" t="s">
        <v>39</v>
      </c>
      <c r="B36" s="2">
        <v>9192</v>
      </c>
      <c r="C36" s="2">
        <v>9304</v>
      </c>
      <c r="D36" s="2">
        <v>735</v>
      </c>
      <c r="E36" s="2">
        <v>770</v>
      </c>
      <c r="F36" s="8">
        <f>D36/B36</f>
        <v>7.9960835509138378E-2</v>
      </c>
      <c r="G36" s="8">
        <f>E36/C36</f>
        <v>8.2760103181427347E-2</v>
      </c>
      <c r="H36" s="4"/>
      <c r="I36" s="3"/>
      <c r="J36" s="3"/>
      <c r="K36" s="3"/>
      <c r="N36" s="10"/>
      <c r="Q36" s="10"/>
    </row>
    <row r="37" spans="1:17" x14ac:dyDescent="0.25">
      <c r="A37" s="4" t="s">
        <v>40</v>
      </c>
      <c r="B37" s="2">
        <v>8630</v>
      </c>
      <c r="C37" s="2">
        <v>8668</v>
      </c>
      <c r="D37" s="2">
        <v>743</v>
      </c>
      <c r="E37" s="2">
        <v>724</v>
      </c>
      <c r="F37" s="8">
        <f>D37/B37</f>
        <v>8.6095017381228267E-2</v>
      </c>
      <c r="G37" s="8">
        <f>E37/C37</f>
        <v>8.3525611444393175E-2</v>
      </c>
      <c r="H37" s="4"/>
      <c r="I37" s="3"/>
      <c r="J37" s="3"/>
      <c r="K37" s="3"/>
      <c r="N37" s="10"/>
      <c r="Q37" s="10"/>
    </row>
    <row r="38" spans="1:17" x14ac:dyDescent="0.25">
      <c r="A38" s="4" t="s">
        <v>41</v>
      </c>
      <c r="B38" s="2">
        <v>8970</v>
      </c>
      <c r="C38" s="2">
        <v>8988</v>
      </c>
      <c r="D38" s="2">
        <v>722</v>
      </c>
      <c r="E38" s="2">
        <v>710</v>
      </c>
      <c r="F38" s="8">
        <f>D38/B38</f>
        <v>8.0490523968784838E-2</v>
      </c>
      <c r="G38" s="8">
        <f>E38/C38</f>
        <v>7.8994214508233199E-2</v>
      </c>
      <c r="H38" s="4"/>
      <c r="I38" s="3"/>
      <c r="J38" s="3"/>
      <c r="K38" s="3"/>
      <c r="N38" s="10"/>
      <c r="Q38" s="10"/>
    </row>
    <row r="41" spans="1:17" x14ac:dyDescent="0.25">
      <c r="A41" s="4"/>
      <c r="D41" s="16"/>
    </row>
    <row r="42" spans="1:17" x14ac:dyDescent="0.25">
      <c r="A42" s="17" t="s">
        <v>81</v>
      </c>
    </row>
    <row r="43" spans="1:17" x14ac:dyDescent="0.25">
      <c r="A43" s="7" t="s">
        <v>71</v>
      </c>
      <c r="B43">
        <v>0.01</v>
      </c>
    </row>
    <row r="44" spans="1:17" x14ac:dyDescent="0.25">
      <c r="A44" s="7" t="s">
        <v>72</v>
      </c>
      <c r="B44">
        <v>0.05</v>
      </c>
    </row>
    <row r="45" spans="1:17" x14ac:dyDescent="0.25">
      <c r="A45" s="7" t="s">
        <v>73</v>
      </c>
      <c r="B45">
        <f>SUM(H2:H24)</f>
        <v>3785</v>
      </c>
    </row>
    <row r="46" spans="1:17" x14ac:dyDescent="0.25">
      <c r="A46" s="7" t="s">
        <v>74</v>
      </c>
      <c r="B46">
        <f>SUM(D2:D24)</f>
        <v>17293</v>
      </c>
    </row>
    <row r="47" spans="1:17" x14ac:dyDescent="0.25">
      <c r="A47" s="7" t="s">
        <v>75</v>
      </c>
      <c r="B47">
        <f>SUM(I2:I24)</f>
        <v>3423</v>
      </c>
    </row>
    <row r="48" spans="1:17" x14ac:dyDescent="0.25">
      <c r="A48" s="7" t="s">
        <v>76</v>
      </c>
      <c r="B48">
        <f>SUM(E2:E24)</f>
        <v>17260</v>
      </c>
    </row>
    <row r="49" spans="1:2" x14ac:dyDescent="0.25">
      <c r="A49" s="7" t="s">
        <v>83</v>
      </c>
      <c r="B49" s="10">
        <f>SUM(B45,B47)/SUM(B46,B48)</f>
        <v>0.20860706740369866</v>
      </c>
    </row>
    <row r="50" spans="1:2" x14ac:dyDescent="0.25">
      <c r="A50" s="7" t="s">
        <v>84</v>
      </c>
      <c r="B50" s="10">
        <f>SQRT(B49* (1-B49) * (1/B46+1/B48))</f>
        <v>4.3716753852259364E-3</v>
      </c>
    </row>
    <row r="51" spans="1:2" x14ac:dyDescent="0.25">
      <c r="A51" s="7" t="s">
        <v>86</v>
      </c>
      <c r="B51" s="10">
        <f>B45/B46</f>
        <v>0.2188746891805933</v>
      </c>
    </row>
    <row r="52" spans="1:2" x14ac:dyDescent="0.25">
      <c r="A52" s="7" t="s">
        <v>85</v>
      </c>
      <c r="B52" s="10">
        <f>B47/B48</f>
        <v>0.19831981460023174</v>
      </c>
    </row>
    <row r="53" spans="1:2" x14ac:dyDescent="0.25">
      <c r="A53" s="7" t="s">
        <v>77</v>
      </c>
      <c r="B53" s="10">
        <f>B50*1.96</f>
        <v>8.5684837550428355E-3</v>
      </c>
    </row>
    <row r="54" spans="1:2" x14ac:dyDescent="0.25">
      <c r="A54" s="7" t="s">
        <v>78</v>
      </c>
      <c r="B54" s="10">
        <f>B47/B48-B45/B46</f>
        <v>-2.0554874580361565E-2</v>
      </c>
    </row>
    <row r="55" spans="1:2" x14ac:dyDescent="0.25">
      <c r="A55" s="7" t="s">
        <v>79</v>
      </c>
      <c r="B55" s="10">
        <f>B54-B53</f>
        <v>-2.9123358335404401E-2</v>
      </c>
    </row>
    <row r="56" spans="1:2" x14ac:dyDescent="0.25">
      <c r="A56" s="7" t="s">
        <v>80</v>
      </c>
      <c r="B56" s="10">
        <f>B54+B53</f>
        <v>-1.198639082531873E-2</v>
      </c>
    </row>
    <row r="57" spans="1:2" x14ac:dyDescent="0.25">
      <c r="A57" s="7"/>
    </row>
    <row r="58" spans="1:2" x14ac:dyDescent="0.25">
      <c r="A58" s="17" t="s">
        <v>82</v>
      </c>
    </row>
    <row r="59" spans="1:2" x14ac:dyDescent="0.25">
      <c r="A59" s="7" t="s">
        <v>71</v>
      </c>
      <c r="B59">
        <v>7.4999999999999997E-3</v>
      </c>
    </row>
    <row r="60" spans="1:2" x14ac:dyDescent="0.25">
      <c r="A60" s="7" t="s">
        <v>72</v>
      </c>
      <c r="B60">
        <v>0.05</v>
      </c>
    </row>
    <row r="61" spans="1:2" x14ac:dyDescent="0.25">
      <c r="A61" s="7" t="s">
        <v>73</v>
      </c>
      <c r="B61">
        <f>SUM(J2:J24)</f>
        <v>2033</v>
      </c>
    </row>
    <row r="62" spans="1:2" x14ac:dyDescent="0.25">
      <c r="A62" s="7" t="s">
        <v>74</v>
      </c>
      <c r="B62">
        <f>SUM(D2:D24)</f>
        <v>17293</v>
      </c>
    </row>
    <row r="63" spans="1:2" x14ac:dyDescent="0.25">
      <c r="A63" s="7" t="s">
        <v>75</v>
      </c>
      <c r="B63">
        <f>SUM(K2:K24)</f>
        <v>1945</v>
      </c>
    </row>
    <row r="64" spans="1:2" x14ac:dyDescent="0.25">
      <c r="A64" s="7" t="s">
        <v>76</v>
      </c>
      <c r="B64">
        <f>SUM(E2:E24)</f>
        <v>17260</v>
      </c>
    </row>
    <row r="65" spans="1:2" x14ac:dyDescent="0.25">
      <c r="A65" s="7" t="s">
        <v>83</v>
      </c>
      <c r="B65">
        <f>SUM(B61,B63)/SUM(B62,B64)</f>
        <v>0.11512748531241861</v>
      </c>
    </row>
    <row r="66" spans="1:2" x14ac:dyDescent="0.25">
      <c r="A66" s="7" t="s">
        <v>84</v>
      </c>
      <c r="B66">
        <f>SQRT(B65* (1-B65) * (1/B62+1/B64))</f>
        <v>3.4341335129324238E-3</v>
      </c>
    </row>
    <row r="67" spans="1:2" x14ac:dyDescent="0.25">
      <c r="A67" s="7" t="s">
        <v>87</v>
      </c>
      <c r="B67">
        <f>B61/B62</f>
        <v>0.11756201931417337</v>
      </c>
    </row>
    <row r="68" spans="1:2" x14ac:dyDescent="0.25">
      <c r="A68" s="7" t="s">
        <v>88</v>
      </c>
      <c r="B68">
        <f>B63/B64</f>
        <v>0.1126882966396292</v>
      </c>
    </row>
    <row r="69" spans="1:2" x14ac:dyDescent="0.25">
      <c r="A69" s="7" t="s">
        <v>77</v>
      </c>
      <c r="B69">
        <f>B66*1.96</f>
        <v>6.7309016853475505E-3</v>
      </c>
    </row>
    <row r="70" spans="1:2" x14ac:dyDescent="0.25">
      <c r="A70" s="7" t="s">
        <v>78</v>
      </c>
      <c r="B70">
        <f>B63/B64-B61/B62</f>
        <v>-4.8737226745441675E-3</v>
      </c>
    </row>
    <row r="71" spans="1:2" x14ac:dyDescent="0.25">
      <c r="A71" s="7" t="s">
        <v>79</v>
      </c>
      <c r="B71">
        <f>B70-B69</f>
        <v>-1.1604624359891718E-2</v>
      </c>
    </row>
    <row r="72" spans="1:2" x14ac:dyDescent="0.25">
      <c r="A72" s="7" t="s">
        <v>80</v>
      </c>
      <c r="B72">
        <f>B70+B69</f>
        <v>1.857179010803383E-3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sqref="A1:A24"/>
    </sheetView>
  </sheetViews>
  <sheetFormatPr defaultRowHeight="13.2" x14ac:dyDescent="0.25"/>
  <cols>
    <col min="1" max="1" width="11.33203125" bestFit="1" customWidth="1"/>
    <col min="2" max="2" width="13.88671875" bestFit="1" customWidth="1"/>
    <col min="3" max="3" width="13.6640625" bestFit="1" customWidth="1"/>
    <col min="4" max="4" width="9.77734375" bestFit="1" customWidth="1"/>
    <col min="5" max="5" width="9.5546875" bestFit="1" customWidth="1"/>
    <col min="6" max="7" width="10.5546875" bestFit="1" customWidth="1"/>
    <col min="8" max="8" width="15.109375" bestFit="1" customWidth="1"/>
    <col min="9" max="9" width="14.88671875" bestFit="1" customWidth="1"/>
    <col min="10" max="10" width="13.21875" bestFit="1" customWidth="1"/>
    <col min="11" max="11" width="12.88671875" bestFit="1" customWidth="1"/>
    <col min="12" max="12" width="9.88671875" bestFit="1" customWidth="1"/>
    <col min="13" max="13" width="9.6640625" bestFit="1" customWidth="1"/>
    <col min="14" max="14" width="9.21875" bestFit="1" customWidth="1"/>
    <col min="15" max="16" width="8.5546875" bestFit="1" customWidth="1"/>
    <col min="17" max="17" width="9.21875" bestFit="1" customWidth="1"/>
  </cols>
  <sheetData>
    <row r="1" spans="1:17" x14ac:dyDescent="0.25">
      <c r="A1" s="5" t="s">
        <v>0</v>
      </c>
      <c r="B1" s="5" t="s">
        <v>43</v>
      </c>
      <c r="C1" s="5" t="s">
        <v>42</v>
      </c>
      <c r="D1" s="5" t="s">
        <v>44</v>
      </c>
      <c r="E1" s="5" t="s">
        <v>47</v>
      </c>
      <c r="F1" s="11" t="s">
        <v>54</v>
      </c>
      <c r="G1" s="11" t="s">
        <v>55</v>
      </c>
      <c r="H1" s="5" t="s">
        <v>45</v>
      </c>
      <c r="I1" s="5" t="s">
        <v>48</v>
      </c>
      <c r="J1" s="5" t="s">
        <v>46</v>
      </c>
      <c r="K1" s="5" t="s">
        <v>49</v>
      </c>
      <c r="L1" s="9" t="s">
        <v>67</v>
      </c>
      <c r="M1" s="5" t="s">
        <v>68</v>
      </c>
      <c r="N1" s="18" t="s">
        <v>89</v>
      </c>
      <c r="O1" s="9" t="s">
        <v>69</v>
      </c>
      <c r="P1" s="5" t="s">
        <v>70</v>
      </c>
      <c r="Q1" s="18" t="s">
        <v>90</v>
      </c>
    </row>
    <row r="2" spans="1:17" x14ac:dyDescent="0.25">
      <c r="A2" s="4" t="s">
        <v>5</v>
      </c>
      <c r="B2" s="2">
        <v>7723</v>
      </c>
      <c r="C2" s="2">
        <v>7716</v>
      </c>
      <c r="D2" s="2">
        <v>687</v>
      </c>
      <c r="E2" s="2">
        <v>686</v>
      </c>
      <c r="F2" s="8">
        <f>D2/B2</f>
        <v>8.8955069273598336E-2</v>
      </c>
      <c r="G2" s="8">
        <f>E2/C2</f>
        <v>8.8906168999481602E-2</v>
      </c>
      <c r="H2" s="2">
        <v>134</v>
      </c>
      <c r="I2" s="2">
        <v>105</v>
      </c>
      <c r="J2" s="2">
        <v>70</v>
      </c>
      <c r="K2" s="2">
        <v>34</v>
      </c>
      <c r="L2" s="10">
        <f>H2/D2</f>
        <v>0.1950509461426492</v>
      </c>
      <c r="M2" s="10">
        <f>I2/E2</f>
        <v>0.15306122448979592</v>
      </c>
      <c r="N2" s="19">
        <f>M2-L2</f>
        <v>-4.1989721652853279E-2</v>
      </c>
      <c r="O2" s="10">
        <f>J2/D2</f>
        <v>0.10189228529839883</v>
      </c>
      <c r="P2" s="10">
        <f>K2/E2</f>
        <v>4.9562682215743441E-2</v>
      </c>
      <c r="Q2" s="19">
        <f>P2-O2</f>
        <v>-5.2329603082655392E-2</v>
      </c>
    </row>
    <row r="3" spans="1:17" x14ac:dyDescent="0.25">
      <c r="A3" s="4" t="s">
        <v>6</v>
      </c>
      <c r="B3" s="2">
        <v>9102</v>
      </c>
      <c r="C3" s="2">
        <v>9288</v>
      </c>
      <c r="D3" s="2">
        <v>779</v>
      </c>
      <c r="E3" s="2">
        <v>785</v>
      </c>
      <c r="F3" s="8">
        <f>D3/B3</f>
        <v>8.5585585585585586E-2</v>
      </c>
      <c r="G3" s="8">
        <f>E3/C3</f>
        <v>8.4517657192075796E-2</v>
      </c>
      <c r="H3" s="2">
        <v>147</v>
      </c>
      <c r="I3" s="2">
        <v>116</v>
      </c>
      <c r="J3" s="2">
        <v>70</v>
      </c>
      <c r="K3" s="2">
        <v>91</v>
      </c>
      <c r="L3" s="10">
        <f t="shared" ref="L3:M24" si="0">H3/D3</f>
        <v>0.18870346598202825</v>
      </c>
      <c r="M3" s="10">
        <f t="shared" si="0"/>
        <v>0.14777070063694267</v>
      </c>
      <c r="N3" s="19">
        <f t="shared" ref="N3:N24" si="1">M3-L3</f>
        <v>-4.0932765345085581E-2</v>
      </c>
      <c r="O3" s="10">
        <f t="shared" ref="O3:P24" si="2">J3/D3</f>
        <v>8.9858793324775352E-2</v>
      </c>
      <c r="P3" s="10">
        <f t="shared" si="2"/>
        <v>0.11592356687898089</v>
      </c>
      <c r="Q3" s="19">
        <f t="shared" ref="Q3:Q24" si="3">P3-O3</f>
        <v>2.6064773554205542E-2</v>
      </c>
    </row>
    <row r="4" spans="1:17" x14ac:dyDescent="0.25">
      <c r="A4" s="4" t="s">
        <v>7</v>
      </c>
      <c r="B4" s="2">
        <v>10511</v>
      </c>
      <c r="C4" s="2">
        <v>10480</v>
      </c>
      <c r="D4" s="2">
        <v>909</v>
      </c>
      <c r="E4" s="2">
        <v>884</v>
      </c>
      <c r="F4" s="8">
        <f>D4/B4</f>
        <v>8.6480829607078299E-2</v>
      </c>
      <c r="G4" s="8">
        <f>E4/C4</f>
        <v>8.4351145038167943E-2</v>
      </c>
      <c r="H4" s="2">
        <v>167</v>
      </c>
      <c r="I4" s="2">
        <v>145</v>
      </c>
      <c r="J4" s="2">
        <v>95</v>
      </c>
      <c r="K4" s="2">
        <v>79</v>
      </c>
      <c r="L4" s="10">
        <f t="shared" si="0"/>
        <v>0.18371837183718373</v>
      </c>
      <c r="M4" s="10">
        <f t="shared" si="0"/>
        <v>0.16402714932126697</v>
      </c>
      <c r="N4" s="19">
        <f t="shared" si="1"/>
        <v>-1.9691222515916762E-2</v>
      </c>
      <c r="O4" s="10">
        <f t="shared" si="2"/>
        <v>0.10451045104510451</v>
      </c>
      <c r="P4" s="10">
        <f t="shared" si="2"/>
        <v>8.9366515837104074E-2</v>
      </c>
      <c r="Q4" s="19">
        <f t="shared" si="3"/>
        <v>-1.5143935208000434E-2</v>
      </c>
    </row>
    <row r="5" spans="1:17" x14ac:dyDescent="0.25">
      <c r="A5" s="4" t="s">
        <v>8</v>
      </c>
      <c r="B5" s="2">
        <v>9871</v>
      </c>
      <c r="C5" s="2">
        <v>9867</v>
      </c>
      <c r="D5" s="2">
        <v>836</v>
      </c>
      <c r="E5" s="2">
        <v>827</v>
      </c>
      <c r="F5" s="8">
        <f>D5/B5</f>
        <v>8.4692533684530447E-2</v>
      </c>
      <c r="G5" s="8">
        <f>E5/C5</f>
        <v>8.3814735988649039E-2</v>
      </c>
      <c r="H5" s="2">
        <v>156</v>
      </c>
      <c r="I5" s="2">
        <v>138</v>
      </c>
      <c r="J5" s="2">
        <v>105</v>
      </c>
      <c r="K5" s="2">
        <v>92</v>
      </c>
      <c r="L5" s="10">
        <f t="shared" si="0"/>
        <v>0.18660287081339713</v>
      </c>
      <c r="M5" s="10">
        <f t="shared" si="0"/>
        <v>0.16686819830713423</v>
      </c>
      <c r="N5" s="19">
        <f t="shared" si="1"/>
        <v>-1.9734672506262901E-2</v>
      </c>
      <c r="O5" s="10">
        <f t="shared" si="2"/>
        <v>0.1255980861244019</v>
      </c>
      <c r="P5" s="10">
        <f t="shared" si="2"/>
        <v>0.11124546553808948</v>
      </c>
      <c r="Q5" s="19">
        <f t="shared" si="3"/>
        <v>-1.4352620586312426E-2</v>
      </c>
    </row>
    <row r="6" spans="1:17" x14ac:dyDescent="0.25">
      <c r="A6" s="4" t="s">
        <v>9</v>
      </c>
      <c r="B6" s="2">
        <v>10014</v>
      </c>
      <c r="C6" s="2">
        <v>9793</v>
      </c>
      <c r="D6" s="2">
        <v>837</v>
      </c>
      <c r="E6" s="2">
        <v>832</v>
      </c>
      <c r="F6" s="8">
        <f>D6/B6</f>
        <v>8.3582983822648296E-2</v>
      </c>
      <c r="G6" s="8">
        <f>E6/C6</f>
        <v>8.4958643929337288E-2</v>
      </c>
      <c r="H6" s="2">
        <v>163</v>
      </c>
      <c r="I6" s="2">
        <v>140</v>
      </c>
      <c r="J6" s="2">
        <v>64</v>
      </c>
      <c r="K6" s="2">
        <v>94</v>
      </c>
      <c r="L6" s="10">
        <f t="shared" si="0"/>
        <v>0.19474313022700118</v>
      </c>
      <c r="M6" s="10">
        <f t="shared" si="0"/>
        <v>0.16826923076923078</v>
      </c>
      <c r="N6" s="19">
        <f t="shared" si="1"/>
        <v>-2.64738994577704E-2</v>
      </c>
      <c r="O6" s="10">
        <f t="shared" si="2"/>
        <v>7.6463560334528072E-2</v>
      </c>
      <c r="P6" s="10">
        <f t="shared" si="2"/>
        <v>0.11298076923076923</v>
      </c>
      <c r="Q6" s="19">
        <f t="shared" si="3"/>
        <v>3.651720889624116E-2</v>
      </c>
    </row>
    <row r="7" spans="1:17" x14ac:dyDescent="0.25">
      <c r="A7" s="4" t="s">
        <v>10</v>
      </c>
      <c r="B7" s="2">
        <v>9670</v>
      </c>
      <c r="C7" s="2">
        <v>9500</v>
      </c>
      <c r="D7" s="2">
        <v>823</v>
      </c>
      <c r="E7" s="2">
        <v>788</v>
      </c>
      <c r="F7" s="8">
        <f>D7/B7</f>
        <v>8.5108583247156158E-2</v>
      </c>
      <c r="G7" s="8">
        <f>E7/C7</f>
        <v>8.2947368421052631E-2</v>
      </c>
      <c r="H7" s="2">
        <v>138</v>
      </c>
      <c r="I7" s="2">
        <v>129</v>
      </c>
      <c r="J7" s="2">
        <v>82</v>
      </c>
      <c r="K7" s="2">
        <v>61</v>
      </c>
      <c r="L7" s="10">
        <f t="shared" si="0"/>
        <v>0.16767922235722965</v>
      </c>
      <c r="M7" s="10">
        <f t="shared" si="0"/>
        <v>0.16370558375634517</v>
      </c>
      <c r="N7" s="19">
        <f t="shared" si="1"/>
        <v>-3.9736386008844826E-3</v>
      </c>
      <c r="O7" s="10">
        <f t="shared" si="2"/>
        <v>9.9635479951397321E-2</v>
      </c>
      <c r="P7" s="10">
        <f t="shared" si="2"/>
        <v>7.7411167512690351E-2</v>
      </c>
      <c r="Q7" s="19">
        <f t="shared" si="3"/>
        <v>-2.222431243870697E-2</v>
      </c>
    </row>
    <row r="8" spans="1:17" x14ac:dyDescent="0.25">
      <c r="A8" s="4" t="s">
        <v>11</v>
      </c>
      <c r="B8" s="2">
        <v>9008</v>
      </c>
      <c r="C8" s="2">
        <v>9088</v>
      </c>
      <c r="D8" s="2">
        <v>748</v>
      </c>
      <c r="E8" s="2">
        <v>780</v>
      </c>
      <c r="F8" s="8">
        <f>D8/B8</f>
        <v>8.3037300177619899E-2</v>
      </c>
      <c r="G8" s="8">
        <f>E8/C8</f>
        <v>8.5827464788732391E-2</v>
      </c>
      <c r="H8" s="2">
        <v>146</v>
      </c>
      <c r="I8" s="2">
        <v>127</v>
      </c>
      <c r="J8" s="2">
        <v>76</v>
      </c>
      <c r="K8" s="2">
        <v>44</v>
      </c>
      <c r="L8" s="10">
        <f t="shared" si="0"/>
        <v>0.19518716577540107</v>
      </c>
      <c r="M8" s="10">
        <f t="shared" si="0"/>
        <v>0.16282051282051282</v>
      </c>
      <c r="N8" s="19">
        <f t="shared" si="1"/>
        <v>-3.2366652954888248E-2</v>
      </c>
      <c r="O8" s="10">
        <f t="shared" si="2"/>
        <v>0.10160427807486631</v>
      </c>
      <c r="P8" s="10">
        <f t="shared" si="2"/>
        <v>5.6410256410256411E-2</v>
      </c>
      <c r="Q8" s="19">
        <f t="shared" si="3"/>
        <v>-4.5194021664609903E-2</v>
      </c>
    </row>
    <row r="9" spans="1:17" x14ac:dyDescent="0.25">
      <c r="A9" s="4" t="s">
        <v>12</v>
      </c>
      <c r="B9" s="2">
        <v>7434</v>
      </c>
      <c r="C9" s="2">
        <v>7664</v>
      </c>
      <c r="D9" s="2">
        <v>632</v>
      </c>
      <c r="E9" s="2">
        <v>652</v>
      </c>
      <c r="F9" s="8">
        <f>D9/B9</f>
        <v>8.5014796879203658E-2</v>
      </c>
      <c r="G9" s="8">
        <f>E9/C9</f>
        <v>8.5073068893528184E-2</v>
      </c>
      <c r="H9" s="2">
        <v>110</v>
      </c>
      <c r="I9" s="2">
        <v>94</v>
      </c>
      <c r="J9" s="2">
        <v>70</v>
      </c>
      <c r="K9" s="2">
        <v>62</v>
      </c>
      <c r="L9" s="10">
        <f t="shared" si="0"/>
        <v>0.17405063291139242</v>
      </c>
      <c r="M9" s="10">
        <f t="shared" si="0"/>
        <v>0.14417177914110429</v>
      </c>
      <c r="N9" s="19">
        <f t="shared" si="1"/>
        <v>-2.9878853770288122E-2</v>
      </c>
      <c r="O9" s="10">
        <f t="shared" si="2"/>
        <v>0.11075949367088607</v>
      </c>
      <c r="P9" s="10">
        <f t="shared" si="2"/>
        <v>9.5092024539877307E-2</v>
      </c>
      <c r="Q9" s="19">
        <f t="shared" si="3"/>
        <v>-1.5667469131008763E-2</v>
      </c>
    </row>
    <row r="10" spans="1:17" x14ac:dyDescent="0.25">
      <c r="A10" s="4" t="s">
        <v>13</v>
      </c>
      <c r="B10" s="2">
        <v>8459</v>
      </c>
      <c r="C10" s="2">
        <v>8434</v>
      </c>
      <c r="D10" s="2">
        <v>691</v>
      </c>
      <c r="E10" s="2">
        <v>697</v>
      </c>
      <c r="F10" s="8">
        <f>D10/B10</f>
        <v>8.1688142806478306E-2</v>
      </c>
      <c r="G10" s="8">
        <f>E10/C10</f>
        <v>8.2641688404078734E-2</v>
      </c>
      <c r="H10" s="2">
        <v>131</v>
      </c>
      <c r="I10" s="2">
        <v>120</v>
      </c>
      <c r="J10" s="2">
        <v>60</v>
      </c>
      <c r="K10" s="2">
        <v>77</v>
      </c>
      <c r="L10" s="10">
        <f t="shared" si="0"/>
        <v>0.18958031837916064</v>
      </c>
      <c r="M10" s="10">
        <f t="shared" si="0"/>
        <v>0.17216642754662842</v>
      </c>
      <c r="N10" s="19">
        <f t="shared" si="1"/>
        <v>-1.7413890832532225E-2</v>
      </c>
      <c r="O10" s="10">
        <f t="shared" si="2"/>
        <v>8.6830680173661356E-2</v>
      </c>
      <c r="P10" s="10">
        <f t="shared" si="2"/>
        <v>0.11047345767575323</v>
      </c>
      <c r="Q10" s="19">
        <f t="shared" si="3"/>
        <v>2.3642777502091872E-2</v>
      </c>
    </row>
    <row r="11" spans="1:17" x14ac:dyDescent="0.25">
      <c r="A11" s="4" t="s">
        <v>14</v>
      </c>
      <c r="B11" s="2">
        <v>10667</v>
      </c>
      <c r="C11" s="2">
        <v>10496</v>
      </c>
      <c r="D11" s="2">
        <v>861</v>
      </c>
      <c r="E11" s="2">
        <v>860</v>
      </c>
      <c r="F11" s="8">
        <f>D11/B11</f>
        <v>8.0716227617886938E-2</v>
      </c>
      <c r="G11" s="8">
        <f>E11/C11</f>
        <v>8.1935975609756101E-2</v>
      </c>
      <c r="H11" s="2">
        <v>165</v>
      </c>
      <c r="I11" s="2">
        <v>153</v>
      </c>
      <c r="J11" s="2">
        <v>97</v>
      </c>
      <c r="K11" s="2">
        <v>98</v>
      </c>
      <c r="L11" s="10">
        <f t="shared" si="0"/>
        <v>0.19163763066202091</v>
      </c>
      <c r="M11" s="10">
        <f t="shared" si="0"/>
        <v>0.17790697674418604</v>
      </c>
      <c r="N11" s="19">
        <f t="shared" si="1"/>
        <v>-1.3730653917834873E-2</v>
      </c>
      <c r="O11" s="10">
        <f t="shared" si="2"/>
        <v>0.11265969802555169</v>
      </c>
      <c r="P11" s="10">
        <f t="shared" si="2"/>
        <v>0.11395348837209303</v>
      </c>
      <c r="Q11" s="19">
        <f t="shared" si="3"/>
        <v>1.2937903465413403E-3</v>
      </c>
    </row>
    <row r="12" spans="1:17" x14ac:dyDescent="0.25">
      <c r="A12" s="4" t="s">
        <v>15</v>
      </c>
      <c r="B12" s="2">
        <v>10660</v>
      </c>
      <c r="C12" s="2">
        <v>10551</v>
      </c>
      <c r="D12" s="2">
        <v>867</v>
      </c>
      <c r="E12" s="2">
        <v>864</v>
      </c>
      <c r="F12" s="8">
        <f>D12/B12</f>
        <v>8.1332082551594742E-2</v>
      </c>
      <c r="G12" s="8">
        <f>E12/C12</f>
        <v>8.1887972704009104E-2</v>
      </c>
      <c r="H12" s="2">
        <v>196</v>
      </c>
      <c r="I12" s="2">
        <v>143</v>
      </c>
      <c r="J12" s="2">
        <v>105</v>
      </c>
      <c r="K12" s="2">
        <v>71</v>
      </c>
      <c r="L12" s="10">
        <f t="shared" si="0"/>
        <v>0.22606689734717417</v>
      </c>
      <c r="M12" s="10">
        <f t="shared" si="0"/>
        <v>0.16550925925925927</v>
      </c>
      <c r="N12" s="19">
        <f t="shared" si="1"/>
        <v>-6.0557638087914895E-2</v>
      </c>
      <c r="O12" s="10">
        <f t="shared" si="2"/>
        <v>0.12110726643598616</v>
      </c>
      <c r="P12" s="10">
        <f t="shared" si="2"/>
        <v>8.217592592592593E-2</v>
      </c>
      <c r="Q12" s="19">
        <f t="shared" si="3"/>
        <v>-3.8931340510060225E-2</v>
      </c>
    </row>
    <row r="13" spans="1:17" x14ac:dyDescent="0.25">
      <c r="A13" s="4" t="s">
        <v>16</v>
      </c>
      <c r="B13" s="2">
        <v>9947</v>
      </c>
      <c r="C13" s="2">
        <v>9737</v>
      </c>
      <c r="D13" s="2">
        <v>838</v>
      </c>
      <c r="E13" s="2">
        <v>801</v>
      </c>
      <c r="F13" s="8">
        <f>D13/B13</f>
        <v>8.4246506484367142E-2</v>
      </c>
      <c r="G13" s="8">
        <f>E13/C13</f>
        <v>8.2263530861661702E-2</v>
      </c>
      <c r="H13" s="2">
        <v>162</v>
      </c>
      <c r="I13" s="2">
        <v>128</v>
      </c>
      <c r="J13" s="2">
        <v>92</v>
      </c>
      <c r="K13" s="2">
        <v>70</v>
      </c>
      <c r="L13" s="10">
        <f t="shared" si="0"/>
        <v>0.19331742243436753</v>
      </c>
      <c r="M13" s="10">
        <f t="shared" si="0"/>
        <v>0.15980024968789014</v>
      </c>
      <c r="N13" s="19">
        <f t="shared" si="1"/>
        <v>-3.3517172746477392E-2</v>
      </c>
      <c r="O13" s="10">
        <f t="shared" si="2"/>
        <v>0.10978520286396182</v>
      </c>
      <c r="P13" s="10">
        <f t="shared" si="2"/>
        <v>8.7390761548064924E-2</v>
      </c>
      <c r="Q13" s="19">
        <f t="shared" si="3"/>
        <v>-2.2394441315896893E-2</v>
      </c>
    </row>
    <row r="14" spans="1:17" x14ac:dyDescent="0.25">
      <c r="A14" s="4" t="s">
        <v>17</v>
      </c>
      <c r="B14" s="2">
        <v>8324</v>
      </c>
      <c r="C14" s="2">
        <v>8176</v>
      </c>
      <c r="D14" s="2">
        <v>665</v>
      </c>
      <c r="E14" s="2">
        <v>642</v>
      </c>
      <c r="F14" s="8">
        <f>D14/B14</f>
        <v>7.9889476213358956E-2</v>
      </c>
      <c r="G14" s="8">
        <f>E14/C14</f>
        <v>7.8522504892367909E-2</v>
      </c>
      <c r="H14" s="2">
        <v>127</v>
      </c>
      <c r="I14" s="2">
        <v>122</v>
      </c>
      <c r="J14" s="2">
        <v>56</v>
      </c>
      <c r="K14" s="2">
        <v>68</v>
      </c>
      <c r="L14" s="10">
        <f t="shared" si="0"/>
        <v>0.19097744360902255</v>
      </c>
      <c r="M14" s="10">
        <f t="shared" si="0"/>
        <v>0.19003115264797507</v>
      </c>
      <c r="N14" s="19">
        <f t="shared" si="1"/>
        <v>-9.4629096104748012E-4</v>
      </c>
      <c r="O14" s="10">
        <f t="shared" si="2"/>
        <v>8.4210526315789472E-2</v>
      </c>
      <c r="P14" s="10">
        <f t="shared" si="2"/>
        <v>0.1059190031152648</v>
      </c>
      <c r="Q14" s="19">
        <f t="shared" si="3"/>
        <v>2.1708476799475324E-2</v>
      </c>
    </row>
    <row r="15" spans="1:17" x14ac:dyDescent="0.25">
      <c r="A15" s="4" t="s">
        <v>18</v>
      </c>
      <c r="B15" s="2">
        <v>9434</v>
      </c>
      <c r="C15" s="2">
        <v>9402</v>
      </c>
      <c r="D15" s="2">
        <v>673</v>
      </c>
      <c r="E15" s="2">
        <v>697</v>
      </c>
      <c r="F15" s="8">
        <f>D15/B15</f>
        <v>7.1337714649141404E-2</v>
      </c>
      <c r="G15" s="8">
        <f>E15/C15</f>
        <v>7.413316315677515E-2</v>
      </c>
      <c r="H15" s="2">
        <v>220</v>
      </c>
      <c r="I15" s="2">
        <v>194</v>
      </c>
      <c r="J15" s="2">
        <v>122</v>
      </c>
      <c r="K15" s="2">
        <v>94</v>
      </c>
      <c r="L15" s="10">
        <f t="shared" si="0"/>
        <v>0.32689450222882616</v>
      </c>
      <c r="M15" s="10">
        <f t="shared" si="0"/>
        <v>0.27833572453371591</v>
      </c>
      <c r="N15" s="19">
        <f t="shared" si="1"/>
        <v>-4.8558777695110245E-2</v>
      </c>
      <c r="O15" s="10">
        <f t="shared" si="2"/>
        <v>0.1812778603268945</v>
      </c>
      <c r="P15" s="10">
        <f t="shared" si="2"/>
        <v>0.13486370157819225</v>
      </c>
      <c r="Q15" s="19">
        <f t="shared" si="3"/>
        <v>-4.641415874870225E-2</v>
      </c>
    </row>
    <row r="16" spans="1:17" x14ac:dyDescent="0.25">
      <c r="A16" s="4" t="s">
        <v>19</v>
      </c>
      <c r="B16" s="2">
        <v>8687</v>
      </c>
      <c r="C16" s="2">
        <v>8669</v>
      </c>
      <c r="D16" s="2">
        <v>691</v>
      </c>
      <c r="E16" s="2">
        <v>669</v>
      </c>
      <c r="F16" s="8">
        <f>D16/B16</f>
        <v>7.954414642569356E-2</v>
      </c>
      <c r="G16" s="8">
        <f>E16/C16</f>
        <v>7.7171530741723379E-2</v>
      </c>
      <c r="H16" s="2">
        <v>176</v>
      </c>
      <c r="I16" s="2">
        <v>127</v>
      </c>
      <c r="J16" s="2">
        <v>128</v>
      </c>
      <c r="K16" s="2">
        <v>81</v>
      </c>
      <c r="L16" s="10">
        <f t="shared" si="0"/>
        <v>0.25470332850940663</v>
      </c>
      <c r="M16" s="10">
        <f t="shared" si="0"/>
        <v>0.18983557548579971</v>
      </c>
      <c r="N16" s="19">
        <f t="shared" si="1"/>
        <v>-6.4867753023606922E-2</v>
      </c>
      <c r="O16" s="10">
        <f t="shared" si="2"/>
        <v>0.18523878437047755</v>
      </c>
      <c r="P16" s="10">
        <f t="shared" si="2"/>
        <v>0.1210762331838565</v>
      </c>
      <c r="Q16" s="19">
        <f t="shared" si="3"/>
        <v>-6.416255118662105E-2</v>
      </c>
    </row>
    <row r="17" spans="1:17" x14ac:dyDescent="0.25">
      <c r="A17" s="4" t="s">
        <v>20</v>
      </c>
      <c r="B17" s="2">
        <v>8896</v>
      </c>
      <c r="C17" s="2">
        <v>8881</v>
      </c>
      <c r="D17" s="2">
        <v>708</v>
      </c>
      <c r="E17" s="2">
        <v>693</v>
      </c>
      <c r="F17" s="8">
        <f>D17/B17</f>
        <v>7.9586330935251803E-2</v>
      </c>
      <c r="G17" s="8">
        <f>E17/C17</f>
        <v>7.8031753180948085E-2</v>
      </c>
      <c r="H17" s="2">
        <v>161</v>
      </c>
      <c r="I17" s="2">
        <v>153</v>
      </c>
      <c r="J17" s="2">
        <v>104</v>
      </c>
      <c r="K17" s="2">
        <v>101</v>
      </c>
      <c r="L17" s="10">
        <f t="shared" si="0"/>
        <v>0.22740112994350281</v>
      </c>
      <c r="M17" s="10">
        <f t="shared" si="0"/>
        <v>0.22077922077922077</v>
      </c>
      <c r="N17" s="19">
        <f t="shared" si="1"/>
        <v>-6.6219091642820416E-3</v>
      </c>
      <c r="O17" s="10">
        <f t="shared" si="2"/>
        <v>0.14689265536723164</v>
      </c>
      <c r="P17" s="10">
        <f t="shared" si="2"/>
        <v>0.14574314574314573</v>
      </c>
      <c r="Q17" s="19">
        <f t="shared" si="3"/>
        <v>-1.1495096240859148E-3</v>
      </c>
    </row>
    <row r="18" spans="1:17" x14ac:dyDescent="0.25">
      <c r="A18" s="4" t="s">
        <v>21</v>
      </c>
      <c r="B18" s="2">
        <v>9535</v>
      </c>
      <c r="C18" s="2">
        <v>9655</v>
      </c>
      <c r="D18" s="2">
        <v>759</v>
      </c>
      <c r="E18" s="2">
        <v>771</v>
      </c>
      <c r="F18" s="8">
        <f>D18/B18</f>
        <v>7.960146827477714E-2</v>
      </c>
      <c r="G18" s="8">
        <f>E18/C18</f>
        <v>7.9854997410668052E-2</v>
      </c>
      <c r="H18" s="2">
        <v>233</v>
      </c>
      <c r="I18" s="2">
        <v>213</v>
      </c>
      <c r="J18" s="2">
        <v>124</v>
      </c>
      <c r="K18" s="2">
        <v>119</v>
      </c>
      <c r="L18" s="10">
        <f t="shared" si="0"/>
        <v>0.30698287220026349</v>
      </c>
      <c r="M18" s="10">
        <f t="shared" si="0"/>
        <v>0.27626459143968873</v>
      </c>
      <c r="N18" s="19">
        <f t="shared" si="1"/>
        <v>-3.0718280760574757E-2</v>
      </c>
      <c r="O18" s="10">
        <f t="shared" si="2"/>
        <v>0.16337285902503293</v>
      </c>
      <c r="P18" s="10">
        <f t="shared" si="2"/>
        <v>0.15434500648508431</v>
      </c>
      <c r="Q18" s="19">
        <f t="shared" si="3"/>
        <v>-9.0278525399486165E-3</v>
      </c>
    </row>
    <row r="19" spans="1:17" x14ac:dyDescent="0.25">
      <c r="A19" s="4" t="s">
        <v>22</v>
      </c>
      <c r="B19" s="2">
        <v>9363</v>
      </c>
      <c r="C19" s="2">
        <v>9396</v>
      </c>
      <c r="D19" s="2">
        <v>736</v>
      </c>
      <c r="E19" s="2">
        <v>736</v>
      </c>
      <c r="F19" s="8">
        <f>D19/B19</f>
        <v>7.8607283990174096E-2</v>
      </c>
      <c r="G19" s="8">
        <f>E19/C19</f>
        <v>7.833120476798637E-2</v>
      </c>
      <c r="H19" s="2">
        <v>154</v>
      </c>
      <c r="I19" s="2">
        <v>162</v>
      </c>
      <c r="J19" s="2">
        <v>91</v>
      </c>
      <c r="K19" s="2">
        <v>120</v>
      </c>
      <c r="L19" s="10">
        <f t="shared" si="0"/>
        <v>0.20923913043478262</v>
      </c>
      <c r="M19" s="10">
        <f t="shared" si="0"/>
        <v>0.22010869565217392</v>
      </c>
      <c r="N19" s="19">
        <f t="shared" si="1"/>
        <v>1.0869565217391297E-2</v>
      </c>
      <c r="O19" s="10">
        <f t="shared" si="2"/>
        <v>0.12364130434782608</v>
      </c>
      <c r="P19" s="10">
        <f t="shared" si="2"/>
        <v>0.16304347826086957</v>
      </c>
      <c r="Q19" s="19">
        <f t="shared" si="3"/>
        <v>3.9402173913043487E-2</v>
      </c>
    </row>
    <row r="20" spans="1:17" x14ac:dyDescent="0.25">
      <c r="A20" s="4" t="s">
        <v>23</v>
      </c>
      <c r="B20" s="2">
        <v>9327</v>
      </c>
      <c r="C20" s="2">
        <v>9262</v>
      </c>
      <c r="D20" s="2">
        <v>739</v>
      </c>
      <c r="E20" s="2">
        <v>727</v>
      </c>
      <c r="F20" s="8">
        <f>D20/B20</f>
        <v>7.9232336228154815E-2</v>
      </c>
      <c r="G20" s="8">
        <f>E20/C20</f>
        <v>7.8492766141222192E-2</v>
      </c>
      <c r="H20" s="2">
        <v>196</v>
      </c>
      <c r="I20" s="2">
        <v>201</v>
      </c>
      <c r="J20" s="2">
        <v>86</v>
      </c>
      <c r="K20" s="2">
        <v>96</v>
      </c>
      <c r="L20" s="10">
        <f t="shared" si="0"/>
        <v>0.26522327469553453</v>
      </c>
      <c r="M20" s="10">
        <f t="shared" si="0"/>
        <v>0.27647867950481431</v>
      </c>
      <c r="N20" s="19">
        <f t="shared" si="1"/>
        <v>1.1255404809279779E-2</v>
      </c>
      <c r="O20" s="10">
        <f t="shared" si="2"/>
        <v>0.11637347767253045</v>
      </c>
      <c r="P20" s="10">
        <f t="shared" si="2"/>
        <v>0.13204951856946354</v>
      </c>
      <c r="Q20" s="19">
        <f t="shared" si="3"/>
        <v>1.5676040896933086E-2</v>
      </c>
    </row>
    <row r="21" spans="1:17" x14ac:dyDescent="0.25">
      <c r="A21" s="4" t="s">
        <v>24</v>
      </c>
      <c r="B21" s="2">
        <v>9345</v>
      </c>
      <c r="C21" s="2">
        <v>9308</v>
      </c>
      <c r="D21" s="2">
        <v>734</v>
      </c>
      <c r="E21" s="2">
        <v>728</v>
      </c>
      <c r="F21" s="8">
        <f>D21/B21</f>
        <v>7.854467629748528E-2</v>
      </c>
      <c r="G21" s="8">
        <f>E21/C21</f>
        <v>7.8212290502793297E-2</v>
      </c>
      <c r="H21" s="2">
        <v>167</v>
      </c>
      <c r="I21" s="2">
        <v>207</v>
      </c>
      <c r="J21" s="2">
        <v>75</v>
      </c>
      <c r="K21" s="2">
        <v>67</v>
      </c>
      <c r="L21" s="10">
        <f t="shared" si="0"/>
        <v>0.22752043596730245</v>
      </c>
      <c r="M21" s="10">
        <f t="shared" si="0"/>
        <v>0.28434065934065933</v>
      </c>
      <c r="N21" s="19">
        <f t="shared" si="1"/>
        <v>5.6820223373356876E-2</v>
      </c>
      <c r="O21" s="10">
        <f t="shared" si="2"/>
        <v>0.10217983651226158</v>
      </c>
      <c r="P21" s="10">
        <f t="shared" si="2"/>
        <v>9.2032967032967039E-2</v>
      </c>
      <c r="Q21" s="19">
        <f t="shared" si="3"/>
        <v>-1.0146869479294537E-2</v>
      </c>
    </row>
    <row r="22" spans="1:17" x14ac:dyDescent="0.25">
      <c r="A22" s="4" t="s">
        <v>25</v>
      </c>
      <c r="B22" s="2">
        <v>8890</v>
      </c>
      <c r="C22" s="2">
        <v>8715</v>
      </c>
      <c r="D22" s="2">
        <v>706</v>
      </c>
      <c r="E22" s="2">
        <v>722</v>
      </c>
      <c r="F22" s="8">
        <f>D22/B22</f>
        <v>7.9415073115860518E-2</v>
      </c>
      <c r="G22" s="8">
        <f>E22/C22</f>
        <v>8.2845668387837065E-2</v>
      </c>
      <c r="H22" s="2">
        <v>174</v>
      </c>
      <c r="I22" s="2">
        <v>182</v>
      </c>
      <c r="J22" s="2">
        <v>101</v>
      </c>
      <c r="K22" s="2">
        <v>123</v>
      </c>
      <c r="L22" s="10">
        <f t="shared" si="0"/>
        <v>0.24645892351274787</v>
      </c>
      <c r="M22" s="10">
        <f t="shared" si="0"/>
        <v>0.25207756232686979</v>
      </c>
      <c r="N22" s="19">
        <f t="shared" si="1"/>
        <v>5.6186388141219179E-3</v>
      </c>
      <c r="O22" s="10">
        <f t="shared" si="2"/>
        <v>0.14305949008498584</v>
      </c>
      <c r="P22" s="10">
        <f t="shared" si="2"/>
        <v>0.17036011080332411</v>
      </c>
      <c r="Q22" s="19">
        <f t="shared" si="3"/>
        <v>2.7300620718338275E-2</v>
      </c>
    </row>
    <row r="23" spans="1:17" x14ac:dyDescent="0.25">
      <c r="A23" s="4" t="s">
        <v>26</v>
      </c>
      <c r="B23" s="2">
        <v>8460</v>
      </c>
      <c r="C23" s="2">
        <v>8448</v>
      </c>
      <c r="D23" s="2">
        <v>681</v>
      </c>
      <c r="E23" s="2">
        <v>695</v>
      </c>
      <c r="F23" s="8">
        <f>D23/B23</f>
        <v>8.0496453900709225E-2</v>
      </c>
      <c r="G23" s="8">
        <f>E23/C23</f>
        <v>8.2267992424242431E-2</v>
      </c>
      <c r="H23" s="2">
        <v>156</v>
      </c>
      <c r="I23" s="2">
        <v>142</v>
      </c>
      <c r="J23" s="2">
        <v>93</v>
      </c>
      <c r="K23" s="2">
        <v>100</v>
      </c>
      <c r="L23" s="10">
        <f t="shared" si="0"/>
        <v>0.22907488986784141</v>
      </c>
      <c r="M23" s="10">
        <f t="shared" si="0"/>
        <v>0.20431654676258992</v>
      </c>
      <c r="N23" s="19">
        <f t="shared" si="1"/>
        <v>-2.475834310525149E-2</v>
      </c>
      <c r="O23" s="10">
        <f t="shared" si="2"/>
        <v>0.13656387665198239</v>
      </c>
      <c r="P23" s="10">
        <f t="shared" si="2"/>
        <v>0.14388489208633093</v>
      </c>
      <c r="Q23" s="19">
        <f t="shared" si="3"/>
        <v>7.3210154343485434E-3</v>
      </c>
    </row>
    <row r="24" spans="1:17" x14ac:dyDescent="0.25">
      <c r="A24" s="4" t="s">
        <v>27</v>
      </c>
      <c r="B24" s="2">
        <v>8836</v>
      </c>
      <c r="C24" s="2">
        <v>8836</v>
      </c>
      <c r="D24" s="2">
        <v>693</v>
      </c>
      <c r="E24" s="2">
        <v>724</v>
      </c>
      <c r="F24" s="8">
        <f>D24/B24</f>
        <v>7.8429153463105472E-2</v>
      </c>
      <c r="G24" s="8">
        <f>E24/C24</f>
        <v>8.1937528293345399E-2</v>
      </c>
      <c r="H24" s="2">
        <v>206</v>
      </c>
      <c r="I24" s="2">
        <v>182</v>
      </c>
      <c r="J24" s="2">
        <v>67</v>
      </c>
      <c r="K24" s="2">
        <v>103</v>
      </c>
      <c r="L24" s="10">
        <f t="shared" si="0"/>
        <v>0.29725829725829728</v>
      </c>
      <c r="M24" s="10">
        <f t="shared" si="0"/>
        <v>0.25138121546961328</v>
      </c>
      <c r="N24" s="19">
        <f t="shared" si="1"/>
        <v>-4.5877081788683993E-2</v>
      </c>
      <c r="O24" s="10">
        <f t="shared" si="2"/>
        <v>9.6681096681096687E-2</v>
      </c>
      <c r="P24" s="10">
        <f t="shared" si="2"/>
        <v>0.14226519337016574</v>
      </c>
      <c r="Q24" s="19">
        <f t="shared" si="3"/>
        <v>4.5584096689069056E-2</v>
      </c>
    </row>
    <row r="27" spans="1:17" x14ac:dyDescent="0.25">
      <c r="A27" s="7" t="s">
        <v>89</v>
      </c>
      <c r="B27" s="7" t="s">
        <v>91</v>
      </c>
      <c r="D27" s="7" t="s">
        <v>90</v>
      </c>
      <c r="E27" s="7" t="s">
        <v>91</v>
      </c>
    </row>
    <row r="28" spans="1:17" x14ac:dyDescent="0.25">
      <c r="A28" s="20">
        <v>-6.4867753023606922E-2</v>
      </c>
      <c r="D28" s="20">
        <v>-6.416255118662105E-2</v>
      </c>
      <c r="H28">
        <f>COUNT(A28:A50)*0.05</f>
        <v>1.1500000000000001</v>
      </c>
    </row>
    <row r="29" spans="1:17" x14ac:dyDescent="0.25">
      <c r="A29">
        <v>-6.0557638087914895E-2</v>
      </c>
      <c r="D29">
        <v>-5.2329603082655392E-2</v>
      </c>
    </row>
    <row r="30" spans="1:17" x14ac:dyDescent="0.25">
      <c r="A30">
        <v>-4.8558777695110245E-2</v>
      </c>
      <c r="D30">
        <v>-4.641415874870225E-2</v>
      </c>
    </row>
    <row r="31" spans="1:17" x14ac:dyDescent="0.25">
      <c r="A31">
        <v>-4.5877081788683993E-2</v>
      </c>
      <c r="D31">
        <v>-4.5194021664609903E-2</v>
      </c>
    </row>
    <row r="32" spans="1:17" x14ac:dyDescent="0.25">
      <c r="A32">
        <v>-4.1989721652853279E-2</v>
      </c>
      <c r="D32">
        <v>-3.8931340510060225E-2</v>
      </c>
    </row>
    <row r="33" spans="1:4" x14ac:dyDescent="0.25">
      <c r="A33">
        <v>-4.0932765345085581E-2</v>
      </c>
      <c r="D33">
        <v>-2.2394441315896893E-2</v>
      </c>
    </row>
    <row r="34" spans="1:4" x14ac:dyDescent="0.25">
      <c r="A34">
        <v>-3.3517172746477392E-2</v>
      </c>
      <c r="D34">
        <v>-2.222431243870697E-2</v>
      </c>
    </row>
    <row r="35" spans="1:4" x14ac:dyDescent="0.25">
      <c r="A35">
        <v>-3.2366652954888248E-2</v>
      </c>
      <c r="D35">
        <v>-1.5667469131008763E-2</v>
      </c>
    </row>
    <row r="36" spans="1:4" x14ac:dyDescent="0.25">
      <c r="A36">
        <v>-3.0718280760574757E-2</v>
      </c>
      <c r="D36">
        <v>-1.5143935208000434E-2</v>
      </c>
    </row>
    <row r="37" spans="1:4" x14ac:dyDescent="0.25">
      <c r="A37">
        <v>-2.9878853770288122E-2</v>
      </c>
      <c r="D37">
        <v>-1.4352620586312426E-2</v>
      </c>
    </row>
    <row r="38" spans="1:4" x14ac:dyDescent="0.25">
      <c r="A38">
        <v>-2.64738994577704E-2</v>
      </c>
      <c r="D38">
        <v>-1.0146869479294537E-2</v>
      </c>
    </row>
    <row r="39" spans="1:4" x14ac:dyDescent="0.25">
      <c r="A39">
        <v>-2.475834310525149E-2</v>
      </c>
      <c r="D39">
        <v>-9.0278525399486165E-3</v>
      </c>
    </row>
    <row r="40" spans="1:4" x14ac:dyDescent="0.25">
      <c r="A40">
        <v>-1.9734672506262901E-2</v>
      </c>
      <c r="D40">
        <v>-1.1495096240859148E-3</v>
      </c>
    </row>
    <row r="41" spans="1:4" x14ac:dyDescent="0.25">
      <c r="A41">
        <v>-1.9691222515916762E-2</v>
      </c>
      <c r="D41">
        <v>1.2937903465413403E-3</v>
      </c>
    </row>
    <row r="42" spans="1:4" x14ac:dyDescent="0.25">
      <c r="A42">
        <v>-1.7413890832532225E-2</v>
      </c>
      <c r="D42">
        <v>7.3210154343485434E-3</v>
      </c>
    </row>
    <row r="43" spans="1:4" x14ac:dyDescent="0.25">
      <c r="A43">
        <v>-1.3730653917834873E-2</v>
      </c>
      <c r="D43">
        <v>1.5676040896933086E-2</v>
      </c>
    </row>
    <row r="44" spans="1:4" x14ac:dyDescent="0.25">
      <c r="A44">
        <v>-6.6219091642820416E-3</v>
      </c>
      <c r="D44">
        <v>2.1708476799475324E-2</v>
      </c>
    </row>
    <row r="45" spans="1:4" x14ac:dyDescent="0.25">
      <c r="A45">
        <v>-3.9736386008844826E-3</v>
      </c>
      <c r="D45">
        <v>2.3642777502091872E-2</v>
      </c>
    </row>
    <row r="46" spans="1:4" x14ac:dyDescent="0.25">
      <c r="A46">
        <v>-9.4629096104748012E-4</v>
      </c>
      <c r="D46">
        <v>2.6064773554205542E-2</v>
      </c>
    </row>
    <row r="47" spans="1:4" x14ac:dyDescent="0.25">
      <c r="A47">
        <v>5.6186388141219179E-3</v>
      </c>
      <c r="D47">
        <v>2.7300620718338275E-2</v>
      </c>
    </row>
    <row r="48" spans="1:4" x14ac:dyDescent="0.25">
      <c r="A48">
        <v>1.0869565217391297E-2</v>
      </c>
      <c r="D48">
        <v>3.651720889624116E-2</v>
      </c>
    </row>
    <row r="49" spans="1:4" x14ac:dyDescent="0.25">
      <c r="A49">
        <v>1.1255404809279779E-2</v>
      </c>
      <c r="D49">
        <v>3.9402173913043487E-2</v>
      </c>
    </row>
    <row r="50" spans="1:4" x14ac:dyDescent="0.25">
      <c r="A50" s="20">
        <v>5.6820223373356876E-2</v>
      </c>
      <c r="D50" s="20">
        <v>4.5584096689069056E-2</v>
      </c>
    </row>
  </sheetData>
  <sortState ref="D28:D50">
    <sortCondition ref="D2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Experiment</vt:lpstr>
      <vt:lpstr>Sanity check</vt:lpstr>
      <vt:lpstr>Effect size test</vt:lpstr>
      <vt:lpstr>Signed 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Pang</cp:lastModifiedBy>
  <dcterms:modified xsi:type="dcterms:W3CDTF">2017-03-13T23:17:46Z</dcterms:modified>
</cp:coreProperties>
</file>