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campus.eur.nl\users\home\59161jpa\Desktop\SVRP\Paper\"/>
    </mc:Choice>
  </mc:AlternateContent>
  <bookViews>
    <workbookView xWindow="0" yWindow="0" windowWidth="23040" windowHeight="9408" activeTab="3"/>
  </bookViews>
  <sheets>
    <sheet name="Bubble" sheetId="1" r:id="rId1"/>
    <sheet name="Bench-32" sheetId="4" r:id="rId2"/>
    <sheet name="Sheet2" sheetId="2" r:id="rId3"/>
    <sheet name="Sheet1" sheetId="6" r:id="rId4"/>
    <sheet name="Chart" sheetId="11" r:id="rId5"/>
    <sheet name="Sheet9" sheetId="12" r:id="rId6"/>
    <sheet name="PivotChart" sheetId="7" r:id="rId7"/>
    <sheet name="Sheet5" sheetId="5" r:id="rId8"/>
    <sheet name="alphaBeta" sheetId="13" r:id="rId9"/>
  </sheets>
  <externalReferences>
    <externalReference r:id="rId10"/>
    <externalReference r:id="rId11"/>
  </externalReferences>
  <definedNames>
    <definedName name="_xlnm._FilterDatabase" localSheetId="4" hidden="1">Chart!$A$1:$D$156</definedName>
    <definedName name="_xlnm._FilterDatabase" localSheetId="6" hidden="1">PivotChart!$A$1:$D$156</definedName>
    <definedName name="_xlnm._FilterDatabase" localSheetId="3" hidden="1">Sheet1!$A$3:$AD$34</definedName>
    <definedName name="_xlnm._FilterDatabase" localSheetId="5" hidden="1">Sheet9!$F$2:$J$113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4" l="1"/>
  <c r="I25" i="12" l="1"/>
  <c r="I49" i="12"/>
  <c r="I89" i="12"/>
  <c r="I113" i="12"/>
  <c r="H4" i="12"/>
  <c r="I4" i="12" s="1"/>
  <c r="H5" i="12"/>
  <c r="I5" i="12" s="1"/>
  <c r="H6" i="12"/>
  <c r="I6" i="12" s="1"/>
  <c r="H7" i="12"/>
  <c r="I7" i="12" s="1"/>
  <c r="H8" i="12"/>
  <c r="I8" i="12" s="1"/>
  <c r="H9" i="12"/>
  <c r="I9" i="12" s="1"/>
  <c r="H10" i="12"/>
  <c r="I10" i="12" s="1"/>
  <c r="H11" i="12"/>
  <c r="I11" i="12" s="1"/>
  <c r="H12" i="12"/>
  <c r="I12" i="12" s="1"/>
  <c r="H13" i="12"/>
  <c r="I13" i="12" s="1"/>
  <c r="H14" i="12"/>
  <c r="I14" i="12" s="1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1" i="12"/>
  <c r="I21" i="12" s="1"/>
  <c r="H22" i="12"/>
  <c r="I22" i="12" s="1"/>
  <c r="H23" i="12"/>
  <c r="I23" i="12" s="1"/>
  <c r="H24" i="12"/>
  <c r="I24" i="12" s="1"/>
  <c r="H25" i="12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H41" i="12"/>
  <c r="I41" i="12" s="1"/>
  <c r="H42" i="12"/>
  <c r="I42" i="12" s="1"/>
  <c r="H43" i="12"/>
  <c r="I43" i="12" s="1"/>
  <c r="H44" i="12"/>
  <c r="I44" i="12" s="1"/>
  <c r="H45" i="12"/>
  <c r="I45" i="12" s="1"/>
  <c r="H46" i="12"/>
  <c r="I46" i="12" s="1"/>
  <c r="H47" i="12"/>
  <c r="I47" i="12" s="1"/>
  <c r="H48" i="12"/>
  <c r="I48" i="12" s="1"/>
  <c r="H49" i="12"/>
  <c r="H50" i="12"/>
  <c r="I50" i="12" s="1"/>
  <c r="H51" i="12"/>
  <c r="I51" i="12" s="1"/>
  <c r="H52" i="12"/>
  <c r="I52" i="12" s="1"/>
  <c r="H53" i="12"/>
  <c r="I53" i="12" s="1"/>
  <c r="H54" i="12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H64" i="12"/>
  <c r="I64" i="12" s="1"/>
  <c r="H65" i="12"/>
  <c r="I65" i="12" s="1"/>
  <c r="H66" i="12"/>
  <c r="I66" i="12" s="1"/>
  <c r="H67" i="12"/>
  <c r="I67" i="12" s="1"/>
  <c r="H68" i="12"/>
  <c r="I68" i="12" s="1"/>
  <c r="H69" i="12"/>
  <c r="I69" i="12" s="1"/>
  <c r="H70" i="12"/>
  <c r="I70" i="12" s="1"/>
  <c r="H71" i="12"/>
  <c r="I71" i="12" s="1"/>
  <c r="H72" i="12"/>
  <c r="I72" i="12" s="1"/>
  <c r="H73" i="12"/>
  <c r="I73" i="12" s="1"/>
  <c r="H74" i="12"/>
  <c r="I74" i="12" s="1"/>
  <c r="H75" i="12"/>
  <c r="I75" i="12" s="1"/>
  <c r="H76" i="12"/>
  <c r="I76" i="12" s="1"/>
  <c r="H77" i="12"/>
  <c r="I77" i="12" s="1"/>
  <c r="H78" i="12"/>
  <c r="I78" i="12" s="1"/>
  <c r="H79" i="12"/>
  <c r="I79" i="12" s="1"/>
  <c r="H80" i="12"/>
  <c r="I80" i="12" s="1"/>
  <c r="H81" i="12"/>
  <c r="I81" i="12" s="1"/>
  <c r="H82" i="12"/>
  <c r="I82" i="12" s="1"/>
  <c r="H83" i="12"/>
  <c r="I83" i="12" s="1"/>
  <c r="H84" i="12"/>
  <c r="I84" i="12" s="1"/>
  <c r="H85" i="12"/>
  <c r="I85" i="12" s="1"/>
  <c r="H86" i="12"/>
  <c r="I86" i="12" s="1"/>
  <c r="H87" i="12"/>
  <c r="I87" i="12" s="1"/>
  <c r="H88" i="12"/>
  <c r="I88" i="12" s="1"/>
  <c r="H89" i="12"/>
  <c r="H90" i="12"/>
  <c r="I90" i="12" s="1"/>
  <c r="H91" i="12"/>
  <c r="I91" i="12" s="1"/>
  <c r="H92" i="12"/>
  <c r="I92" i="12" s="1"/>
  <c r="H93" i="12"/>
  <c r="I93" i="12" s="1"/>
  <c r="H94" i="12"/>
  <c r="I94" i="12" s="1"/>
  <c r="H95" i="12"/>
  <c r="I95" i="12" s="1"/>
  <c r="H96" i="12"/>
  <c r="I96" i="12" s="1"/>
  <c r="H97" i="12"/>
  <c r="I97" i="12" s="1"/>
  <c r="H98" i="12"/>
  <c r="I98" i="12" s="1"/>
  <c r="H99" i="12"/>
  <c r="I99" i="12" s="1"/>
  <c r="H100" i="12"/>
  <c r="I100" i="12" s="1"/>
  <c r="H101" i="12"/>
  <c r="I101" i="12" s="1"/>
  <c r="H102" i="12"/>
  <c r="I102" i="12" s="1"/>
  <c r="H103" i="12"/>
  <c r="I103" i="12" s="1"/>
  <c r="H104" i="12"/>
  <c r="I104" i="12" s="1"/>
  <c r="H105" i="12"/>
  <c r="I105" i="12" s="1"/>
  <c r="H106" i="12"/>
  <c r="I106" i="12" s="1"/>
  <c r="H107" i="12"/>
  <c r="I107" i="12" s="1"/>
  <c r="H108" i="12"/>
  <c r="I108" i="12" s="1"/>
  <c r="H109" i="12"/>
  <c r="I109" i="12" s="1"/>
  <c r="H110" i="12"/>
  <c r="I110" i="12" s="1"/>
  <c r="H111" i="12"/>
  <c r="I111" i="12" s="1"/>
  <c r="H112" i="12"/>
  <c r="I112" i="12" s="1"/>
  <c r="H113" i="12"/>
  <c r="H3" i="12"/>
  <c r="I3" i="12" s="1"/>
  <c r="C4" i="12"/>
  <c r="E4" i="12" s="1"/>
  <c r="C5" i="12"/>
  <c r="E5" i="12" s="1"/>
  <c r="C6" i="12"/>
  <c r="E6" i="12" s="1"/>
  <c r="C7" i="12"/>
  <c r="E7" i="12" s="1"/>
  <c r="C8" i="12"/>
  <c r="E8" i="12" s="1"/>
  <c r="C9" i="12"/>
  <c r="E9" i="12" s="1"/>
  <c r="C10" i="12"/>
  <c r="E10" i="12" s="1"/>
  <c r="C11" i="12"/>
  <c r="E11" i="12" s="1"/>
  <c r="C12" i="12"/>
  <c r="E12" i="12" s="1"/>
  <c r="C13" i="12"/>
  <c r="E13" i="12" s="1"/>
  <c r="C14" i="12"/>
  <c r="E14" i="12" s="1"/>
  <c r="C15" i="12"/>
  <c r="E15" i="12" s="1"/>
  <c r="C16" i="12"/>
  <c r="E16" i="12" s="1"/>
  <c r="C17" i="12"/>
  <c r="E17" i="12" s="1"/>
  <c r="C18" i="12"/>
  <c r="E18" i="12" s="1"/>
  <c r="C19" i="12"/>
  <c r="E19" i="12" s="1"/>
  <c r="C20" i="12"/>
  <c r="E20" i="12" s="1"/>
  <c r="C21" i="12"/>
  <c r="E21" i="12" s="1"/>
  <c r="C22" i="12"/>
  <c r="E22" i="12" s="1"/>
  <c r="C23" i="12"/>
  <c r="E23" i="12" s="1"/>
  <c r="C24" i="12"/>
  <c r="E24" i="12" s="1"/>
  <c r="C25" i="12"/>
  <c r="E25" i="12" s="1"/>
  <c r="C26" i="12"/>
  <c r="E26" i="12" s="1"/>
  <c r="C27" i="12"/>
  <c r="E27" i="12" s="1"/>
  <c r="C28" i="12"/>
  <c r="E28" i="12" s="1"/>
  <c r="C29" i="12"/>
  <c r="E29" i="12" s="1"/>
  <c r="C30" i="12"/>
  <c r="E30" i="12" s="1"/>
  <c r="C31" i="12"/>
  <c r="E31" i="12" s="1"/>
  <c r="C32" i="12"/>
  <c r="E32" i="12" s="1"/>
  <c r="C33" i="12"/>
  <c r="E33" i="12" s="1"/>
  <c r="C34" i="12"/>
  <c r="E34" i="12" s="1"/>
  <c r="C35" i="12"/>
  <c r="E35" i="12" s="1"/>
  <c r="C36" i="12"/>
  <c r="E36" i="12" s="1"/>
  <c r="C37" i="12"/>
  <c r="E37" i="12" s="1"/>
  <c r="C38" i="12"/>
  <c r="E38" i="12" s="1"/>
  <c r="C39" i="12"/>
  <c r="E39" i="12" s="1"/>
  <c r="C40" i="12"/>
  <c r="E40" i="12" s="1"/>
  <c r="C41" i="12"/>
  <c r="E41" i="12" s="1"/>
  <c r="C42" i="12"/>
  <c r="E42" i="12" s="1"/>
  <c r="C43" i="12"/>
  <c r="E43" i="12" s="1"/>
  <c r="C44" i="12"/>
  <c r="E44" i="12" s="1"/>
  <c r="C45" i="12"/>
  <c r="E45" i="12" s="1"/>
  <c r="C46" i="12"/>
  <c r="E46" i="12" s="1"/>
  <c r="C3" i="12"/>
  <c r="E3" i="12" s="1"/>
  <c r="J4" i="12" l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3" i="1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4" i="2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AC4" i="6"/>
  <c r="W4" i="6"/>
  <c r="Q4" i="6"/>
  <c r="K4" i="6"/>
  <c r="AA5" i="6"/>
  <c r="AB5" i="6" s="1"/>
  <c r="AA6" i="6"/>
  <c r="AB6" i="6" s="1"/>
  <c r="AA7" i="6"/>
  <c r="AB7" i="6" s="1"/>
  <c r="AA8" i="6"/>
  <c r="AB8" i="6" s="1"/>
  <c r="AA9" i="6"/>
  <c r="AB9" i="6" s="1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D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4" i="6"/>
  <c r="AB4" i="6" s="1"/>
  <c r="U5" i="6"/>
  <c r="V5" i="6" s="1"/>
  <c r="U6" i="6"/>
  <c r="V6" i="6" s="1"/>
  <c r="U7" i="6"/>
  <c r="V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21" i="6"/>
  <c r="V21" i="6" s="1"/>
  <c r="U22" i="6"/>
  <c r="V22" i="6" s="1"/>
  <c r="U23" i="6"/>
  <c r="V23" i="6" s="1"/>
  <c r="U24" i="6"/>
  <c r="V24" i="6" s="1"/>
  <c r="U25" i="6"/>
  <c r="V25" i="6" s="1"/>
  <c r="U26" i="6"/>
  <c r="V26" i="6" s="1"/>
  <c r="U27" i="6"/>
  <c r="V27" i="6" s="1"/>
  <c r="U28" i="6"/>
  <c r="V28" i="6" s="1"/>
  <c r="U29" i="6"/>
  <c r="V29" i="6" s="1"/>
  <c r="U30" i="6"/>
  <c r="V30" i="6" s="1"/>
  <c r="U31" i="6"/>
  <c r="V31" i="6" s="1"/>
  <c r="U32" i="6"/>
  <c r="V32" i="6" s="1"/>
  <c r="U33" i="6"/>
  <c r="V33" i="6" s="1"/>
  <c r="U34" i="6"/>
  <c r="V34" i="6" s="1"/>
  <c r="U4" i="6"/>
  <c r="V4" i="6" s="1"/>
  <c r="O5" i="6"/>
  <c r="P5" i="6" s="1"/>
  <c r="O6" i="6"/>
  <c r="P6" i="6" s="1"/>
  <c r="O7" i="6"/>
  <c r="P7" i="6" s="1"/>
  <c r="O8" i="6"/>
  <c r="P8" i="6" s="1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P32" i="6" s="1"/>
  <c r="O33" i="6"/>
  <c r="P33" i="6" s="1"/>
  <c r="O34" i="6"/>
  <c r="P34" i="6" s="1"/>
  <c r="O4" i="6"/>
  <c r="P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4" i="6"/>
  <c r="J4" i="6" s="1"/>
  <c r="E4" i="6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4" i="6"/>
  <c r="D4" i="6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" i="2"/>
  <c r="D3" i="2" s="1"/>
  <c r="H11" i="4"/>
  <c r="AE87" i="4"/>
  <c r="Z87" i="4"/>
  <c r="T87" i="4"/>
  <c r="O87" i="4"/>
  <c r="H87" i="4"/>
  <c r="C87" i="4"/>
  <c r="AH86" i="4"/>
  <c r="AE86" i="4"/>
  <c r="Z86" i="4"/>
  <c r="W86" i="4"/>
  <c r="T86" i="4"/>
  <c r="O86" i="4"/>
  <c r="K86" i="4"/>
  <c r="H86" i="4"/>
  <c r="C86" i="4"/>
  <c r="AH85" i="4"/>
  <c r="AE85" i="4"/>
  <c r="Z85" i="4"/>
  <c r="W85" i="4"/>
  <c r="T85" i="4"/>
  <c r="O85" i="4"/>
  <c r="K85" i="4"/>
  <c r="H85" i="4"/>
  <c r="C85" i="4"/>
  <c r="AE83" i="4"/>
  <c r="Z83" i="4"/>
  <c r="T83" i="4"/>
  <c r="O83" i="4"/>
  <c r="H83" i="4"/>
  <c r="C83" i="4"/>
  <c r="AH82" i="4"/>
  <c r="AE82" i="4"/>
  <c r="Z82" i="4"/>
  <c r="W82" i="4"/>
  <c r="T82" i="4"/>
  <c r="O82" i="4"/>
  <c r="K82" i="4"/>
  <c r="H82" i="4"/>
  <c r="C82" i="4"/>
  <c r="AH81" i="4"/>
  <c r="AE81" i="4"/>
  <c r="Z81" i="4"/>
  <c r="W81" i="4"/>
  <c r="T81" i="4"/>
  <c r="O81" i="4"/>
  <c r="K81" i="4"/>
  <c r="H81" i="4"/>
  <c r="C81" i="4"/>
  <c r="AE79" i="4"/>
  <c r="Z79" i="4"/>
  <c r="T79" i="4"/>
  <c r="O79" i="4"/>
  <c r="H79" i="4"/>
  <c r="C79" i="4"/>
  <c r="AH78" i="4"/>
  <c r="AE78" i="4"/>
  <c r="Z78" i="4"/>
  <c r="W78" i="4"/>
  <c r="T78" i="4"/>
  <c r="O78" i="4"/>
  <c r="K78" i="4"/>
  <c r="H78" i="4"/>
  <c r="C78" i="4"/>
  <c r="AH77" i="4"/>
  <c r="AE77" i="4"/>
  <c r="Z77" i="4"/>
  <c r="W77" i="4"/>
  <c r="T77" i="4"/>
  <c r="O77" i="4"/>
  <c r="K77" i="4"/>
  <c r="H77" i="4"/>
  <c r="C77" i="4"/>
  <c r="AE75" i="4"/>
  <c r="Z75" i="4"/>
  <c r="T75" i="4"/>
  <c r="O75" i="4"/>
  <c r="H75" i="4"/>
  <c r="C75" i="4"/>
  <c r="AH74" i="4"/>
  <c r="AE74" i="4"/>
  <c r="Z74" i="4"/>
  <c r="W74" i="4"/>
  <c r="T74" i="4"/>
  <c r="O74" i="4"/>
  <c r="K74" i="4"/>
  <c r="H74" i="4"/>
  <c r="C74" i="4"/>
  <c r="AH73" i="4"/>
  <c r="AE73" i="4"/>
  <c r="Z73" i="4"/>
  <c r="W73" i="4"/>
  <c r="T73" i="4"/>
  <c r="O73" i="4"/>
  <c r="K73" i="4"/>
  <c r="H73" i="4"/>
  <c r="C73" i="4"/>
  <c r="AE71" i="4"/>
  <c r="AE66" i="4" s="1"/>
  <c r="Z71" i="4"/>
  <c r="Z66" i="4" s="1"/>
  <c r="T71" i="4"/>
  <c r="O71" i="4"/>
  <c r="O66" i="4" s="1"/>
  <c r="H71" i="4"/>
  <c r="C71" i="4"/>
  <c r="AH70" i="4"/>
  <c r="AE70" i="4"/>
  <c r="AE65" i="4" s="1"/>
  <c r="Z70" i="4"/>
  <c r="W70" i="4"/>
  <c r="W65" i="4" s="1"/>
  <c r="T70" i="4"/>
  <c r="O70" i="4"/>
  <c r="O65" i="4" s="1"/>
  <c r="K70" i="4"/>
  <c r="K65" i="4" s="1"/>
  <c r="H70" i="4"/>
  <c r="H65" i="4" s="1"/>
  <c r="C70" i="4"/>
  <c r="C65" i="4" s="1"/>
  <c r="AH69" i="4"/>
  <c r="AH64" i="4" s="1"/>
  <c r="AE69" i="4"/>
  <c r="AE64" i="4" s="1"/>
  <c r="Z69" i="4"/>
  <c r="Z64" i="4" s="1"/>
  <c r="W69" i="4"/>
  <c r="W64" i="4" s="1"/>
  <c r="T69" i="4"/>
  <c r="T64" i="4" s="1"/>
  <c r="O69" i="4"/>
  <c r="K69" i="4"/>
  <c r="K64" i="4" s="1"/>
  <c r="H69" i="4"/>
  <c r="H64" i="4" s="1"/>
  <c r="C69" i="4"/>
  <c r="C64" i="4" s="1"/>
  <c r="AF66" i="4"/>
  <c r="AD66" i="4"/>
  <c r="AC66" i="4"/>
  <c r="AB66" i="4"/>
  <c r="AA66" i="4"/>
  <c r="U66" i="4"/>
  <c r="T66" i="4"/>
  <c r="S66" i="4"/>
  <c r="R66" i="4"/>
  <c r="Q66" i="4"/>
  <c r="P66" i="4"/>
  <c r="I66" i="4"/>
  <c r="H66" i="4"/>
  <c r="G66" i="4"/>
  <c r="F66" i="4"/>
  <c r="E66" i="4"/>
  <c r="D66" i="4"/>
  <c r="C66" i="4"/>
  <c r="AH65" i="4"/>
  <c r="AF65" i="4"/>
  <c r="AD65" i="4"/>
  <c r="AC65" i="4"/>
  <c r="AB65" i="4"/>
  <c r="AA65" i="4"/>
  <c r="Z65" i="4"/>
  <c r="U65" i="4"/>
  <c r="T65" i="4"/>
  <c r="S65" i="4"/>
  <c r="R65" i="4"/>
  <c r="Q65" i="4"/>
  <c r="P65" i="4"/>
  <c r="I65" i="4"/>
  <c r="G65" i="4"/>
  <c r="F65" i="4"/>
  <c r="E65" i="4"/>
  <c r="D65" i="4"/>
  <c r="AF64" i="4"/>
  <c r="AD64" i="4"/>
  <c r="AC64" i="4"/>
  <c r="AB64" i="4"/>
  <c r="AA64" i="4"/>
  <c r="U64" i="4"/>
  <c r="S64" i="4"/>
  <c r="R64" i="4"/>
  <c r="Q64" i="4"/>
  <c r="P64" i="4"/>
  <c r="O64" i="4"/>
  <c r="I64" i="4"/>
  <c r="G64" i="4"/>
  <c r="F64" i="4"/>
  <c r="E64" i="4"/>
  <c r="D64" i="4"/>
  <c r="AE58" i="4"/>
  <c r="Z58" i="4"/>
  <c r="T58" i="4"/>
  <c r="O58" i="4"/>
  <c r="L58" i="4"/>
  <c r="H58" i="4"/>
  <c r="C58" i="4"/>
  <c r="AH57" i="4"/>
  <c r="AE57" i="4"/>
  <c r="Z57" i="4"/>
  <c r="W57" i="4"/>
  <c r="T57" i="4"/>
  <c r="O57" i="4"/>
  <c r="K57" i="4"/>
  <c r="H57" i="4"/>
  <c r="C57" i="4"/>
  <c r="AH56" i="4"/>
  <c r="AE56" i="4"/>
  <c r="Z56" i="4"/>
  <c r="W56" i="4"/>
  <c r="T56" i="4"/>
  <c r="O56" i="4"/>
  <c r="K56" i="4"/>
  <c r="H56" i="4"/>
  <c r="C56" i="4"/>
  <c r="AE54" i="4"/>
  <c r="Z54" i="4"/>
  <c r="T54" i="4"/>
  <c r="O54" i="4"/>
  <c r="L54" i="4"/>
  <c r="H54" i="4"/>
  <c r="C54" i="4"/>
  <c r="AH53" i="4"/>
  <c r="AE53" i="4"/>
  <c r="Z53" i="4"/>
  <c r="W53" i="4"/>
  <c r="T53" i="4"/>
  <c r="O53" i="4"/>
  <c r="K53" i="4"/>
  <c r="H53" i="4"/>
  <c r="C53" i="4"/>
  <c r="AH52" i="4"/>
  <c r="AE52" i="4"/>
  <c r="Z52" i="4"/>
  <c r="W52" i="4"/>
  <c r="T52" i="4"/>
  <c r="O52" i="4"/>
  <c r="K52" i="4"/>
  <c r="H52" i="4"/>
  <c r="C52" i="4"/>
  <c r="AE50" i="4"/>
  <c r="Z50" i="4"/>
  <c r="T50" i="4"/>
  <c r="O50" i="4"/>
  <c r="L50" i="4"/>
  <c r="H50" i="4"/>
  <c r="C50" i="4"/>
  <c r="AH49" i="4"/>
  <c r="AE49" i="4"/>
  <c r="Z49" i="4"/>
  <c r="W49" i="4"/>
  <c r="T49" i="4"/>
  <c r="O49" i="4"/>
  <c r="K49" i="4"/>
  <c r="H49" i="4"/>
  <c r="C49" i="4"/>
  <c r="AH48" i="4"/>
  <c r="AE48" i="4"/>
  <c r="Z48" i="4"/>
  <c r="W48" i="4"/>
  <c r="T48" i="4"/>
  <c r="O48" i="4"/>
  <c r="K48" i="4"/>
  <c r="H48" i="4"/>
  <c r="C48" i="4"/>
  <c r="AE46" i="4"/>
  <c r="Z46" i="4"/>
  <c r="T46" i="4"/>
  <c r="O46" i="4"/>
  <c r="L46" i="4"/>
  <c r="H46" i="4"/>
  <c r="C46" i="4"/>
  <c r="AH45" i="4"/>
  <c r="AE45" i="4"/>
  <c r="Z45" i="4"/>
  <c r="W45" i="4"/>
  <c r="T45" i="4"/>
  <c r="O45" i="4"/>
  <c r="K45" i="4"/>
  <c r="K36" i="4" s="1"/>
  <c r="H45" i="4"/>
  <c r="C45" i="4"/>
  <c r="AH44" i="4"/>
  <c r="AE44" i="4"/>
  <c r="Z44" i="4"/>
  <c r="W44" i="4"/>
  <c r="T44" i="4"/>
  <c r="O44" i="4"/>
  <c r="K44" i="4"/>
  <c r="K35" i="4" s="1"/>
  <c r="H44" i="4"/>
  <c r="C44" i="4"/>
  <c r="AE42" i="4"/>
  <c r="Z42" i="4"/>
  <c r="T42" i="4"/>
  <c r="O42" i="4"/>
  <c r="H42" i="4"/>
  <c r="C42" i="4"/>
  <c r="AH41" i="4"/>
  <c r="AH36" i="4" s="1"/>
  <c r="AE41" i="4"/>
  <c r="Z41" i="4"/>
  <c r="W41" i="4"/>
  <c r="T41" i="4"/>
  <c r="O41" i="4"/>
  <c r="L41" i="4"/>
  <c r="K41" i="4"/>
  <c r="H41" i="4"/>
  <c r="C41" i="4"/>
  <c r="AH40" i="4"/>
  <c r="AH35" i="4" s="1"/>
  <c r="AE40" i="4"/>
  <c r="Z40" i="4"/>
  <c r="W40" i="4"/>
  <c r="W35" i="4" s="1"/>
  <c r="T40" i="4"/>
  <c r="O40" i="4"/>
  <c r="K40" i="4"/>
  <c r="H40" i="4"/>
  <c r="C40" i="4"/>
  <c r="AF37" i="4"/>
  <c r="AD37" i="4"/>
  <c r="AC37" i="4"/>
  <c r="AB37" i="4"/>
  <c r="AA37" i="4"/>
  <c r="U37" i="4"/>
  <c r="S37" i="4"/>
  <c r="R37" i="4"/>
  <c r="Q37" i="4"/>
  <c r="P37" i="4"/>
  <c r="I37" i="4"/>
  <c r="G37" i="4"/>
  <c r="F37" i="4"/>
  <c r="E37" i="4"/>
  <c r="D37" i="4"/>
  <c r="AF36" i="4"/>
  <c r="AD36" i="4"/>
  <c r="AC36" i="4"/>
  <c r="AB36" i="4"/>
  <c r="AA36" i="4"/>
  <c r="W36" i="4"/>
  <c r="U36" i="4"/>
  <c r="S36" i="4"/>
  <c r="R36" i="4"/>
  <c r="Q36" i="4"/>
  <c r="P36" i="4"/>
  <c r="I36" i="4"/>
  <c r="G36" i="4"/>
  <c r="F36" i="4"/>
  <c r="E36" i="4"/>
  <c r="D36" i="4"/>
  <c r="AF35" i="4"/>
  <c r="AD35" i="4"/>
  <c r="AC35" i="4"/>
  <c r="AB35" i="4"/>
  <c r="AA35" i="4"/>
  <c r="U35" i="4"/>
  <c r="S35" i="4"/>
  <c r="R35" i="4"/>
  <c r="Q35" i="4"/>
  <c r="P35" i="4"/>
  <c r="I35" i="4"/>
  <c r="G35" i="4"/>
  <c r="F35" i="4"/>
  <c r="E35" i="4"/>
  <c r="D35" i="4"/>
  <c r="AE29" i="4"/>
  <c r="Z29" i="4"/>
  <c r="T29" i="4"/>
  <c r="O29" i="4"/>
  <c r="H29" i="4"/>
  <c r="C29" i="4"/>
  <c r="AH28" i="4"/>
  <c r="AE28" i="4"/>
  <c r="Z28" i="4"/>
  <c r="W28" i="4"/>
  <c r="T28" i="4"/>
  <c r="O28" i="4"/>
  <c r="K28" i="4"/>
  <c r="H28" i="4"/>
  <c r="C28" i="4"/>
  <c r="AH27" i="4"/>
  <c r="AE27" i="4"/>
  <c r="Z27" i="4"/>
  <c r="W27" i="4"/>
  <c r="T27" i="4"/>
  <c r="O27" i="4"/>
  <c r="K27" i="4"/>
  <c r="H27" i="4"/>
  <c r="C27" i="4"/>
  <c r="AE25" i="4"/>
  <c r="Z25" i="4"/>
  <c r="T25" i="4"/>
  <c r="O25" i="4"/>
  <c r="H25" i="4"/>
  <c r="C25" i="4"/>
  <c r="AH24" i="4"/>
  <c r="AE24" i="4"/>
  <c r="Z24" i="4"/>
  <c r="W24" i="4"/>
  <c r="T24" i="4"/>
  <c r="O24" i="4"/>
  <c r="K24" i="4"/>
  <c r="H24" i="4"/>
  <c r="C24" i="4"/>
  <c r="AH23" i="4"/>
  <c r="AE23" i="4"/>
  <c r="Z23" i="4"/>
  <c r="W23" i="4"/>
  <c r="T23" i="4"/>
  <c r="O23" i="4"/>
  <c r="K23" i="4"/>
  <c r="H23" i="4"/>
  <c r="C23" i="4"/>
  <c r="AE21" i="4"/>
  <c r="Z21" i="4"/>
  <c r="T21" i="4"/>
  <c r="O21" i="4"/>
  <c r="H21" i="4"/>
  <c r="C21" i="4"/>
  <c r="AH20" i="4"/>
  <c r="AE20" i="4"/>
  <c r="Z20" i="4"/>
  <c r="W20" i="4"/>
  <c r="T20" i="4"/>
  <c r="O20" i="4"/>
  <c r="K20" i="4"/>
  <c r="H20" i="4"/>
  <c r="C20" i="4"/>
  <c r="AH19" i="4"/>
  <c r="AE19" i="4"/>
  <c r="Z19" i="4"/>
  <c r="W19" i="4"/>
  <c r="T19" i="4"/>
  <c r="O19" i="4"/>
  <c r="K19" i="4"/>
  <c r="H19" i="4"/>
  <c r="C19" i="4"/>
  <c r="AE17" i="4"/>
  <c r="Z17" i="4"/>
  <c r="T17" i="4"/>
  <c r="O17" i="4"/>
  <c r="H17" i="4"/>
  <c r="C17" i="4"/>
  <c r="AH16" i="4"/>
  <c r="AE16" i="4"/>
  <c r="Z16" i="4"/>
  <c r="W16" i="4"/>
  <c r="T16" i="4"/>
  <c r="O16" i="4"/>
  <c r="K16" i="4"/>
  <c r="H16" i="4"/>
  <c r="C16" i="4"/>
  <c r="AH15" i="4"/>
  <c r="AE15" i="4"/>
  <c r="Z15" i="4"/>
  <c r="W15" i="4"/>
  <c r="T15" i="4"/>
  <c r="O15" i="4"/>
  <c r="K15" i="4"/>
  <c r="H15" i="4"/>
  <c r="C15" i="4"/>
  <c r="AE13" i="4"/>
  <c r="Z13" i="4"/>
  <c r="T13" i="4"/>
  <c r="O13" i="4"/>
  <c r="O8" i="4" s="1"/>
  <c r="H13" i="4"/>
  <c r="H8" i="4" s="1"/>
  <c r="C13" i="4"/>
  <c r="AH12" i="4"/>
  <c r="AE12" i="4"/>
  <c r="AE7" i="4" s="1"/>
  <c r="Z12" i="4"/>
  <c r="Z7" i="4" s="1"/>
  <c r="W12" i="4"/>
  <c r="W7" i="4" s="1"/>
  <c r="T12" i="4"/>
  <c r="T7" i="4" s="1"/>
  <c r="O12" i="4"/>
  <c r="O7" i="4" s="1"/>
  <c r="K12" i="4"/>
  <c r="K7" i="4" s="1"/>
  <c r="H12" i="4"/>
  <c r="H7" i="4" s="1"/>
  <c r="C12" i="4"/>
  <c r="AH11" i="4"/>
  <c r="AH6" i="4" s="1"/>
  <c r="AE11" i="4"/>
  <c r="AE6" i="4" s="1"/>
  <c r="Z11" i="4"/>
  <c r="Z6" i="4" s="1"/>
  <c r="W11" i="4"/>
  <c r="W6" i="4" s="1"/>
  <c r="T11" i="4"/>
  <c r="T6" i="4" s="1"/>
  <c r="O11" i="4"/>
  <c r="O6" i="4" s="1"/>
  <c r="K11" i="4"/>
  <c r="K6" i="4" s="1"/>
  <c r="H6" i="4"/>
  <c r="C11" i="4"/>
  <c r="AF8" i="4"/>
  <c r="AD8" i="4"/>
  <c r="AC8" i="4"/>
  <c r="AB8" i="4"/>
  <c r="AA8" i="4"/>
  <c r="U8" i="4"/>
  <c r="T8" i="4"/>
  <c r="S8" i="4"/>
  <c r="R8" i="4"/>
  <c r="Q8" i="4"/>
  <c r="P8" i="4"/>
  <c r="I8" i="4"/>
  <c r="G8" i="4"/>
  <c r="F8" i="4"/>
  <c r="E8" i="4"/>
  <c r="D8" i="4"/>
  <c r="AH7" i="4"/>
  <c r="AF7" i="4"/>
  <c r="AD7" i="4"/>
  <c r="AC7" i="4"/>
  <c r="AB7" i="4"/>
  <c r="AA7" i="4"/>
  <c r="U7" i="4"/>
  <c r="S7" i="4"/>
  <c r="R7" i="4"/>
  <c r="Q7" i="4"/>
  <c r="P7" i="4"/>
  <c r="I7" i="4"/>
  <c r="J3" i="4" s="1"/>
  <c r="G7" i="4"/>
  <c r="F7" i="4"/>
  <c r="E7" i="4"/>
  <c r="D7" i="4"/>
  <c r="AF6" i="4"/>
  <c r="AD6" i="4"/>
  <c r="AC6" i="4"/>
  <c r="AB6" i="4"/>
  <c r="AA6" i="4"/>
  <c r="U6" i="4"/>
  <c r="S6" i="4"/>
  <c r="R6" i="4"/>
  <c r="Q6" i="4"/>
  <c r="P6" i="4"/>
  <c r="I6" i="4"/>
  <c r="J2" i="4" s="1"/>
  <c r="G6" i="4"/>
  <c r="F6" i="4"/>
  <c r="E6" i="4"/>
  <c r="D6" i="4"/>
  <c r="F32" i="6" l="1"/>
  <c r="F28" i="6"/>
  <c r="F24" i="6"/>
  <c r="F20" i="6"/>
  <c r="F16" i="6"/>
  <c r="F12" i="6"/>
  <c r="F8" i="6"/>
  <c r="L4" i="6"/>
  <c r="L8" i="6"/>
  <c r="L12" i="6"/>
  <c r="L16" i="6"/>
  <c r="L20" i="6"/>
  <c r="L24" i="6"/>
  <c r="L28" i="6"/>
  <c r="L32" i="6"/>
  <c r="R5" i="6"/>
  <c r="R9" i="6"/>
  <c r="R13" i="6"/>
  <c r="R17" i="6"/>
  <c r="R21" i="6"/>
  <c r="R25" i="6"/>
  <c r="R29" i="6"/>
  <c r="R33" i="6"/>
  <c r="X6" i="6"/>
  <c r="X10" i="6"/>
  <c r="X14" i="6"/>
  <c r="X18" i="6"/>
  <c r="X22" i="6"/>
  <c r="X26" i="6"/>
  <c r="X30" i="6"/>
  <c r="X34" i="6"/>
  <c r="AD7" i="6"/>
  <c r="AD11" i="6"/>
  <c r="AD15" i="6"/>
  <c r="AD19" i="6"/>
  <c r="AD23" i="6"/>
  <c r="AD27" i="6"/>
  <c r="AD31" i="6"/>
  <c r="F4" i="6"/>
  <c r="F31" i="6"/>
  <c r="F27" i="6"/>
  <c r="F23" i="6"/>
  <c r="F19" i="6"/>
  <c r="F15" i="6"/>
  <c r="F11" i="6"/>
  <c r="F7" i="6"/>
  <c r="L5" i="6"/>
  <c r="L9" i="6"/>
  <c r="L13" i="6"/>
  <c r="L17" i="6"/>
  <c r="L21" i="6"/>
  <c r="L25" i="6"/>
  <c r="L29" i="6"/>
  <c r="L33" i="6"/>
  <c r="R6" i="6"/>
  <c r="R10" i="6"/>
  <c r="R14" i="6"/>
  <c r="R18" i="6"/>
  <c r="R22" i="6"/>
  <c r="R26" i="6"/>
  <c r="R30" i="6"/>
  <c r="R34" i="6"/>
  <c r="X7" i="6"/>
  <c r="X11" i="6"/>
  <c r="X15" i="6"/>
  <c r="X19" i="6"/>
  <c r="X23" i="6"/>
  <c r="X27" i="6"/>
  <c r="X31" i="6"/>
  <c r="AD4" i="6"/>
  <c r="AD8" i="6"/>
  <c r="AD12" i="6"/>
  <c r="AD16" i="6"/>
  <c r="AD20" i="6"/>
  <c r="AD24" i="6"/>
  <c r="AD28" i="6"/>
  <c r="AD32" i="6"/>
  <c r="F34" i="6"/>
  <c r="F30" i="6"/>
  <c r="F26" i="6"/>
  <c r="F22" i="6"/>
  <c r="F18" i="6"/>
  <c r="F14" i="6"/>
  <c r="F10" i="6"/>
  <c r="F6" i="6"/>
  <c r="L6" i="6"/>
  <c r="L10" i="6"/>
  <c r="L14" i="6"/>
  <c r="L18" i="6"/>
  <c r="L22" i="6"/>
  <c r="L26" i="6"/>
  <c r="L30" i="6"/>
  <c r="L34" i="6"/>
  <c r="R7" i="6"/>
  <c r="R11" i="6"/>
  <c r="R15" i="6"/>
  <c r="R19" i="6"/>
  <c r="R23" i="6"/>
  <c r="R27" i="6"/>
  <c r="R31" i="6"/>
  <c r="X4" i="6"/>
  <c r="X8" i="6"/>
  <c r="X12" i="6"/>
  <c r="X16" i="6"/>
  <c r="X20" i="6"/>
  <c r="X24" i="6"/>
  <c r="X28" i="6"/>
  <c r="X32" i="6"/>
  <c r="AD5" i="6"/>
  <c r="AD9" i="6"/>
  <c r="AD13" i="6"/>
  <c r="AD17" i="6"/>
  <c r="AD21" i="6"/>
  <c r="AD25" i="6"/>
  <c r="AD29" i="6"/>
  <c r="AD33" i="6"/>
  <c r="AB18" i="6"/>
  <c r="F33" i="6"/>
  <c r="F29" i="6"/>
  <c r="F25" i="6"/>
  <c r="F21" i="6"/>
  <c r="F17" i="6"/>
  <c r="F13" i="6"/>
  <c r="F9" i="6"/>
  <c r="F5" i="6"/>
  <c r="L7" i="6"/>
  <c r="L11" i="6"/>
  <c r="L15" i="6"/>
  <c r="L19" i="6"/>
  <c r="L23" i="6"/>
  <c r="L27" i="6"/>
  <c r="L31" i="6"/>
  <c r="R4" i="6"/>
  <c r="R8" i="6"/>
  <c r="R12" i="6"/>
  <c r="R16" i="6"/>
  <c r="R20" i="6"/>
  <c r="R24" i="6"/>
  <c r="R28" i="6"/>
  <c r="R32" i="6"/>
  <c r="X5" i="6"/>
  <c r="X9" i="6"/>
  <c r="X13" i="6"/>
  <c r="X17" i="6"/>
  <c r="X21" i="6"/>
  <c r="X25" i="6"/>
  <c r="X29" i="6"/>
  <c r="X33" i="6"/>
  <c r="AD6" i="6"/>
  <c r="AD10" i="6"/>
  <c r="AD14" i="6"/>
  <c r="AD22" i="6"/>
  <c r="AD26" i="6"/>
  <c r="AD30" i="6"/>
  <c r="AD34" i="6"/>
  <c r="T35" i="4"/>
  <c r="AE35" i="4"/>
  <c r="H35" i="4"/>
  <c r="AE36" i="4"/>
  <c r="O37" i="4"/>
  <c r="C35" i="4"/>
  <c r="Z37" i="4"/>
  <c r="AE37" i="4"/>
  <c r="C8" i="4"/>
  <c r="Z8" i="4"/>
  <c r="AE8" i="4"/>
  <c r="T37" i="4"/>
  <c r="C36" i="4"/>
  <c r="C6" i="4"/>
  <c r="O35" i="4"/>
  <c r="C37" i="4"/>
  <c r="Z35" i="4"/>
  <c r="H36" i="4"/>
  <c r="C7" i="4"/>
  <c r="Z36" i="4"/>
  <c r="H37" i="4"/>
  <c r="T36" i="4"/>
  <c r="O36" i="4"/>
  <c r="AD21" i="5" l="1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AC21" i="5"/>
  <c r="AD19" i="5" l="1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AC19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R35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R34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R33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R32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R31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R30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K35" i="5"/>
  <c r="L35" i="5"/>
  <c r="M35" i="5"/>
  <c r="N35" i="5"/>
  <c r="O35" i="5"/>
  <c r="K36" i="5"/>
  <c r="L36" i="5"/>
  <c r="M36" i="5"/>
  <c r="N36" i="5"/>
  <c r="O36" i="5"/>
  <c r="K37" i="5"/>
  <c r="L37" i="5"/>
  <c r="M37" i="5"/>
  <c r="N37" i="5"/>
  <c r="O37" i="5"/>
  <c r="K38" i="5"/>
  <c r="L38" i="5"/>
  <c r="M38" i="5"/>
  <c r="N38" i="5"/>
  <c r="O38" i="5"/>
  <c r="K39" i="5"/>
  <c r="L39" i="5"/>
  <c r="M39" i="5"/>
  <c r="N39" i="5"/>
  <c r="O39" i="5"/>
  <c r="K40" i="5"/>
  <c r="L40" i="5"/>
  <c r="M40" i="5"/>
  <c r="N40" i="5"/>
  <c r="O40" i="5"/>
  <c r="K41" i="5"/>
  <c r="L41" i="5"/>
  <c r="M41" i="5"/>
  <c r="N41" i="5"/>
  <c r="O41" i="5"/>
  <c r="O11" i="5"/>
  <c r="N11" i="5"/>
  <c r="M11" i="5"/>
  <c r="L11" i="5"/>
  <c r="K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11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AC12" i="5"/>
  <c r="AC10" i="5"/>
  <c r="G3" i="1"/>
  <c r="G4" i="1"/>
  <c r="G5" i="1"/>
  <c r="P18" i="1"/>
  <c r="Q18" i="1"/>
  <c r="R18" i="1"/>
  <c r="S18" i="1"/>
  <c r="G6" i="1"/>
  <c r="K19" i="1"/>
  <c r="L19" i="1"/>
  <c r="M19" i="1"/>
  <c r="N19" i="1"/>
  <c r="O19" i="1"/>
  <c r="P19" i="1"/>
  <c r="Q19" i="1"/>
  <c r="R19" i="1"/>
  <c r="S19" i="1"/>
  <c r="G7" i="1"/>
  <c r="K20" i="1"/>
  <c r="L20" i="1"/>
  <c r="M20" i="1"/>
  <c r="N20" i="1"/>
  <c r="O20" i="1"/>
  <c r="P20" i="1"/>
  <c r="Q20" i="1"/>
  <c r="R20" i="1"/>
  <c r="S20" i="1"/>
  <c r="G8" i="1"/>
  <c r="K21" i="1"/>
  <c r="L21" i="1"/>
  <c r="M21" i="1"/>
  <c r="O21" i="1"/>
  <c r="Q21" i="1"/>
  <c r="R21" i="1"/>
  <c r="S21" i="1"/>
  <c r="G9" i="1"/>
  <c r="K22" i="1"/>
  <c r="L22" i="1"/>
  <c r="M22" i="1"/>
  <c r="N22" i="1"/>
  <c r="O22" i="1"/>
  <c r="Q22" i="1"/>
  <c r="R22" i="1"/>
  <c r="S22" i="1"/>
  <c r="G10" i="1"/>
  <c r="K23" i="1"/>
  <c r="L23" i="1"/>
  <c r="M23" i="1"/>
  <c r="N23" i="1"/>
  <c r="O23" i="1"/>
  <c r="Q23" i="1"/>
  <c r="R23" i="1"/>
  <c r="S23" i="1"/>
  <c r="G11" i="1"/>
  <c r="K24" i="1"/>
  <c r="L24" i="1"/>
  <c r="M24" i="1"/>
  <c r="N24" i="1"/>
  <c r="O24" i="1"/>
  <c r="P24" i="1"/>
  <c r="Q24" i="1"/>
  <c r="R24" i="1"/>
  <c r="S24" i="1"/>
  <c r="G12" i="1"/>
  <c r="K25" i="1"/>
  <c r="M25" i="1"/>
  <c r="N25" i="1"/>
  <c r="O25" i="1"/>
  <c r="Q25" i="1"/>
  <c r="R25" i="1"/>
  <c r="S25" i="1"/>
  <c r="G13" i="1"/>
  <c r="K26" i="1"/>
  <c r="M26" i="1"/>
  <c r="N26" i="1"/>
  <c r="O26" i="1"/>
  <c r="P26" i="1"/>
  <c r="Q26" i="1"/>
  <c r="R26" i="1"/>
  <c r="S26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J19" i="1"/>
  <c r="J20" i="1"/>
  <c r="J21" i="1"/>
  <c r="N21" i="1"/>
  <c r="P21" i="1"/>
  <c r="J22" i="1"/>
  <c r="P22" i="1"/>
  <c r="J23" i="1"/>
  <c r="P23" i="1"/>
  <c r="J24" i="1"/>
  <c r="J25" i="1"/>
  <c r="L25" i="1"/>
  <c r="P25" i="1"/>
  <c r="J26" i="1"/>
  <c r="L26" i="1"/>
</calcChain>
</file>

<file path=xl/sharedStrings.xml><?xml version="1.0" encoding="utf-8"?>
<sst xmlns="http://schemas.openxmlformats.org/spreadsheetml/2006/main" count="501" uniqueCount="152">
  <si>
    <t>12 1</t>
  </si>
  <si>
    <t>12 8</t>
  </si>
  <si>
    <t>12 4</t>
  </si>
  <si>
    <t>12 11</t>
  </si>
  <si>
    <t>12 10</t>
  </si>
  <si>
    <t>12 3</t>
  </si>
  <si>
    <t>11 2</t>
  </si>
  <si>
    <t>11 3</t>
  </si>
  <si>
    <t>11 9</t>
  </si>
  <si>
    <t>11 4</t>
  </si>
  <si>
    <t>11 10</t>
  </si>
  <si>
    <t>11 12</t>
  </si>
  <si>
    <t>11 7</t>
  </si>
  <si>
    <t>10 2</t>
  </si>
  <si>
    <t>10 3</t>
  </si>
  <si>
    <t>10 8</t>
  </si>
  <si>
    <t>10 11</t>
  </si>
  <si>
    <t>9 11</t>
  </si>
  <si>
    <t>9 2</t>
  </si>
  <si>
    <t>9 8</t>
  </si>
  <si>
    <t>9 3</t>
  </si>
  <si>
    <t>9 4</t>
  </si>
  <si>
    <t>9 9</t>
  </si>
  <si>
    <t>8 11</t>
  </si>
  <si>
    <t>8 2</t>
  </si>
  <si>
    <t>8 1</t>
  </si>
  <si>
    <t>8 4</t>
  </si>
  <si>
    <t>8 3</t>
  </si>
  <si>
    <t>8 9</t>
  </si>
  <si>
    <t>8 10</t>
  </si>
  <si>
    <t>7 11</t>
  </si>
  <si>
    <t>7 2</t>
  </si>
  <si>
    <t>7 4</t>
  </si>
  <si>
    <t>7 6</t>
  </si>
  <si>
    <t>7 10</t>
  </si>
  <si>
    <t>6 7</t>
  </si>
  <si>
    <t>6 2</t>
  </si>
  <si>
    <t>6 4</t>
  </si>
  <si>
    <t>6 6</t>
  </si>
  <si>
    <t>6 5</t>
  </si>
  <si>
    <t>6 1</t>
  </si>
  <si>
    <t>6 10</t>
  </si>
  <si>
    <t>5 8</t>
  </si>
  <si>
    <t>5 5</t>
  </si>
  <si>
    <t>5 7</t>
  </si>
  <si>
    <t>5 11</t>
  </si>
  <si>
    <t>5 3</t>
  </si>
  <si>
    <t>5 10</t>
  </si>
  <si>
    <t>5 12</t>
  </si>
  <si>
    <t>5 1</t>
  </si>
  <si>
    <t>4 2</t>
  </si>
  <si>
    <t>4 11</t>
  </si>
  <si>
    <t>4 6</t>
  </si>
  <si>
    <t>4 1</t>
  </si>
  <si>
    <t>4 9</t>
  </si>
  <si>
    <t>3 6</t>
  </si>
  <si>
    <t>3 5</t>
  </si>
  <si>
    <t>3 4</t>
  </si>
  <si>
    <t>3 8</t>
  </si>
  <si>
    <t>3 3</t>
  </si>
  <si>
    <t>3 12</t>
  </si>
  <si>
    <t>3 9</t>
  </si>
  <si>
    <t>3 2</t>
  </si>
  <si>
    <t>3 16</t>
  </si>
  <si>
    <t>2 2</t>
  </si>
  <si>
    <t>2 3</t>
  </si>
  <si>
    <t>2 1</t>
  </si>
  <si>
    <t>2 11</t>
  </si>
  <si>
    <t>2 12</t>
  </si>
  <si>
    <t>2 6</t>
  </si>
  <si>
    <t>1 0</t>
  </si>
  <si>
    <t xml:space="preserve">4 5 6 7 8 10 11 12 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</si>
  <si>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</si>
  <si>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</si>
  <si>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</si>
  <si>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</si>
  <si>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</si>
  <si>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</si>
  <si>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</si>
  <si>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</si>
  <si>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</si>
  <si>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</si>
  <si>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Count</t>
  </si>
  <si>
    <t>Avg Demand</t>
  </si>
  <si>
    <t>Avg Distance</t>
  </si>
  <si>
    <t>Y</t>
  </si>
  <si>
    <t>X</t>
  </si>
  <si>
    <t>Node Id</t>
  </si>
  <si>
    <t>No Consolidation</t>
  </si>
  <si>
    <r>
      <t>Instance - 0-20% Excess Capacity, 2.5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</si>
  <si>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 xml:space="preserve">Instance - 0-20% Excess Capacity, </t>
    </r>
    <r>
      <rPr>
        <b/>
        <sz val="11"/>
        <color theme="1"/>
        <rFont val="Calibri"/>
        <family val="2"/>
        <scheme val="minor"/>
      </rPr>
      <t>5 nodes</t>
    </r>
    <r>
      <rPr>
        <sz val="11"/>
        <color theme="1"/>
        <rFont val="Calibri"/>
        <family val="2"/>
        <scheme val="minor"/>
      </rPr>
      <t>/ext.route</t>
    </r>
  </si>
  <si>
    <r>
      <t>Instance - 0-20% Excess Capacity, 10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</si>
  <si>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t>Summary</t>
  </si>
  <si>
    <t>Focal Routes</t>
  </si>
  <si>
    <t>Inter - Depot</t>
  </si>
  <si>
    <t>Savings</t>
  </si>
  <si>
    <t>SOLUTION 
STRATEGY</t>
  </si>
  <si>
    <t># Nodes</t>
  </si>
  <si>
    <t># Veh</t>
  </si>
  <si>
    <t>Distance</t>
  </si>
  <si>
    <t>Time
(secs)</t>
  </si>
  <si>
    <t>Gap</t>
  </si>
  <si>
    <t>Knapsack</t>
  </si>
  <si>
    <t>KnapLocal</t>
  </si>
  <si>
    <t>Exact (Enum + MIP)</t>
  </si>
  <si>
    <t>Instance</t>
  </si>
  <si>
    <t xml:space="preserve">55296, </t>
  </si>
  <si>
    <t xml:space="preserve">663552, </t>
  </si>
  <si>
    <t xml:space="preserve">193536, </t>
  </si>
  <si>
    <t xml:space="preserve">110592, </t>
  </si>
  <si>
    <t xml:space="preserve">124416, </t>
  </si>
  <si>
    <r>
      <t>Instance - 0-30% Excess Capacity, 2.5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</si>
  <si>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 xml:space="preserve">Instance - 0-30% Excess Capacity, </t>
    </r>
    <r>
      <rPr>
        <b/>
        <sz val="11"/>
        <color theme="1"/>
        <rFont val="Calibri"/>
        <family val="2"/>
        <scheme val="minor"/>
      </rPr>
      <t>5 nodes</t>
    </r>
    <r>
      <rPr>
        <sz val="11"/>
        <color theme="1"/>
        <rFont val="Calibri"/>
        <family val="2"/>
        <scheme val="minor"/>
      </rPr>
      <t>/ext.route</t>
    </r>
  </si>
  <si>
    <r>
      <t>Instance - 0-30% Excess Capacity, 10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</si>
  <si>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t xml:space="preserve">2322432, </t>
  </si>
  <si>
    <t xml:space="preserve">248832, </t>
  </si>
  <si>
    <t xml:space="preserve">145152, </t>
  </si>
  <si>
    <t xml:space="preserve">258048, </t>
  </si>
  <si>
    <r>
      <t>Instance - 0-40% Excess Capacity, 2.5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</si>
  <si>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 xml:space="preserve">Instance - 0-40% Excess Capacity, </t>
    </r>
    <r>
      <rPr>
        <b/>
        <sz val="11"/>
        <color theme="1"/>
        <rFont val="Calibri"/>
        <family val="2"/>
        <scheme val="minor"/>
      </rPr>
      <t>5 nodes</t>
    </r>
    <r>
      <rPr>
        <sz val="11"/>
        <color theme="1"/>
        <rFont val="Calibri"/>
        <family val="2"/>
        <scheme val="minor"/>
      </rPr>
      <t>/ext.route</t>
    </r>
  </si>
  <si>
    <r>
      <t>Instance - 0-40% Excess Capacity, 10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</si>
  <si>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t xml:space="preserve">884736, </t>
  </si>
  <si>
    <t xml:space="preserve">92160, </t>
  </si>
  <si>
    <t xml:space="preserve">221184, </t>
  </si>
  <si>
    <t xml:space="preserve">196608, </t>
  </si>
  <si>
    <t>FC</t>
  </si>
  <si>
    <t>Instance 1</t>
  </si>
  <si>
    <t>Node ID</t>
  </si>
  <si>
    <t>Demand</t>
  </si>
  <si>
    <t>Excess Cap</t>
  </si>
  <si>
    <t>Feasible</t>
  </si>
  <si>
    <t>Redirected</t>
  </si>
  <si>
    <t>Red</t>
  </si>
  <si>
    <t>Feas</t>
  </si>
  <si>
    <t>Dem</t>
  </si>
  <si>
    <t>Exc</t>
  </si>
  <si>
    <t>NodeiD</t>
  </si>
  <si>
    <t>Instance 2</t>
  </si>
  <si>
    <t>qi/er</t>
  </si>
  <si>
    <t>Instance 3</t>
  </si>
  <si>
    <t>Instance 4</t>
  </si>
  <si>
    <t>Instance 5</t>
  </si>
  <si>
    <t>Row Labels</t>
  </si>
  <si>
    <t>Grand Total</t>
  </si>
  <si>
    <t>Column Labels</t>
  </si>
  <si>
    <t>Sum of qi/er</t>
  </si>
  <si>
    <t>0 Total</t>
  </si>
  <si>
    <t>1 Total</t>
  </si>
  <si>
    <t>node id</t>
  </si>
  <si>
    <t>Nodeid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</si>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</sst>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vertical="center"/>
    </xf>
    <xf numFmtId="3" fontId="0" fillId="3" borderId="0" xfId="0" applyNumberFormat="1" applyFill="1" applyAlignment="1">
      <alignment vertical="center"/>
    </xf>
    <xf numFmtId="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1" fontId="0" fillId="3" borderId="0" xfId="0" applyNumberFormat="1" applyFill="1" applyBorder="1" applyAlignment="1">
      <alignment vertical="center"/>
    </xf>
    <xf numFmtId="1" fontId="0" fillId="3" borderId="0" xfId="0" applyNumberFormat="1" applyFill="1" applyBorder="1" applyAlignment="1">
      <alignment horizontal="center" vertical="center"/>
    </xf>
    <xf numFmtId="3" fontId="0" fillId="3" borderId="0" xfId="0" applyNumberForma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4" fontId="0" fillId="3" borderId="9" xfId="0" applyNumberFormat="1" applyFill="1" applyBorder="1" applyAlignment="1">
      <alignment horizontal="center" vertical="center"/>
    </xf>
    <xf numFmtId="10" fontId="0" fillId="4" borderId="0" xfId="1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4" fontId="0" fillId="3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0" fontId="0" fillId="3" borderId="14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4" fontId="0" fillId="4" borderId="9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4" fontId="0" fillId="4" borderId="12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0" xfId="0" quotePrefix="1" applyFill="1" applyAlignment="1">
      <alignment horizontal="right" vertical="center"/>
    </xf>
    <xf numFmtId="1" fontId="0" fillId="4" borderId="15" xfId="0" applyNumberFormat="1" applyFill="1" applyBorder="1" applyAlignment="1">
      <alignment horizontal="center" vertical="center"/>
    </xf>
    <xf numFmtId="4" fontId="0" fillId="4" borderId="6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vertical="center"/>
    </xf>
    <xf numFmtId="1" fontId="0" fillId="4" borderId="15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9" fontId="0" fillId="3" borderId="14" xfId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3" borderId="0" xfId="0" applyNumberFormat="1" applyFill="1" applyBorder="1" applyAlignment="1">
      <alignment horizontal="center" vertical="center"/>
    </xf>
    <xf numFmtId="164" fontId="0" fillId="3" borderId="0" xfId="1" applyNumberFormat="1" applyFont="1" applyFill="1" applyAlignment="1">
      <alignment vertical="center"/>
    </xf>
    <xf numFmtId="0" fontId="6" fillId="0" borderId="0" xfId="0" applyFont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861111111111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Bubble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Bubble!$H$3:$H$13</c:f>
              <c:numCache>
                <c:formatCode>General</c:formatCode>
                <c:ptCount val="11"/>
                <c:pt idx="0">
                  <c:v>4.2</c:v>
                </c:pt>
                <c:pt idx="1">
                  <c:v>6.8</c:v>
                </c:pt>
                <c:pt idx="2">
                  <c:v>5.7</c:v>
                </c:pt>
                <c:pt idx="3">
                  <c:v>7.2</c:v>
                </c:pt>
                <c:pt idx="4">
                  <c:v>4.4000000000000004</c:v>
                </c:pt>
                <c:pt idx="5">
                  <c:v>5.0999999999999996</c:v>
                </c:pt>
                <c:pt idx="6">
                  <c:v>4.5999999999999996</c:v>
                </c:pt>
                <c:pt idx="7">
                  <c:v>6.1</c:v>
                </c:pt>
                <c:pt idx="8">
                  <c:v>5.0999999999999996</c:v>
                </c:pt>
                <c:pt idx="9">
                  <c:v>5.4</c:v>
                </c:pt>
                <c:pt idx="10">
                  <c:v>6.1</c:v>
                </c:pt>
              </c:numCache>
            </c:numRef>
          </c:xVal>
          <c:yVal>
            <c:numRef>
              <c:f>Bubble!$G$3:$G$13</c:f>
              <c:numCache>
                <c:formatCode>General</c:formatCode>
                <c:ptCount val="11"/>
                <c:pt idx="0">
                  <c:v>49.671473916122174</c:v>
                </c:pt>
                <c:pt idx="1">
                  <c:v>31.553510375234406</c:v>
                </c:pt>
                <c:pt idx="2">
                  <c:v>31.094912413448444</c:v>
                </c:pt>
                <c:pt idx="3">
                  <c:v>18.949082510770882</c:v>
                </c:pt>
                <c:pt idx="4">
                  <c:v>21.37294703591477</c:v>
                </c:pt>
                <c:pt idx="5">
                  <c:v>32.376189337227572</c:v>
                </c:pt>
                <c:pt idx="6">
                  <c:v>16.175245809569176</c:v>
                </c:pt>
                <c:pt idx="7">
                  <c:v>8.0873512351078727</c:v>
                </c:pt>
                <c:pt idx="8">
                  <c:v>6.8390187161610854</c:v>
                </c:pt>
                <c:pt idx="9">
                  <c:v>13.969464019782491</c:v>
                </c:pt>
                <c:pt idx="10">
                  <c:v>30.487304324915151</c:v>
                </c:pt>
              </c:numCache>
            </c:numRef>
          </c:yVal>
          <c:bubbleSize>
            <c:numRef>
              <c:f>Bubble!$I$3:$I$13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39885152"/>
        <c:axId val="439887896"/>
      </c:bubbleChart>
      <c:valAx>
        <c:axId val="4398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7896"/>
        <c:crosses val="autoZero"/>
        <c:crossBetween val="midCat"/>
      </c:valAx>
      <c:valAx>
        <c:axId val="4398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Redirected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Sheet9!$A$3:$A$46</c:f>
              <c:numCache>
                <c:formatCode>General</c:formatCode>
                <c:ptCount val="44"/>
                <c:pt idx="0">
                  <c:v>15</c:v>
                </c:pt>
                <c:pt idx="1">
                  <c:v>8</c:v>
                </c:pt>
                <c:pt idx="2">
                  <c:v>19</c:v>
                </c:pt>
                <c:pt idx="3">
                  <c:v>9</c:v>
                </c:pt>
                <c:pt idx="4">
                  <c:v>30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6</c:v>
                </c:pt>
                <c:pt idx="10">
                  <c:v>30</c:v>
                </c:pt>
                <c:pt idx="11">
                  <c:v>4</c:v>
                </c:pt>
                <c:pt idx="12">
                  <c:v>32</c:v>
                </c:pt>
                <c:pt idx="13">
                  <c:v>23</c:v>
                </c:pt>
                <c:pt idx="14">
                  <c:v>10</c:v>
                </c:pt>
                <c:pt idx="15">
                  <c:v>19</c:v>
                </c:pt>
                <c:pt idx="16">
                  <c:v>8</c:v>
                </c:pt>
                <c:pt idx="17">
                  <c:v>27</c:v>
                </c:pt>
                <c:pt idx="18">
                  <c:v>7</c:v>
                </c:pt>
                <c:pt idx="19">
                  <c:v>32</c:v>
                </c:pt>
                <c:pt idx="20">
                  <c:v>4</c:v>
                </c:pt>
                <c:pt idx="21">
                  <c:v>2</c:v>
                </c:pt>
                <c:pt idx="22">
                  <c:v>21</c:v>
                </c:pt>
                <c:pt idx="23">
                  <c:v>28</c:v>
                </c:pt>
                <c:pt idx="24">
                  <c:v>9</c:v>
                </c:pt>
                <c:pt idx="25">
                  <c:v>19</c:v>
                </c:pt>
                <c:pt idx="26">
                  <c:v>15</c:v>
                </c:pt>
                <c:pt idx="27">
                  <c:v>22</c:v>
                </c:pt>
                <c:pt idx="28">
                  <c:v>21</c:v>
                </c:pt>
                <c:pt idx="29">
                  <c:v>24</c:v>
                </c:pt>
                <c:pt idx="30">
                  <c:v>12</c:v>
                </c:pt>
                <c:pt idx="31">
                  <c:v>30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9</c:v>
                </c:pt>
                <c:pt idx="36">
                  <c:v>30</c:v>
                </c:pt>
                <c:pt idx="37">
                  <c:v>23</c:v>
                </c:pt>
                <c:pt idx="38">
                  <c:v>6</c:v>
                </c:pt>
                <c:pt idx="39">
                  <c:v>27</c:v>
                </c:pt>
                <c:pt idx="40">
                  <c:v>32</c:v>
                </c:pt>
                <c:pt idx="41">
                  <c:v>28</c:v>
                </c:pt>
                <c:pt idx="42">
                  <c:v>7</c:v>
                </c:pt>
                <c:pt idx="43">
                  <c:v>31</c:v>
                </c:pt>
              </c:numCache>
            </c:numRef>
          </c:xVal>
          <c:yVal>
            <c:numRef>
              <c:f>Sheet9!$C$3:$C$46</c:f>
              <c:numCache>
                <c:formatCode>#,##0.00</c:formatCode>
                <c:ptCount val="44"/>
                <c:pt idx="0">
                  <c:v>0.12</c:v>
                </c:pt>
                <c:pt idx="1">
                  <c:v>0.62</c:v>
                </c:pt>
                <c:pt idx="2">
                  <c:v>0.08</c:v>
                </c:pt>
                <c:pt idx="3">
                  <c:v>0.46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0.62</c:v>
                </c:pt>
                <c:pt idx="8">
                  <c:v>0.25</c:v>
                </c:pt>
                <c:pt idx="9">
                  <c:v>0.7</c:v>
                </c:pt>
                <c:pt idx="10">
                  <c:v>0.2</c:v>
                </c:pt>
                <c:pt idx="11">
                  <c:v>0.6</c:v>
                </c:pt>
                <c:pt idx="12">
                  <c:v>0.82</c:v>
                </c:pt>
                <c:pt idx="13">
                  <c:v>0.15</c:v>
                </c:pt>
                <c:pt idx="14">
                  <c:v>0.59</c:v>
                </c:pt>
                <c:pt idx="15">
                  <c:v>1</c:v>
                </c:pt>
                <c:pt idx="16">
                  <c:v>0.84</c:v>
                </c:pt>
                <c:pt idx="17">
                  <c:v>0.11</c:v>
                </c:pt>
                <c:pt idx="18">
                  <c:v>0.5</c:v>
                </c:pt>
                <c:pt idx="19">
                  <c:v>0.38</c:v>
                </c:pt>
                <c:pt idx="20">
                  <c:v>1</c:v>
                </c:pt>
                <c:pt idx="21">
                  <c:v>0.86</c:v>
                </c:pt>
                <c:pt idx="22">
                  <c:v>0.67</c:v>
                </c:pt>
                <c:pt idx="23">
                  <c:v>1</c:v>
                </c:pt>
                <c:pt idx="24">
                  <c:v>0.86</c:v>
                </c:pt>
                <c:pt idx="25">
                  <c:v>0.14000000000000001</c:v>
                </c:pt>
                <c:pt idx="26">
                  <c:v>0.75</c:v>
                </c:pt>
                <c:pt idx="27">
                  <c:v>1</c:v>
                </c:pt>
                <c:pt idx="28">
                  <c:v>0.56999999999999995</c:v>
                </c:pt>
                <c:pt idx="29">
                  <c:v>0.89</c:v>
                </c:pt>
                <c:pt idx="30">
                  <c:v>1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0.09</c:v>
                </c:pt>
                <c:pt idx="35">
                  <c:v>0.55000000000000004</c:v>
                </c:pt>
                <c:pt idx="36">
                  <c:v>0.4</c:v>
                </c:pt>
                <c:pt idx="37">
                  <c:v>0.33</c:v>
                </c:pt>
                <c:pt idx="38">
                  <c:v>0.57999999999999996</c:v>
                </c:pt>
                <c:pt idx="39">
                  <c:v>0.15</c:v>
                </c:pt>
                <c:pt idx="40">
                  <c:v>0.69</c:v>
                </c:pt>
                <c:pt idx="41">
                  <c:v>1</c:v>
                </c:pt>
                <c:pt idx="42">
                  <c:v>1</c:v>
                </c:pt>
                <c:pt idx="43">
                  <c:v>0.93</c:v>
                </c:pt>
              </c:numCache>
            </c:numRef>
          </c:yVal>
          <c:smooth val="0"/>
        </c:ser>
        <c:ser>
          <c:idx val="1"/>
          <c:order val="1"/>
          <c:tx>
            <c:v>Not Redirected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Sheet9!$F$3:$F$113</c:f>
              <c:numCache>
                <c:formatCode>General</c:formatCode>
                <c:ptCount val="111"/>
                <c:pt idx="0">
                  <c:v>2</c:v>
                </c:pt>
                <c:pt idx="1">
                  <c:v>13</c:v>
                </c:pt>
                <c:pt idx="2">
                  <c:v>17</c:v>
                </c:pt>
                <c:pt idx="3">
                  <c:v>31</c:v>
                </c:pt>
                <c:pt idx="4">
                  <c:v>12</c:v>
                </c:pt>
                <c:pt idx="5">
                  <c:v>5</c:v>
                </c:pt>
                <c:pt idx="6">
                  <c:v>29</c:v>
                </c:pt>
                <c:pt idx="7">
                  <c:v>21</c:v>
                </c:pt>
                <c:pt idx="8">
                  <c:v>6</c:v>
                </c:pt>
                <c:pt idx="9">
                  <c:v>32</c:v>
                </c:pt>
                <c:pt idx="10">
                  <c:v>20</c:v>
                </c:pt>
                <c:pt idx="11">
                  <c:v>18</c:v>
                </c:pt>
                <c:pt idx="12">
                  <c:v>14</c:v>
                </c:pt>
                <c:pt idx="13">
                  <c:v>10</c:v>
                </c:pt>
                <c:pt idx="14">
                  <c:v>16</c:v>
                </c:pt>
                <c:pt idx="15">
                  <c:v>11</c:v>
                </c:pt>
                <c:pt idx="16">
                  <c:v>26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25</c:v>
                </c:pt>
                <c:pt idx="21">
                  <c:v>28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3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28</c:v>
                </c:pt>
                <c:pt idx="31">
                  <c:v>16</c:v>
                </c:pt>
                <c:pt idx="32">
                  <c:v>11</c:v>
                </c:pt>
                <c:pt idx="33">
                  <c:v>26</c:v>
                </c:pt>
                <c:pt idx="34">
                  <c:v>21</c:v>
                </c:pt>
                <c:pt idx="35">
                  <c:v>29</c:v>
                </c:pt>
                <c:pt idx="36">
                  <c:v>5</c:v>
                </c:pt>
                <c:pt idx="37">
                  <c:v>12</c:v>
                </c:pt>
                <c:pt idx="38">
                  <c:v>9</c:v>
                </c:pt>
                <c:pt idx="39">
                  <c:v>31</c:v>
                </c:pt>
                <c:pt idx="40">
                  <c:v>17</c:v>
                </c:pt>
                <c:pt idx="41">
                  <c:v>13</c:v>
                </c:pt>
                <c:pt idx="42">
                  <c:v>2</c:v>
                </c:pt>
                <c:pt idx="43">
                  <c:v>14</c:v>
                </c:pt>
                <c:pt idx="44">
                  <c:v>18</c:v>
                </c:pt>
                <c:pt idx="45">
                  <c:v>20</c:v>
                </c:pt>
                <c:pt idx="46">
                  <c:v>22</c:v>
                </c:pt>
                <c:pt idx="47">
                  <c:v>14</c:v>
                </c:pt>
                <c:pt idx="48">
                  <c:v>12</c:v>
                </c:pt>
                <c:pt idx="49">
                  <c:v>5</c:v>
                </c:pt>
                <c:pt idx="50">
                  <c:v>29</c:v>
                </c:pt>
                <c:pt idx="51">
                  <c:v>24</c:v>
                </c:pt>
                <c:pt idx="52">
                  <c:v>3</c:v>
                </c:pt>
                <c:pt idx="53">
                  <c:v>13</c:v>
                </c:pt>
                <c:pt idx="54">
                  <c:v>8</c:v>
                </c:pt>
                <c:pt idx="55">
                  <c:v>25</c:v>
                </c:pt>
                <c:pt idx="56">
                  <c:v>6</c:v>
                </c:pt>
                <c:pt idx="57">
                  <c:v>26</c:v>
                </c:pt>
                <c:pt idx="58">
                  <c:v>11</c:v>
                </c:pt>
                <c:pt idx="59">
                  <c:v>16</c:v>
                </c:pt>
                <c:pt idx="60">
                  <c:v>30</c:v>
                </c:pt>
                <c:pt idx="61">
                  <c:v>23</c:v>
                </c:pt>
                <c:pt idx="62">
                  <c:v>10</c:v>
                </c:pt>
                <c:pt idx="63">
                  <c:v>31</c:v>
                </c:pt>
                <c:pt idx="64">
                  <c:v>17</c:v>
                </c:pt>
                <c:pt idx="65">
                  <c:v>27</c:v>
                </c:pt>
                <c:pt idx="66">
                  <c:v>14</c:v>
                </c:pt>
                <c:pt idx="67">
                  <c:v>18</c:v>
                </c:pt>
                <c:pt idx="68">
                  <c:v>20</c:v>
                </c:pt>
                <c:pt idx="69">
                  <c:v>32</c:v>
                </c:pt>
                <c:pt idx="70">
                  <c:v>2</c:v>
                </c:pt>
                <c:pt idx="71">
                  <c:v>13</c:v>
                </c:pt>
                <c:pt idx="72">
                  <c:v>6</c:v>
                </c:pt>
                <c:pt idx="73">
                  <c:v>26</c:v>
                </c:pt>
                <c:pt idx="74">
                  <c:v>11</c:v>
                </c:pt>
                <c:pt idx="75">
                  <c:v>28</c:v>
                </c:pt>
                <c:pt idx="76">
                  <c:v>25</c:v>
                </c:pt>
                <c:pt idx="77">
                  <c:v>15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29</c:v>
                </c:pt>
                <c:pt idx="82">
                  <c:v>5</c:v>
                </c:pt>
                <c:pt idx="83">
                  <c:v>9</c:v>
                </c:pt>
                <c:pt idx="84">
                  <c:v>16</c:v>
                </c:pt>
                <c:pt idx="85">
                  <c:v>23</c:v>
                </c:pt>
                <c:pt idx="86">
                  <c:v>10</c:v>
                </c:pt>
                <c:pt idx="87">
                  <c:v>31</c:v>
                </c:pt>
                <c:pt idx="88">
                  <c:v>17</c:v>
                </c:pt>
                <c:pt idx="89">
                  <c:v>8</c:v>
                </c:pt>
                <c:pt idx="90">
                  <c:v>12</c:v>
                </c:pt>
                <c:pt idx="91">
                  <c:v>5</c:v>
                </c:pt>
                <c:pt idx="92">
                  <c:v>21</c:v>
                </c:pt>
                <c:pt idx="93">
                  <c:v>26</c:v>
                </c:pt>
                <c:pt idx="94">
                  <c:v>11</c:v>
                </c:pt>
                <c:pt idx="95">
                  <c:v>10</c:v>
                </c:pt>
                <c:pt idx="96">
                  <c:v>16</c:v>
                </c:pt>
                <c:pt idx="97">
                  <c:v>22</c:v>
                </c:pt>
                <c:pt idx="98">
                  <c:v>20</c:v>
                </c:pt>
                <c:pt idx="99">
                  <c:v>18</c:v>
                </c:pt>
                <c:pt idx="100">
                  <c:v>14</c:v>
                </c:pt>
                <c:pt idx="101">
                  <c:v>25</c:v>
                </c:pt>
                <c:pt idx="102">
                  <c:v>29</c:v>
                </c:pt>
                <c:pt idx="103">
                  <c:v>24</c:v>
                </c:pt>
                <c:pt idx="104">
                  <c:v>3</c:v>
                </c:pt>
                <c:pt idx="105">
                  <c:v>4</c:v>
                </c:pt>
                <c:pt idx="106">
                  <c:v>15</c:v>
                </c:pt>
                <c:pt idx="107">
                  <c:v>17</c:v>
                </c:pt>
                <c:pt idx="108">
                  <c:v>13</c:v>
                </c:pt>
                <c:pt idx="109">
                  <c:v>2</c:v>
                </c:pt>
                <c:pt idx="110">
                  <c:v>8</c:v>
                </c:pt>
              </c:numCache>
            </c:numRef>
          </c:xVal>
          <c:yVal>
            <c:numRef>
              <c:f>Sheet9!$H$3:$H$113</c:f>
              <c:numCache>
                <c:formatCode>#,##0.00</c:formatCode>
                <c:ptCount val="111"/>
                <c:pt idx="0">
                  <c:v>0.73</c:v>
                </c:pt>
                <c:pt idx="1">
                  <c:v>0.81</c:v>
                </c:pt>
                <c:pt idx="2">
                  <c:v>0.69</c:v>
                </c:pt>
                <c:pt idx="3">
                  <c:v>0.54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0.75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0.8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0.46</c:v>
                </c:pt>
                <c:pt idx="19">
                  <c:v>0.92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0.3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0.8</c:v>
                </c:pt>
                <c:pt idx="27">
                  <c:v>1.0900000000000001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0.74</c:v>
                </c:pt>
                <c:pt idx="31">
                  <c:v>0.81</c:v>
                </c:pt>
                <c:pt idx="32">
                  <c:v>0.3</c:v>
                </c:pt>
                <c:pt idx="33">
                  <c:v>0.89</c:v>
                </c:pt>
                <c:pt idx="34">
                  <c:v>0.3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0.74</c:v>
                </c:pt>
                <c:pt idx="40">
                  <c:v>0.95</c:v>
                </c:pt>
                <c:pt idx="41">
                  <c:v>1.1000000000000001</c:v>
                </c:pt>
                <c:pt idx="42">
                  <c:v>1</c:v>
                </c:pt>
                <c:pt idx="43">
                  <c:v>0.84</c:v>
                </c:pt>
                <c:pt idx="44">
                  <c:v>0.79</c:v>
                </c:pt>
                <c:pt idx="45">
                  <c:v>1</c:v>
                </c:pt>
                <c:pt idx="46">
                  <c:v>0.5</c:v>
                </c:pt>
                <c:pt idx="47">
                  <c:v>0.67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0.95</c:v>
                </c:pt>
                <c:pt idx="54">
                  <c:v>0.73</c:v>
                </c:pt>
                <c:pt idx="55">
                  <c:v>1.0900000000000001</c:v>
                </c:pt>
                <c:pt idx="56">
                  <c:v>0.57999999999999996</c:v>
                </c:pt>
                <c:pt idx="57">
                  <c:v>1.1000000000000001</c:v>
                </c:pt>
                <c:pt idx="58">
                  <c:v>0.67</c:v>
                </c:pt>
                <c:pt idx="59">
                  <c:v>1.1000000000000001</c:v>
                </c:pt>
                <c:pt idx="60">
                  <c:v>0.28999999999999998</c:v>
                </c:pt>
                <c:pt idx="61">
                  <c:v>0.56999999999999995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0.5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0.75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0.5</c:v>
                </c:pt>
                <c:pt idx="73">
                  <c:v>1.1000000000000001</c:v>
                </c:pt>
                <c:pt idx="74">
                  <c:v>0.56999999999999995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0.33</c:v>
                </c:pt>
                <c:pt idx="78">
                  <c:v>1.1000000000000001</c:v>
                </c:pt>
                <c:pt idx="79">
                  <c:v>0.67</c:v>
                </c:pt>
                <c:pt idx="80">
                  <c:v>1.1000000000000001</c:v>
                </c:pt>
                <c:pt idx="81">
                  <c:v>1.07</c:v>
                </c:pt>
                <c:pt idx="82">
                  <c:v>1.1000000000000001</c:v>
                </c:pt>
                <c:pt idx="83">
                  <c:v>0.43</c:v>
                </c:pt>
                <c:pt idx="84">
                  <c:v>1.1000000000000001</c:v>
                </c:pt>
                <c:pt idx="85">
                  <c:v>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0.92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0.67</c:v>
                </c:pt>
                <c:pt idx="104">
                  <c:v>1.1000000000000001</c:v>
                </c:pt>
                <c:pt idx="105">
                  <c:v>0.5</c:v>
                </c:pt>
                <c:pt idx="106">
                  <c:v>0.25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88680"/>
        <c:axId val="439889072"/>
      </c:scatterChart>
      <c:valAx>
        <c:axId val="439888680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9072"/>
        <c:crosses val="autoZero"/>
        <c:crossBetween val="midCat"/>
        <c:majorUnit val="1"/>
      </c:valAx>
      <c:valAx>
        <c:axId val="4398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Qi/ErTitle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86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Redirected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Sheet9!$D$3:$D$46</c:f>
              <c:numCache>
                <c:formatCode>General</c:formatCode>
                <c:ptCount val="44"/>
                <c:pt idx="0">
                  <c:v>27</c:v>
                </c:pt>
                <c:pt idx="1">
                  <c:v>37</c:v>
                </c:pt>
                <c:pt idx="2">
                  <c:v>77</c:v>
                </c:pt>
                <c:pt idx="3">
                  <c:v>86</c:v>
                </c:pt>
                <c:pt idx="4">
                  <c:v>62</c:v>
                </c:pt>
                <c:pt idx="5">
                  <c:v>64</c:v>
                </c:pt>
                <c:pt idx="6">
                  <c:v>84</c:v>
                </c:pt>
                <c:pt idx="7">
                  <c:v>78</c:v>
                </c:pt>
                <c:pt idx="8">
                  <c:v>21</c:v>
                </c:pt>
                <c:pt idx="9">
                  <c:v>55</c:v>
                </c:pt>
                <c:pt idx="10">
                  <c:v>62</c:v>
                </c:pt>
                <c:pt idx="11">
                  <c:v>76</c:v>
                </c:pt>
                <c:pt idx="12">
                  <c:v>73</c:v>
                </c:pt>
                <c:pt idx="13">
                  <c:v>84</c:v>
                </c:pt>
                <c:pt idx="14">
                  <c:v>88</c:v>
                </c:pt>
                <c:pt idx="15">
                  <c:v>77</c:v>
                </c:pt>
                <c:pt idx="16">
                  <c:v>37</c:v>
                </c:pt>
                <c:pt idx="17">
                  <c:v>21</c:v>
                </c:pt>
                <c:pt idx="18">
                  <c:v>52</c:v>
                </c:pt>
                <c:pt idx="19">
                  <c:v>73</c:v>
                </c:pt>
                <c:pt idx="20">
                  <c:v>76</c:v>
                </c:pt>
                <c:pt idx="21">
                  <c:v>35</c:v>
                </c:pt>
                <c:pt idx="22">
                  <c:v>36</c:v>
                </c:pt>
                <c:pt idx="23">
                  <c:v>26</c:v>
                </c:pt>
                <c:pt idx="24">
                  <c:v>86</c:v>
                </c:pt>
                <c:pt idx="25">
                  <c:v>77</c:v>
                </c:pt>
                <c:pt idx="26">
                  <c:v>27</c:v>
                </c:pt>
                <c:pt idx="27">
                  <c:v>64</c:v>
                </c:pt>
                <c:pt idx="28">
                  <c:v>36</c:v>
                </c:pt>
                <c:pt idx="29">
                  <c:v>78</c:v>
                </c:pt>
                <c:pt idx="30">
                  <c:v>101</c:v>
                </c:pt>
                <c:pt idx="31">
                  <c:v>62</c:v>
                </c:pt>
                <c:pt idx="32">
                  <c:v>77</c:v>
                </c:pt>
                <c:pt idx="33">
                  <c:v>21</c:v>
                </c:pt>
                <c:pt idx="34">
                  <c:v>77</c:v>
                </c:pt>
                <c:pt idx="35">
                  <c:v>86</c:v>
                </c:pt>
                <c:pt idx="36">
                  <c:v>62</c:v>
                </c:pt>
                <c:pt idx="37">
                  <c:v>84</c:v>
                </c:pt>
                <c:pt idx="38">
                  <c:v>55</c:v>
                </c:pt>
                <c:pt idx="39">
                  <c:v>21</c:v>
                </c:pt>
                <c:pt idx="40">
                  <c:v>73</c:v>
                </c:pt>
                <c:pt idx="41">
                  <c:v>26</c:v>
                </c:pt>
                <c:pt idx="42">
                  <c:v>52</c:v>
                </c:pt>
                <c:pt idx="43">
                  <c:v>16</c:v>
                </c:pt>
              </c:numCache>
            </c:numRef>
          </c:xVal>
          <c:yVal>
            <c:numRef>
              <c:f>Sheet9!$C$3:$C$46</c:f>
              <c:numCache>
                <c:formatCode>#,##0.00</c:formatCode>
                <c:ptCount val="44"/>
                <c:pt idx="0">
                  <c:v>0.12</c:v>
                </c:pt>
                <c:pt idx="1">
                  <c:v>0.62</c:v>
                </c:pt>
                <c:pt idx="2">
                  <c:v>0.08</c:v>
                </c:pt>
                <c:pt idx="3">
                  <c:v>0.46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0.62</c:v>
                </c:pt>
                <c:pt idx="8">
                  <c:v>0.25</c:v>
                </c:pt>
                <c:pt idx="9">
                  <c:v>0.7</c:v>
                </c:pt>
                <c:pt idx="10">
                  <c:v>0.2</c:v>
                </c:pt>
                <c:pt idx="11">
                  <c:v>0.6</c:v>
                </c:pt>
                <c:pt idx="12">
                  <c:v>0.82</c:v>
                </c:pt>
                <c:pt idx="13">
                  <c:v>0.15</c:v>
                </c:pt>
                <c:pt idx="14">
                  <c:v>0.59</c:v>
                </c:pt>
                <c:pt idx="15">
                  <c:v>1</c:v>
                </c:pt>
                <c:pt idx="16">
                  <c:v>0.84</c:v>
                </c:pt>
                <c:pt idx="17">
                  <c:v>0.11</c:v>
                </c:pt>
                <c:pt idx="18">
                  <c:v>0.5</c:v>
                </c:pt>
                <c:pt idx="19">
                  <c:v>0.38</c:v>
                </c:pt>
                <c:pt idx="20">
                  <c:v>1</c:v>
                </c:pt>
                <c:pt idx="21">
                  <c:v>0.86</c:v>
                </c:pt>
                <c:pt idx="22">
                  <c:v>0.67</c:v>
                </c:pt>
                <c:pt idx="23">
                  <c:v>1</c:v>
                </c:pt>
                <c:pt idx="24">
                  <c:v>0.86</c:v>
                </c:pt>
                <c:pt idx="25">
                  <c:v>0.14000000000000001</c:v>
                </c:pt>
                <c:pt idx="26">
                  <c:v>0.75</c:v>
                </c:pt>
                <c:pt idx="27">
                  <c:v>1</c:v>
                </c:pt>
                <c:pt idx="28">
                  <c:v>0.56999999999999995</c:v>
                </c:pt>
                <c:pt idx="29">
                  <c:v>0.89</c:v>
                </c:pt>
                <c:pt idx="30">
                  <c:v>1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0.09</c:v>
                </c:pt>
                <c:pt idx="35">
                  <c:v>0.55000000000000004</c:v>
                </c:pt>
                <c:pt idx="36">
                  <c:v>0.4</c:v>
                </c:pt>
                <c:pt idx="37">
                  <c:v>0.33</c:v>
                </c:pt>
                <c:pt idx="38">
                  <c:v>0.57999999999999996</c:v>
                </c:pt>
                <c:pt idx="39">
                  <c:v>0.15</c:v>
                </c:pt>
                <c:pt idx="40">
                  <c:v>0.69</c:v>
                </c:pt>
                <c:pt idx="41">
                  <c:v>1</c:v>
                </c:pt>
                <c:pt idx="42">
                  <c:v>1</c:v>
                </c:pt>
                <c:pt idx="43">
                  <c:v>0.93</c:v>
                </c:pt>
              </c:numCache>
            </c:numRef>
          </c:yVal>
          <c:smooth val="0"/>
        </c:ser>
        <c:ser>
          <c:idx val="1"/>
          <c:order val="1"/>
          <c:tx>
            <c:v>Not Redirected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Sheet9!$J$3:$J$113</c:f>
              <c:numCache>
                <c:formatCode>General</c:formatCode>
                <c:ptCount val="111"/>
                <c:pt idx="0">
                  <c:v>35</c:v>
                </c:pt>
                <c:pt idx="1">
                  <c:v>29</c:v>
                </c:pt>
                <c:pt idx="2">
                  <c:v>26</c:v>
                </c:pt>
                <c:pt idx="3">
                  <c:v>16</c:v>
                </c:pt>
                <c:pt idx="4">
                  <c:v>101</c:v>
                </c:pt>
                <c:pt idx="5">
                  <c:v>98</c:v>
                </c:pt>
                <c:pt idx="6">
                  <c:v>85</c:v>
                </c:pt>
                <c:pt idx="7">
                  <c:v>36</c:v>
                </c:pt>
                <c:pt idx="8">
                  <c:v>55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51</c:v>
                </c:pt>
                <c:pt idx="13">
                  <c:v>88</c:v>
                </c:pt>
                <c:pt idx="14">
                  <c:v>82</c:v>
                </c:pt>
                <c:pt idx="15">
                  <c:v>79</c:v>
                </c:pt>
                <c:pt idx="16">
                  <c:v>76</c:v>
                </c:pt>
                <c:pt idx="17">
                  <c:v>78</c:v>
                </c:pt>
                <c:pt idx="18">
                  <c:v>76</c:v>
                </c:pt>
                <c:pt idx="19">
                  <c:v>52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25</c:v>
                </c:pt>
                <c:pt idx="24">
                  <c:v>52</c:v>
                </c:pt>
                <c:pt idx="25">
                  <c:v>78</c:v>
                </c:pt>
                <c:pt idx="26">
                  <c:v>78</c:v>
                </c:pt>
                <c:pt idx="27">
                  <c:v>64</c:v>
                </c:pt>
                <c:pt idx="28">
                  <c:v>74</c:v>
                </c:pt>
                <c:pt idx="29">
                  <c:v>75</c:v>
                </c:pt>
                <c:pt idx="30">
                  <c:v>26</c:v>
                </c:pt>
                <c:pt idx="31">
                  <c:v>82</c:v>
                </c:pt>
                <c:pt idx="32">
                  <c:v>79</c:v>
                </c:pt>
                <c:pt idx="33">
                  <c:v>76</c:v>
                </c:pt>
                <c:pt idx="34">
                  <c:v>36</c:v>
                </c:pt>
                <c:pt idx="35">
                  <c:v>85</c:v>
                </c:pt>
                <c:pt idx="36">
                  <c:v>98</c:v>
                </c:pt>
                <c:pt idx="37">
                  <c:v>101</c:v>
                </c:pt>
                <c:pt idx="38">
                  <c:v>86</c:v>
                </c:pt>
                <c:pt idx="39">
                  <c:v>16</c:v>
                </c:pt>
                <c:pt idx="40">
                  <c:v>26</c:v>
                </c:pt>
                <c:pt idx="41">
                  <c:v>29</c:v>
                </c:pt>
                <c:pt idx="42">
                  <c:v>35</c:v>
                </c:pt>
                <c:pt idx="43">
                  <c:v>51</c:v>
                </c:pt>
                <c:pt idx="44">
                  <c:v>75</c:v>
                </c:pt>
                <c:pt idx="45">
                  <c:v>74</c:v>
                </c:pt>
                <c:pt idx="46">
                  <c:v>64</c:v>
                </c:pt>
                <c:pt idx="47">
                  <c:v>51</c:v>
                </c:pt>
                <c:pt idx="48">
                  <c:v>101</c:v>
                </c:pt>
                <c:pt idx="49">
                  <c:v>98</c:v>
                </c:pt>
                <c:pt idx="50">
                  <c:v>85</c:v>
                </c:pt>
                <c:pt idx="51">
                  <c:v>78</c:v>
                </c:pt>
                <c:pt idx="52">
                  <c:v>78</c:v>
                </c:pt>
                <c:pt idx="53">
                  <c:v>29</c:v>
                </c:pt>
                <c:pt idx="54">
                  <c:v>37</c:v>
                </c:pt>
                <c:pt idx="55">
                  <c:v>25</c:v>
                </c:pt>
                <c:pt idx="56">
                  <c:v>55</c:v>
                </c:pt>
                <c:pt idx="57">
                  <c:v>76</c:v>
                </c:pt>
                <c:pt idx="58">
                  <c:v>79</c:v>
                </c:pt>
                <c:pt idx="59">
                  <c:v>82</c:v>
                </c:pt>
                <c:pt idx="60">
                  <c:v>62</c:v>
                </c:pt>
                <c:pt idx="61">
                  <c:v>84</c:v>
                </c:pt>
                <c:pt idx="62">
                  <c:v>88</c:v>
                </c:pt>
                <c:pt idx="63">
                  <c:v>16</c:v>
                </c:pt>
                <c:pt idx="64">
                  <c:v>26</c:v>
                </c:pt>
                <c:pt idx="65">
                  <c:v>21</c:v>
                </c:pt>
                <c:pt idx="66">
                  <c:v>51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35</c:v>
                </c:pt>
                <c:pt idx="71">
                  <c:v>29</c:v>
                </c:pt>
                <c:pt idx="72">
                  <c:v>55</c:v>
                </c:pt>
                <c:pt idx="73">
                  <c:v>76</c:v>
                </c:pt>
                <c:pt idx="74">
                  <c:v>79</c:v>
                </c:pt>
                <c:pt idx="75">
                  <c:v>26</c:v>
                </c:pt>
                <c:pt idx="76">
                  <c:v>25</c:v>
                </c:pt>
                <c:pt idx="77">
                  <c:v>27</c:v>
                </c:pt>
                <c:pt idx="78">
                  <c:v>52</c:v>
                </c:pt>
                <c:pt idx="79">
                  <c:v>76</c:v>
                </c:pt>
                <c:pt idx="80">
                  <c:v>78</c:v>
                </c:pt>
                <c:pt idx="81">
                  <c:v>85</c:v>
                </c:pt>
                <c:pt idx="82">
                  <c:v>98</c:v>
                </c:pt>
                <c:pt idx="83">
                  <c:v>86</c:v>
                </c:pt>
                <c:pt idx="84">
                  <c:v>82</c:v>
                </c:pt>
                <c:pt idx="85">
                  <c:v>84</c:v>
                </c:pt>
                <c:pt idx="86">
                  <c:v>88</c:v>
                </c:pt>
                <c:pt idx="87">
                  <c:v>16</c:v>
                </c:pt>
                <c:pt idx="88">
                  <c:v>26</c:v>
                </c:pt>
                <c:pt idx="89">
                  <c:v>37</c:v>
                </c:pt>
                <c:pt idx="90">
                  <c:v>101</c:v>
                </c:pt>
                <c:pt idx="91">
                  <c:v>98</c:v>
                </c:pt>
                <c:pt idx="92">
                  <c:v>36</c:v>
                </c:pt>
                <c:pt idx="93">
                  <c:v>76</c:v>
                </c:pt>
                <c:pt idx="94">
                  <c:v>79</c:v>
                </c:pt>
                <c:pt idx="95">
                  <c:v>88</c:v>
                </c:pt>
                <c:pt idx="96">
                  <c:v>82</c:v>
                </c:pt>
                <c:pt idx="97">
                  <c:v>64</c:v>
                </c:pt>
                <c:pt idx="98">
                  <c:v>74</c:v>
                </c:pt>
                <c:pt idx="99">
                  <c:v>75</c:v>
                </c:pt>
                <c:pt idx="100">
                  <c:v>51</c:v>
                </c:pt>
                <c:pt idx="101">
                  <c:v>25</c:v>
                </c:pt>
                <c:pt idx="102">
                  <c:v>85</c:v>
                </c:pt>
                <c:pt idx="103">
                  <c:v>78</c:v>
                </c:pt>
                <c:pt idx="104">
                  <c:v>78</c:v>
                </c:pt>
                <c:pt idx="105">
                  <c:v>76</c:v>
                </c:pt>
                <c:pt idx="106">
                  <c:v>27</c:v>
                </c:pt>
                <c:pt idx="107">
                  <c:v>26</c:v>
                </c:pt>
                <c:pt idx="108">
                  <c:v>29</c:v>
                </c:pt>
                <c:pt idx="109">
                  <c:v>35</c:v>
                </c:pt>
                <c:pt idx="110">
                  <c:v>37</c:v>
                </c:pt>
              </c:numCache>
            </c:numRef>
          </c:xVal>
          <c:yVal>
            <c:numRef>
              <c:f>Sheet9!$H$3:$H$113</c:f>
              <c:numCache>
                <c:formatCode>#,##0.00</c:formatCode>
                <c:ptCount val="111"/>
                <c:pt idx="0">
                  <c:v>0.73</c:v>
                </c:pt>
                <c:pt idx="1">
                  <c:v>0.81</c:v>
                </c:pt>
                <c:pt idx="2">
                  <c:v>0.69</c:v>
                </c:pt>
                <c:pt idx="3">
                  <c:v>0.54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0.75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0.8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0.46</c:v>
                </c:pt>
                <c:pt idx="19">
                  <c:v>0.92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0.3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0.8</c:v>
                </c:pt>
                <c:pt idx="27">
                  <c:v>1.0900000000000001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0.74</c:v>
                </c:pt>
                <c:pt idx="31">
                  <c:v>0.81</c:v>
                </c:pt>
                <c:pt idx="32">
                  <c:v>0.3</c:v>
                </c:pt>
                <c:pt idx="33">
                  <c:v>0.89</c:v>
                </c:pt>
                <c:pt idx="34">
                  <c:v>0.3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0.74</c:v>
                </c:pt>
                <c:pt idx="40">
                  <c:v>0.95</c:v>
                </c:pt>
                <c:pt idx="41">
                  <c:v>1.1000000000000001</c:v>
                </c:pt>
                <c:pt idx="42">
                  <c:v>1</c:v>
                </c:pt>
                <c:pt idx="43">
                  <c:v>0.84</c:v>
                </c:pt>
                <c:pt idx="44">
                  <c:v>0.79</c:v>
                </c:pt>
                <c:pt idx="45">
                  <c:v>1</c:v>
                </c:pt>
                <c:pt idx="46">
                  <c:v>0.5</c:v>
                </c:pt>
                <c:pt idx="47">
                  <c:v>0.67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0.95</c:v>
                </c:pt>
                <c:pt idx="54">
                  <c:v>0.73</c:v>
                </c:pt>
                <c:pt idx="55">
                  <c:v>1.0900000000000001</c:v>
                </c:pt>
                <c:pt idx="56">
                  <c:v>0.57999999999999996</c:v>
                </c:pt>
                <c:pt idx="57">
                  <c:v>1.1000000000000001</c:v>
                </c:pt>
                <c:pt idx="58">
                  <c:v>0.67</c:v>
                </c:pt>
                <c:pt idx="59">
                  <c:v>1.1000000000000001</c:v>
                </c:pt>
                <c:pt idx="60">
                  <c:v>0.28999999999999998</c:v>
                </c:pt>
                <c:pt idx="61">
                  <c:v>0.56999999999999995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0.5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0.75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0.5</c:v>
                </c:pt>
                <c:pt idx="73">
                  <c:v>1.1000000000000001</c:v>
                </c:pt>
                <c:pt idx="74">
                  <c:v>0.56999999999999995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0.33</c:v>
                </c:pt>
                <c:pt idx="78">
                  <c:v>1.1000000000000001</c:v>
                </c:pt>
                <c:pt idx="79">
                  <c:v>0.67</c:v>
                </c:pt>
                <c:pt idx="80">
                  <c:v>1.1000000000000001</c:v>
                </c:pt>
                <c:pt idx="81">
                  <c:v>1.07</c:v>
                </c:pt>
                <c:pt idx="82">
                  <c:v>1.1000000000000001</c:v>
                </c:pt>
                <c:pt idx="83">
                  <c:v>0.43</c:v>
                </c:pt>
                <c:pt idx="84">
                  <c:v>1.1000000000000001</c:v>
                </c:pt>
                <c:pt idx="85">
                  <c:v>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0.92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0.67</c:v>
                </c:pt>
                <c:pt idx="104">
                  <c:v>1.1000000000000001</c:v>
                </c:pt>
                <c:pt idx="105">
                  <c:v>0.5</c:v>
                </c:pt>
                <c:pt idx="106">
                  <c:v>0.25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89856"/>
        <c:axId val="439890248"/>
      </c:scatterChart>
      <c:valAx>
        <c:axId val="4398898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depot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0248"/>
        <c:crosses val="autoZero"/>
        <c:crossBetween val="midCat"/>
        <c:majorUnit val="20"/>
      </c:valAx>
      <c:valAx>
        <c:axId val="4398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</a:t>
                </a:r>
                <a:r>
                  <a:rPr lang="en-US" baseline="0"/>
                  <a:t> / 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9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[bubble.xlsx]PivotChart!PivotTable6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noFill/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noFill/>
            </a:ln>
            <a:effectLst/>
          </c:spPr>
        </c:marker>
      </c:pivotFmt>
      <c:pivotFmt>
        <c:idx val="5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0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3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4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5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PivotChart!$H$10:$H$12</c:f>
              <c:strCache>
                <c:ptCount val="1"/>
                <c:pt idx="0">
                  <c:v>0 - 1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PivotChart!$H$13:$H$44</c:f>
              <c:numCache>
                <c:formatCode>General</c:formatCode>
                <c:ptCount val="31"/>
                <c:pt idx="0">
                  <c:v>0.73076923076923073</c:v>
                </c:pt>
                <c:pt idx="1">
                  <c:v>1.6153846153846154</c:v>
                </c:pt>
                <c:pt idx="2">
                  <c:v>0.46153846153846156</c:v>
                </c:pt>
                <c:pt idx="3">
                  <c:v>1.4615384615384615</c:v>
                </c:pt>
                <c:pt idx="4">
                  <c:v>1.75</c:v>
                </c:pt>
                <c:pt idx="5">
                  <c:v>0.92307692307692313</c:v>
                </c:pt>
                <c:pt idx="8">
                  <c:v>1.6</c:v>
                </c:pt>
                <c:pt idx="9">
                  <c:v>0.8</c:v>
                </c:pt>
                <c:pt idx="10">
                  <c:v>1.0769230769230769</c:v>
                </c:pt>
                <c:pt idx="11">
                  <c:v>0.80769230769230771</c:v>
                </c:pt>
                <c:pt idx="12">
                  <c:v>1.3333333333333333</c:v>
                </c:pt>
                <c:pt idx="14">
                  <c:v>2.2000000000000002</c:v>
                </c:pt>
                <c:pt idx="15">
                  <c:v>0.69230769230769229</c:v>
                </c:pt>
                <c:pt idx="16">
                  <c:v>1.5833333333333333</c:v>
                </c:pt>
                <c:pt idx="18">
                  <c:v>2</c:v>
                </c:pt>
                <c:pt idx="19">
                  <c:v>2</c:v>
                </c:pt>
                <c:pt idx="23">
                  <c:v>3</c:v>
                </c:pt>
                <c:pt idx="24">
                  <c:v>2.4</c:v>
                </c:pt>
                <c:pt idx="26">
                  <c:v>2.5</c:v>
                </c:pt>
                <c:pt idx="27">
                  <c:v>1.1538461538461537</c:v>
                </c:pt>
                <c:pt idx="29">
                  <c:v>0.53846153846153844</c:v>
                </c:pt>
                <c:pt idx="30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PivotChart!$I$10:$I$12</c:f>
              <c:strCache>
                <c:ptCount val="1"/>
                <c:pt idx="0">
                  <c:v>0 - 2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PivotChart!$I$13:$I$44</c:f>
              <c:numCache>
                <c:formatCode>General</c:formatCode>
                <c:ptCount val="31"/>
                <c:pt idx="0">
                  <c:v>1</c:v>
                </c:pt>
                <c:pt idx="1">
                  <c:v>2.1</c:v>
                </c:pt>
                <c:pt idx="2">
                  <c:v>0.6</c:v>
                </c:pt>
                <c:pt idx="3">
                  <c:v>19</c:v>
                </c:pt>
                <c:pt idx="4">
                  <c:v>0.7</c:v>
                </c:pt>
                <c:pt idx="5">
                  <c:v>1.2</c:v>
                </c:pt>
                <c:pt idx="8">
                  <c:v>0.59259259259259256</c:v>
                </c:pt>
                <c:pt idx="9">
                  <c:v>0.29629629629629628</c:v>
                </c:pt>
                <c:pt idx="10">
                  <c:v>14</c:v>
                </c:pt>
                <c:pt idx="11">
                  <c:v>1.1052631578947369</c:v>
                </c:pt>
                <c:pt idx="12">
                  <c:v>0.84210526315789469</c:v>
                </c:pt>
                <c:pt idx="14">
                  <c:v>0.81481481481481477</c:v>
                </c:pt>
                <c:pt idx="15">
                  <c:v>0.94736842105263153</c:v>
                </c:pt>
                <c:pt idx="16">
                  <c:v>1.7272727272727273</c:v>
                </c:pt>
                <c:pt idx="18">
                  <c:v>2.1818181818181817</c:v>
                </c:pt>
                <c:pt idx="19">
                  <c:v>0.29629629629629628</c:v>
                </c:pt>
                <c:pt idx="23">
                  <c:v>2.4</c:v>
                </c:pt>
                <c:pt idx="24">
                  <c:v>0.88888888888888884</c:v>
                </c:pt>
                <c:pt idx="26">
                  <c:v>0.7407407407407407</c:v>
                </c:pt>
                <c:pt idx="27">
                  <c:v>15</c:v>
                </c:pt>
                <c:pt idx="29">
                  <c:v>0.73684210526315785</c:v>
                </c:pt>
                <c:pt idx="30">
                  <c:v>0.81818181818181823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PivotChart!$J$10:$J$12</c:f>
              <c:strCache>
                <c:ptCount val="1"/>
                <c:pt idx="0">
                  <c:v>0 - 3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PivotChart!$J$13:$J$44</c:f>
              <c:numCache>
                <c:formatCode>General</c:formatCode>
                <c:ptCount val="31"/>
                <c:pt idx="0">
                  <c:v>0.86363636363636365</c:v>
                </c:pt>
                <c:pt idx="1">
                  <c:v>3.5</c:v>
                </c:pt>
                <c:pt idx="2">
                  <c:v>1</c:v>
                </c:pt>
                <c:pt idx="3">
                  <c:v>3.1666666666666665</c:v>
                </c:pt>
                <c:pt idx="4">
                  <c:v>0.58333333333333337</c:v>
                </c:pt>
                <c:pt idx="5">
                  <c:v>0.5</c:v>
                </c:pt>
                <c:pt idx="8">
                  <c:v>2.2857142857142856</c:v>
                </c:pt>
                <c:pt idx="9">
                  <c:v>0.66666666666666663</c:v>
                </c:pt>
                <c:pt idx="10">
                  <c:v>2.3333333333333335</c:v>
                </c:pt>
                <c:pt idx="11">
                  <c:v>0.95454545454545459</c:v>
                </c:pt>
                <c:pt idx="12">
                  <c:v>0.66666666666666663</c:v>
                </c:pt>
                <c:pt idx="14">
                  <c:v>1.8333333333333333</c:v>
                </c:pt>
                <c:pt idx="15">
                  <c:v>4.5</c:v>
                </c:pt>
                <c:pt idx="16">
                  <c:v>0.79166666666666663</c:v>
                </c:pt>
                <c:pt idx="18">
                  <c:v>1</c:v>
                </c:pt>
                <c:pt idx="19">
                  <c:v>0.66666666666666663</c:v>
                </c:pt>
                <c:pt idx="23">
                  <c:v>1.0909090909090908</c:v>
                </c:pt>
                <c:pt idx="24">
                  <c:v>2</c:v>
                </c:pt>
                <c:pt idx="26">
                  <c:v>1</c:v>
                </c:pt>
                <c:pt idx="27">
                  <c:v>2.5</c:v>
                </c:pt>
                <c:pt idx="29">
                  <c:v>3.5</c:v>
                </c:pt>
                <c:pt idx="30">
                  <c:v>0.375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PivotChart!$K$10:$K$12</c:f>
              <c:strCache>
                <c:ptCount val="1"/>
                <c:pt idx="0">
                  <c:v>0 - 4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PivotChart!$K$13:$K$44</c:f>
              <c:numCache>
                <c:formatCode>General</c:formatCode>
                <c:ptCount val="31"/>
                <c:pt idx="0">
                  <c:v>1.5833333333333333</c:v>
                </c:pt>
                <c:pt idx="1">
                  <c:v>2.3333333333333335</c:v>
                </c:pt>
                <c:pt idx="3">
                  <c:v>1.3571428571428572</c:v>
                </c:pt>
                <c:pt idx="5">
                  <c:v>1.3333333333333333</c:v>
                </c:pt>
                <c:pt idx="7">
                  <c:v>0.42857142857142855</c:v>
                </c:pt>
                <c:pt idx="9">
                  <c:v>0.5714285714285714</c:v>
                </c:pt>
                <c:pt idx="10">
                  <c:v>1</c:v>
                </c:pt>
                <c:pt idx="11">
                  <c:v>1.75</c:v>
                </c:pt>
                <c:pt idx="12">
                  <c:v>1.3333333333333333</c:v>
                </c:pt>
                <c:pt idx="13">
                  <c:v>0.33333333333333331</c:v>
                </c:pt>
                <c:pt idx="14">
                  <c:v>5.5</c:v>
                </c:pt>
                <c:pt idx="15">
                  <c:v>4.5</c:v>
                </c:pt>
                <c:pt idx="16">
                  <c:v>1.5833333333333333</c:v>
                </c:pt>
                <c:pt idx="18">
                  <c:v>2</c:v>
                </c:pt>
                <c:pt idx="19">
                  <c:v>0.5714285714285714</c:v>
                </c:pt>
                <c:pt idx="20">
                  <c:v>1</c:v>
                </c:pt>
                <c:pt idx="22">
                  <c:v>0.88888888888888884</c:v>
                </c:pt>
                <c:pt idx="23">
                  <c:v>2.6666666666666665</c:v>
                </c:pt>
                <c:pt idx="24">
                  <c:v>1.7142857142857142</c:v>
                </c:pt>
                <c:pt idx="26">
                  <c:v>2.2222222222222223</c:v>
                </c:pt>
                <c:pt idx="27">
                  <c:v>1.0714285714285714</c:v>
                </c:pt>
                <c:pt idx="28">
                  <c:v>0.5</c:v>
                </c:pt>
                <c:pt idx="29">
                  <c:v>3.5</c:v>
                </c:pt>
                <c:pt idx="30">
                  <c:v>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PivotChart!$L$10:$L$12</c:f>
              <c:strCache>
                <c:ptCount val="1"/>
                <c:pt idx="0">
                  <c:v>0 - 5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PivotChart!$L$13:$L$44</c:f>
              <c:numCache>
                <c:formatCode>General</c:formatCode>
                <c:ptCount val="31"/>
                <c:pt idx="1">
                  <c:v>1.75</c:v>
                </c:pt>
                <c:pt idx="3">
                  <c:v>1.7272727272727273</c:v>
                </c:pt>
                <c:pt idx="4">
                  <c:v>0.58333333333333337</c:v>
                </c:pt>
                <c:pt idx="6">
                  <c:v>1.0666666666666667</c:v>
                </c:pt>
                <c:pt idx="8">
                  <c:v>1.3333333333333333</c:v>
                </c:pt>
                <c:pt idx="9">
                  <c:v>1.6</c:v>
                </c:pt>
                <c:pt idx="10">
                  <c:v>1.2727272727272727</c:v>
                </c:pt>
                <c:pt idx="11">
                  <c:v>1.4</c:v>
                </c:pt>
                <c:pt idx="12">
                  <c:v>1.2307692307692308</c:v>
                </c:pt>
                <c:pt idx="14">
                  <c:v>1.8333333333333333</c:v>
                </c:pt>
                <c:pt idx="15">
                  <c:v>1.2</c:v>
                </c:pt>
                <c:pt idx="16">
                  <c:v>1.4615384615384615</c:v>
                </c:pt>
                <c:pt idx="18">
                  <c:v>1.8461538461538463</c:v>
                </c:pt>
                <c:pt idx="20">
                  <c:v>0.92307692307692313</c:v>
                </c:pt>
                <c:pt idx="21">
                  <c:v>0.33333333333333331</c:v>
                </c:pt>
                <c:pt idx="22">
                  <c:v>0.66666666666666663</c:v>
                </c:pt>
                <c:pt idx="23">
                  <c:v>1.8461538461538463</c:v>
                </c:pt>
                <c:pt idx="24">
                  <c:v>4.8</c:v>
                </c:pt>
                <c:pt idx="25">
                  <c:v>0.15384615384615385</c:v>
                </c:pt>
                <c:pt idx="27">
                  <c:v>1.25</c:v>
                </c:pt>
                <c:pt idx="28">
                  <c:v>0.4</c:v>
                </c:pt>
                <c:pt idx="29">
                  <c:v>0.93333333333333335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PivotChart!$N$10:$N$12</c:f>
              <c:strCache>
                <c:ptCount val="1"/>
                <c:pt idx="0">
                  <c:v>1 - 1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PivotChart!$N$13:$N$44</c:f>
              <c:numCache>
                <c:formatCode>General</c:formatCode>
                <c:ptCount val="31"/>
                <c:pt idx="6">
                  <c:v>0.61538461538461542</c:v>
                </c:pt>
                <c:pt idx="7">
                  <c:v>0.46153846153846156</c:v>
                </c:pt>
                <c:pt idx="13">
                  <c:v>0.11538461538461539</c:v>
                </c:pt>
                <c:pt idx="17">
                  <c:v>7.6923076923076927E-2</c:v>
                </c:pt>
                <c:pt idx="20">
                  <c:v>1</c:v>
                </c:pt>
                <c:pt idx="21">
                  <c:v>0.4</c:v>
                </c:pt>
                <c:pt idx="22">
                  <c:v>0.61538461538461542</c:v>
                </c:pt>
                <c:pt idx="25">
                  <c:v>0.25</c:v>
                </c:pt>
                <c:pt idx="28">
                  <c:v>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PivotChart!$O$10:$O$12</c:f>
              <c:strCache>
                <c:ptCount val="1"/>
                <c:pt idx="0">
                  <c:v>1 - 2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PivotChart!$O$13:$O$44</c:f>
              <c:numCache>
                <c:formatCode>General</c:formatCode>
                <c:ptCount val="31"/>
                <c:pt idx="6">
                  <c:v>0.84210526315789469</c:v>
                </c:pt>
                <c:pt idx="7">
                  <c:v>6</c:v>
                </c:pt>
                <c:pt idx="13">
                  <c:v>0.3</c:v>
                </c:pt>
                <c:pt idx="17">
                  <c:v>1</c:v>
                </c:pt>
                <c:pt idx="20">
                  <c:v>1.0909090909090908</c:v>
                </c:pt>
                <c:pt idx="21">
                  <c:v>0.14814814814814814</c:v>
                </c:pt>
                <c:pt idx="22">
                  <c:v>0.8</c:v>
                </c:pt>
                <c:pt idx="25">
                  <c:v>0.10526315789473684</c:v>
                </c:pt>
                <c:pt idx="28">
                  <c:v>0.2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PivotChart!$P$10:$P$12</c:f>
              <c:strCache>
                <c:ptCount val="1"/>
                <c:pt idx="0">
                  <c:v>1 - 3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PivotChart!$P$13:$P$44</c:f>
              <c:numCache>
                <c:formatCode>General</c:formatCode>
                <c:ptCount val="31"/>
                <c:pt idx="6">
                  <c:v>0.72727272727272729</c:v>
                </c:pt>
                <c:pt idx="7">
                  <c:v>0.8571428571428571</c:v>
                </c:pt>
                <c:pt idx="13">
                  <c:v>0.75</c:v>
                </c:pt>
                <c:pt idx="17">
                  <c:v>0.14285714285714285</c:v>
                </c:pt>
                <c:pt idx="20">
                  <c:v>0.5</c:v>
                </c:pt>
                <c:pt idx="21">
                  <c:v>0.5714285714285714</c:v>
                </c:pt>
                <c:pt idx="22">
                  <c:v>1.3333333333333333</c:v>
                </c:pt>
                <c:pt idx="25">
                  <c:v>0.5</c:v>
                </c:pt>
                <c:pt idx="28">
                  <c:v>0.2857142857142857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PivotChart!$Q$10:$Q$12</c:f>
              <c:strCache>
                <c:ptCount val="1"/>
                <c:pt idx="0">
                  <c:v>1 - 4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PivotChart!$Q$13:$Q$44</c:f>
              <c:numCache>
                <c:formatCode>General</c:formatCode>
                <c:ptCount val="31"/>
                <c:pt idx="2">
                  <c:v>0.66666666666666663</c:v>
                </c:pt>
                <c:pt idx="4">
                  <c:v>0.5</c:v>
                </c:pt>
                <c:pt idx="6">
                  <c:v>4</c:v>
                </c:pt>
                <c:pt idx="8">
                  <c:v>4</c:v>
                </c:pt>
                <c:pt idx="17">
                  <c:v>0.25</c:v>
                </c:pt>
                <c:pt idx="21">
                  <c:v>1</c:v>
                </c:pt>
                <c:pt idx="25">
                  <c:v>0.5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PivotChart!$R$10:$R$12</c:f>
              <c:strCache>
                <c:ptCount val="1"/>
                <c:pt idx="0">
                  <c:v>1 - 5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PivotChart!$G$13:$G$44</c:f>
              <c:strCach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strCache>
            </c:strRef>
          </c:cat>
          <c:val>
            <c:numRef>
              <c:f>PivotChart!$R$13:$R$44</c:f>
              <c:numCache>
                <c:formatCode>General</c:formatCode>
                <c:ptCount val="31"/>
                <c:pt idx="0">
                  <c:v>1.2666666666666666</c:v>
                </c:pt>
                <c:pt idx="2">
                  <c:v>0.5</c:v>
                </c:pt>
                <c:pt idx="5">
                  <c:v>1</c:v>
                </c:pt>
                <c:pt idx="7">
                  <c:v>0.54545454545454541</c:v>
                </c:pt>
                <c:pt idx="13">
                  <c:v>0.25</c:v>
                </c:pt>
                <c:pt idx="17">
                  <c:v>9.0909090909090912E-2</c:v>
                </c:pt>
                <c:pt idx="19">
                  <c:v>1.6</c:v>
                </c:pt>
                <c:pt idx="26">
                  <c:v>1</c:v>
                </c:pt>
                <c:pt idx="30">
                  <c:v>0.69230769230769229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07024"/>
        <c:axId val="509807416"/>
      </c:lineChart>
      <c:catAx>
        <c:axId val="5098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7416"/>
        <c:crosses val="autoZero"/>
        <c:auto val="1"/>
        <c:lblAlgn val="ctr"/>
        <c:lblOffset val="100"/>
        <c:noMultiLvlLbl val="0"/>
      </c:catAx>
      <c:valAx>
        <c:axId val="5098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25400" cap="flat" cmpd="sng" algn="ctr">
              <a:noFill/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numRef>
              <c:f>Sheet5!$U$38:$U$53</c:f>
              <c:numCache>
                <c:formatCode>General</c:formatCode>
                <c:ptCount val="16"/>
                <c:pt idx="0">
                  <c:v>7.166666666666667</c:v>
                </c:pt>
                <c:pt idx="1">
                  <c:v>4.666666666666667</c:v>
                </c:pt>
                <c:pt idx="2">
                  <c:v>6.166666666666667</c:v>
                </c:pt>
                <c:pt idx="3">
                  <c:v>20.5</c:v>
                </c:pt>
                <c:pt idx="4">
                  <c:v>4.166666666666667</c:v>
                </c:pt>
                <c:pt idx="5">
                  <c:v>15</c:v>
                </c:pt>
                <c:pt idx="6">
                  <c:v>6.166666666666667</c:v>
                </c:pt>
                <c:pt idx="7">
                  <c:v>4</c:v>
                </c:pt>
                <c:pt idx="8">
                  <c:v>4.666666666666667</c:v>
                </c:pt>
                <c:pt idx="9">
                  <c:v>16.5</c:v>
                </c:pt>
                <c:pt idx="10">
                  <c:v>3.5</c:v>
                </c:pt>
                <c:pt idx="11">
                  <c:v>5.5</c:v>
                </c:pt>
                <c:pt idx="12">
                  <c:v>6.166666666666667</c:v>
                </c:pt>
                <c:pt idx="13">
                  <c:v>7.833333333333333</c:v>
                </c:pt>
                <c:pt idx="14">
                  <c:v>3.8333333333333335</c:v>
                </c:pt>
                <c:pt idx="15">
                  <c:v>4.833333333333333</c:v>
                </c:pt>
              </c:numCache>
            </c:numRef>
          </c:xVal>
          <c:yVal>
            <c:numRef>
              <c:f>Sheet5!$V$38:$V$53</c:f>
              <c:numCache>
                <c:formatCode>General</c:formatCode>
                <c:ptCount val="16"/>
                <c:pt idx="0">
                  <c:v>19.209372712298546</c:v>
                </c:pt>
                <c:pt idx="1">
                  <c:v>72.027772421476428</c:v>
                </c:pt>
                <c:pt idx="2">
                  <c:v>102.04410811016969</c:v>
                </c:pt>
                <c:pt idx="3">
                  <c:v>30.413812651491099</c:v>
                </c:pt>
                <c:pt idx="4">
                  <c:v>78</c:v>
                </c:pt>
                <c:pt idx="5">
                  <c:v>34.928498393145958</c:v>
                </c:pt>
                <c:pt idx="6">
                  <c:v>65.741919655574407</c:v>
                </c:pt>
                <c:pt idx="7">
                  <c:v>60.29925372672534</c:v>
                </c:pt>
                <c:pt idx="8">
                  <c:v>99.744674043279119</c:v>
                </c:pt>
                <c:pt idx="9">
                  <c:v>27.513632984395208</c:v>
                </c:pt>
                <c:pt idx="10">
                  <c:v>41.048751503547585</c:v>
                </c:pt>
                <c:pt idx="11">
                  <c:v>88.11923740024082</c:v>
                </c:pt>
                <c:pt idx="12">
                  <c:v>62.681735776859277</c:v>
                </c:pt>
                <c:pt idx="13">
                  <c:v>56.515484603779164</c:v>
                </c:pt>
                <c:pt idx="14">
                  <c:v>60.307545133258408</c:v>
                </c:pt>
                <c:pt idx="15">
                  <c:v>71.589105316381762</c:v>
                </c:pt>
              </c:numCache>
            </c:numRef>
          </c:yVal>
          <c:bubbleSize>
            <c:numRef>
              <c:f>Sheet5!$W$38:$W$53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09806240"/>
        <c:axId val="509805848"/>
      </c:bubbleChart>
      <c:valAx>
        <c:axId val="50980624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Demand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5848"/>
        <c:crosses val="autoZero"/>
        <c:crossBetween val="midCat"/>
      </c:valAx>
      <c:valAx>
        <c:axId val="509805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 focal depot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alphaBeta!$D$2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alphaBeta!$C$3:$C$5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alphaBeta!$D$3:$D$5</c:f>
              <c:numCache>
                <c:formatCode>General</c:formatCode>
                <c:ptCount val="3"/>
                <c:pt idx="0">
                  <c:v>15.07</c:v>
                </c:pt>
                <c:pt idx="1">
                  <c:v>14.86</c:v>
                </c:pt>
                <c:pt idx="2">
                  <c:v>16.38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alphaBeta!$E$2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alphaBeta!$C$3:$C$5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alphaBeta!$E$3:$E$5</c:f>
              <c:numCache>
                <c:formatCode>General</c:formatCode>
                <c:ptCount val="3"/>
                <c:pt idx="0">
                  <c:v>5.33</c:v>
                </c:pt>
                <c:pt idx="1">
                  <c:v>6.92</c:v>
                </c:pt>
                <c:pt idx="2">
                  <c:v>7.53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alphaBeta!$F$2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alphaBeta!$C$3:$C$5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cat>
          <c:val>
            <c:numRef>
              <c:f>alphaBeta!$F$3:$F$5</c:f>
              <c:numCache>
                <c:formatCode>General</c:formatCode>
                <c:ptCount val="3"/>
                <c:pt idx="0">
                  <c:v>5.35</c:v>
                </c:pt>
                <c:pt idx="1">
                  <c:v>10.039999999999999</c:v>
                </c:pt>
                <c:pt idx="2">
                  <c:v>10.33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09807808"/>
        <c:axId val="509808200"/>
      </c:lineChart>
      <c:catAx>
        <c:axId val="5098078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8200"/>
        <c:crosses val="autoZero"/>
        <c:auto val="1"/>
        <c:lblAlgn val="ctr"/>
        <c:lblOffset val="100"/>
        <c:noMultiLvlLbl val="0"/>
      </c:catAx>
      <c:valAx>
        <c:axId val="5098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[2]SavingsTable!$A$7:$A$10</c:f>
              <c:strCache>
                <c:ptCount val="4"/>
                <c:pt idx="0">
                  <c:v>A-n32-k5</c:v>
                </c:pt>
                <c:pt idx="1">
                  <c:v>A-n48-k7</c:v>
                </c:pt>
                <c:pt idx="2">
                  <c:v>A-n64-k9</c:v>
                </c:pt>
                <c:pt idx="3">
                  <c:v>A-n80-k10</c:v>
                </c:pt>
              </c:strCache>
            </c:strRef>
          </c:xVal>
          <c:yVal>
            <c:numRef>
              <c:f>[2]SavingsTable!$P$7:$P$10</c:f>
              <c:numCache>
                <c:formatCode>0.0%</c:formatCode>
                <c:ptCount val="4"/>
                <c:pt idx="0">
                  <c:v>0.15042037971750175</c:v>
                </c:pt>
                <c:pt idx="1">
                  <c:v>0.17246320213217428</c:v>
                </c:pt>
                <c:pt idx="2">
                  <c:v>0.17768610873053978</c:v>
                </c:pt>
                <c:pt idx="3">
                  <c:v>0.15620367132675247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09808984"/>
        <c:axId val="509809376"/>
      </c:scatterChart>
      <c:valAx>
        <c:axId val="50980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9376"/>
        <c:crosses val="autoZero"/>
        <c:crossBetween val="midCat"/>
      </c:valAx>
      <c:valAx>
        <c:axId val="509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38100</xdr:rowOff>
    </xdr:from>
    <xdr:to>
      <xdr:col>24</xdr:col>
      <xdr:colOff>83820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541866</xdr:colOff>
      <xdr:row>2</xdr:row>
      <xdr:rowOff>160021</xdr:rowOff>
    </xdr:from>
    <xdr:to>
      <xdr:col>21</xdr:col>
      <xdr:colOff>59267</xdr:colOff>
      <xdr:row>21</xdr:row>
      <xdr:rowOff>143933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516466</xdr:colOff>
      <xdr:row>22</xdr:row>
      <xdr:rowOff>33865</xdr:rowOff>
    </xdr:from>
    <xdr:to>
      <xdr:col>21</xdr:col>
      <xdr:colOff>152400</xdr:colOff>
      <xdr:row>39</xdr:row>
      <xdr:rowOff>59267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19050</xdr:rowOff>
    </xdr:from>
    <xdr:to>
      <xdr:col>14</xdr:col>
      <xdr:colOff>472440</xdr:colOff>
      <xdr:row>25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175259</xdr:colOff>
      <xdr:row>40</xdr:row>
      <xdr:rowOff>94825</xdr:rowOff>
    </xdr:from>
    <xdr:to>
      <xdr:col>48</xdr:col>
      <xdr:colOff>296332</xdr:colOff>
      <xdr:row>64</xdr:row>
      <xdr:rowOff>67732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6</xdr:row>
      <xdr:rowOff>121920</xdr:rowOff>
    </xdr:from>
    <xdr:to>
      <xdr:col>8</xdr:col>
      <xdr:colOff>7620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304800</xdr:colOff>
      <xdr:row>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Sheet1"/>
      <sheetName val="BigInstances"/>
      <sheetName val="ExSolutions"/>
      <sheetName val="BInstances"/>
      <sheetName val="DisKnapLocal-BM"/>
      <sheetName val="DemKnapLocal-BM"/>
      <sheetName val="NumKnapLocal-BM"/>
      <sheetName val="Sheet2"/>
      <sheetName val="DCP-HSR"/>
      <sheetName val="DCO-HSA"/>
      <sheetName val="DCO-HSM"/>
      <sheetName val="DCT-HSR"/>
      <sheetName val="Sheet4"/>
      <sheetName val="DCT-HSM"/>
      <sheetName val="DCZ-HSA"/>
      <sheetName val="DCZ-HSM"/>
      <sheetName val="Sheet3"/>
    </sheetNames>
    <sheetDataSet>
      <sheetData sheetId="0">
        <row r="12">
          <cell r="G12">
            <v>64.001953095198502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KnapLocal-BM"/>
      <sheetName val="DisKnapLocal-BM"/>
      <sheetName val="DemKnapLocal-BM"/>
      <sheetName val="Benchmarking-32"/>
      <sheetName val="Savings-BigInstances"/>
      <sheetName val="SavingsTable"/>
      <sheetName val="Stacked Bars"/>
      <sheetName val="AHResults"/>
      <sheetName val="DCP-HSR"/>
      <sheetName val="DCZ-HSA"/>
      <sheetName val="Sheet1"/>
      <sheetName val="Dynamic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A-n32-k5</v>
          </cell>
          <cell r="P7">
            <v>0.15042037971750175</v>
          </cell>
        </row>
        <row r="8">
          <cell r="A8" t="str">
            <v>A-n48-k7</v>
          </cell>
          <cell r="P8">
            <v>0.17246320213217428</v>
          </cell>
        </row>
        <row r="9">
          <cell r="A9" t="str">
            <v>A-n64-k9</v>
          </cell>
          <cell r="P9">
            <v>0.17768610873053978</v>
          </cell>
        </row>
        <row r="10">
          <cell r="A10" t="str">
            <v>A-n80-k10</v>
          </cell>
          <cell r="P10">
            <v>0.15620367132675247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. Paul" refreshedDate="42856.586097685184" createdVersion="5" refreshedVersion="5" minRefreshableVersion="3" recordCount="155">
  <cacheSource type="worksheet">
    <worksheetSource ref="A1:D156" sheet="PivotChart"/>
  </cacheSource>
  <cacheFields count="4">
    <cacheField name="Instanc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odeiD" numFmtId="0">
      <sharedItems containsSemiMixedTypes="0" containsString="0" containsNumber="1" containsInteger="1" minValue="2" maxValue="32" count="31">
        <n v="15"/>
        <n v="8"/>
        <n v="2"/>
        <n v="13"/>
        <n v="17"/>
        <n v="31"/>
        <n v="19"/>
        <n v="9"/>
        <n v="12"/>
        <n v="5"/>
        <n v="29"/>
        <n v="21"/>
        <n v="6"/>
        <n v="30"/>
        <n v="22"/>
        <n v="32"/>
        <n v="20"/>
        <n v="18"/>
        <n v="14"/>
        <n v="23"/>
        <n v="10"/>
        <n v="16"/>
        <n v="11"/>
        <n v="26"/>
        <n v="24"/>
        <n v="3"/>
        <n v="4"/>
        <n v="7"/>
        <n v="27"/>
        <n v="25"/>
        <n v="28"/>
      </sharedItems>
    </cacheField>
    <cacheField name="qi/er" numFmtId="4">
      <sharedItems containsSemiMixedTypes="0" containsString="0" containsNumber="1" minValue="7.6923076923076927E-2" maxValue="19"/>
    </cacheField>
    <cacheField name="R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n v="0.11538461538461539"/>
    <x v="0"/>
  </r>
  <r>
    <x v="0"/>
    <x v="1"/>
    <n v="0.61538461538461542"/>
    <x v="0"/>
  </r>
  <r>
    <x v="0"/>
    <x v="2"/>
    <n v="0.73076923076923073"/>
    <x v="1"/>
  </r>
  <r>
    <x v="0"/>
    <x v="3"/>
    <n v="0.80769230769230771"/>
    <x v="1"/>
  </r>
  <r>
    <x v="0"/>
    <x v="4"/>
    <n v="0.69230769230769229"/>
    <x v="1"/>
  </r>
  <r>
    <x v="0"/>
    <x v="5"/>
    <n v="0.53846153846153844"/>
    <x v="1"/>
  </r>
  <r>
    <x v="0"/>
    <x v="6"/>
    <n v="7.6923076923076927E-2"/>
    <x v="0"/>
  </r>
  <r>
    <x v="0"/>
    <x v="7"/>
    <n v="0.46153846153846156"/>
    <x v="0"/>
  </r>
  <r>
    <x v="0"/>
    <x v="8"/>
    <n v="1.0769230769230769"/>
    <x v="1"/>
  </r>
  <r>
    <x v="0"/>
    <x v="9"/>
    <n v="1.4615384615384615"/>
    <x v="1"/>
  </r>
  <r>
    <x v="0"/>
    <x v="10"/>
    <n v="1.1538461538461537"/>
    <x v="1"/>
  </r>
  <r>
    <x v="0"/>
    <x v="11"/>
    <n v="2"/>
    <x v="1"/>
  </r>
  <r>
    <x v="0"/>
    <x v="12"/>
    <n v="1.75"/>
    <x v="1"/>
  </r>
  <r>
    <x v="0"/>
    <x v="13"/>
    <n v="0.5"/>
    <x v="0"/>
  </r>
  <r>
    <x v="0"/>
    <x v="14"/>
    <n v="1"/>
    <x v="0"/>
  </r>
  <r>
    <x v="0"/>
    <x v="15"/>
    <n v="0.75"/>
    <x v="1"/>
  </r>
  <r>
    <x v="0"/>
    <x v="16"/>
    <n v="2"/>
    <x v="1"/>
  </r>
  <r>
    <x v="0"/>
    <x v="17"/>
    <n v="1.5833333333333333"/>
    <x v="1"/>
  </r>
  <r>
    <x v="0"/>
    <x v="18"/>
    <n v="1.3333333333333333"/>
    <x v="1"/>
  </r>
  <r>
    <x v="0"/>
    <x v="19"/>
    <n v="0.4"/>
    <x v="0"/>
  </r>
  <r>
    <x v="0"/>
    <x v="20"/>
    <n v="1.6"/>
    <x v="1"/>
  </r>
  <r>
    <x v="0"/>
    <x v="21"/>
    <n v="2.2000000000000002"/>
    <x v="1"/>
  </r>
  <r>
    <x v="0"/>
    <x v="22"/>
    <n v="0.8"/>
    <x v="1"/>
  </r>
  <r>
    <x v="0"/>
    <x v="23"/>
    <n v="2.4"/>
    <x v="1"/>
  </r>
  <r>
    <x v="0"/>
    <x v="24"/>
    <n v="0.61538461538461542"/>
    <x v="0"/>
  </r>
  <r>
    <x v="0"/>
    <x v="25"/>
    <n v="1.6153846153846154"/>
    <x v="1"/>
  </r>
  <r>
    <x v="0"/>
    <x v="26"/>
    <n v="0.46153846153846156"/>
    <x v="1"/>
  </r>
  <r>
    <x v="0"/>
    <x v="27"/>
    <n v="0.92307692307692313"/>
    <x v="1"/>
  </r>
  <r>
    <x v="0"/>
    <x v="28"/>
    <n v="0.25"/>
    <x v="0"/>
  </r>
  <r>
    <x v="0"/>
    <x v="29"/>
    <n v="3"/>
    <x v="1"/>
  </r>
  <r>
    <x v="0"/>
    <x v="30"/>
    <n v="2.5"/>
    <x v="1"/>
  </r>
  <r>
    <x v="1"/>
    <x v="12"/>
    <n v="0.7"/>
    <x v="1"/>
  </r>
  <r>
    <x v="1"/>
    <x v="13"/>
    <n v="0.2"/>
    <x v="0"/>
  </r>
  <r>
    <x v="1"/>
    <x v="0"/>
    <n v="0.3"/>
    <x v="0"/>
  </r>
  <r>
    <x v="1"/>
    <x v="29"/>
    <n v="2.4"/>
    <x v="1"/>
  </r>
  <r>
    <x v="1"/>
    <x v="27"/>
    <n v="1.2"/>
    <x v="1"/>
  </r>
  <r>
    <x v="1"/>
    <x v="26"/>
    <n v="0.6"/>
    <x v="1"/>
  </r>
  <r>
    <x v="1"/>
    <x v="25"/>
    <n v="2.1"/>
    <x v="1"/>
  </r>
  <r>
    <x v="1"/>
    <x v="24"/>
    <n v="0.8"/>
    <x v="0"/>
  </r>
  <r>
    <x v="1"/>
    <x v="14"/>
    <n v="1.0909090909090908"/>
    <x v="0"/>
  </r>
  <r>
    <x v="1"/>
    <x v="15"/>
    <n v="0.81818181818181823"/>
    <x v="1"/>
  </r>
  <r>
    <x v="1"/>
    <x v="16"/>
    <n v="2.1818181818181817"/>
    <x v="1"/>
  </r>
  <r>
    <x v="1"/>
    <x v="17"/>
    <n v="1.7272727272727273"/>
    <x v="1"/>
  </r>
  <r>
    <x v="1"/>
    <x v="30"/>
    <n v="0.7407407407407407"/>
    <x v="1"/>
  </r>
  <r>
    <x v="1"/>
    <x v="19"/>
    <n v="0.14814814814814814"/>
    <x v="0"/>
  </r>
  <r>
    <x v="1"/>
    <x v="20"/>
    <n v="0.59259259259259256"/>
    <x v="1"/>
  </r>
  <r>
    <x v="1"/>
    <x v="21"/>
    <n v="0.81481481481481477"/>
    <x v="1"/>
  </r>
  <r>
    <x v="1"/>
    <x v="22"/>
    <n v="0.29629629629629628"/>
    <x v="1"/>
  </r>
  <r>
    <x v="1"/>
    <x v="23"/>
    <n v="0.88888888888888884"/>
    <x v="1"/>
  </r>
  <r>
    <x v="1"/>
    <x v="11"/>
    <n v="0.29629629629629628"/>
    <x v="1"/>
  </r>
  <r>
    <x v="1"/>
    <x v="10"/>
    <n v="15"/>
    <x v="1"/>
  </r>
  <r>
    <x v="1"/>
    <x v="9"/>
    <n v="19"/>
    <x v="1"/>
  </r>
  <r>
    <x v="1"/>
    <x v="8"/>
    <n v="14"/>
    <x v="1"/>
  </r>
  <r>
    <x v="1"/>
    <x v="7"/>
    <n v="6"/>
    <x v="0"/>
  </r>
  <r>
    <x v="1"/>
    <x v="6"/>
    <n v="1"/>
    <x v="0"/>
  </r>
  <r>
    <x v="1"/>
    <x v="5"/>
    <n v="0.73684210526315785"/>
    <x v="1"/>
  </r>
  <r>
    <x v="1"/>
    <x v="4"/>
    <n v="0.94736842105263153"/>
    <x v="1"/>
  </r>
  <r>
    <x v="1"/>
    <x v="3"/>
    <n v="1.1052631578947369"/>
    <x v="1"/>
  </r>
  <r>
    <x v="1"/>
    <x v="2"/>
    <n v="1"/>
    <x v="1"/>
  </r>
  <r>
    <x v="1"/>
    <x v="18"/>
    <n v="0.84210526315789469"/>
    <x v="1"/>
  </r>
  <r>
    <x v="1"/>
    <x v="1"/>
    <n v="0.84210526315789469"/>
    <x v="0"/>
  </r>
  <r>
    <x v="1"/>
    <x v="28"/>
    <n v="0.10526315789473684"/>
    <x v="0"/>
  </r>
  <r>
    <x v="2"/>
    <x v="27"/>
    <n v="0.5"/>
    <x v="1"/>
  </r>
  <r>
    <x v="2"/>
    <x v="17"/>
    <n v="0.79166666666666663"/>
    <x v="1"/>
  </r>
  <r>
    <x v="2"/>
    <x v="16"/>
    <n v="1"/>
    <x v="1"/>
  </r>
  <r>
    <x v="2"/>
    <x v="15"/>
    <n v="0.375"/>
    <x v="1"/>
  </r>
  <r>
    <x v="2"/>
    <x v="14"/>
    <n v="0.5"/>
    <x v="0"/>
  </r>
  <r>
    <x v="2"/>
    <x v="18"/>
    <n v="0.66666666666666663"/>
    <x v="1"/>
  </r>
  <r>
    <x v="2"/>
    <x v="8"/>
    <n v="2.3333333333333335"/>
    <x v="1"/>
  </r>
  <r>
    <x v="2"/>
    <x v="9"/>
    <n v="3.1666666666666665"/>
    <x v="1"/>
  </r>
  <r>
    <x v="2"/>
    <x v="10"/>
    <n v="2.5"/>
    <x v="1"/>
  </r>
  <r>
    <x v="2"/>
    <x v="24"/>
    <n v="1.3333333333333333"/>
    <x v="0"/>
  </r>
  <r>
    <x v="2"/>
    <x v="25"/>
    <n v="3.5"/>
    <x v="1"/>
  </r>
  <r>
    <x v="2"/>
    <x v="26"/>
    <n v="1"/>
    <x v="1"/>
  </r>
  <r>
    <x v="2"/>
    <x v="3"/>
    <n v="0.95454545454545459"/>
    <x v="1"/>
  </r>
  <r>
    <x v="2"/>
    <x v="2"/>
    <n v="0.86363636363636365"/>
    <x v="1"/>
  </r>
  <r>
    <x v="2"/>
    <x v="1"/>
    <n v="0.72727272727272729"/>
    <x v="0"/>
  </r>
  <r>
    <x v="2"/>
    <x v="29"/>
    <n v="1.0909090909090908"/>
    <x v="1"/>
  </r>
  <r>
    <x v="2"/>
    <x v="11"/>
    <n v="0.66666666666666663"/>
    <x v="1"/>
  </r>
  <r>
    <x v="2"/>
    <x v="12"/>
    <n v="0.58333333333333337"/>
    <x v="1"/>
  </r>
  <r>
    <x v="2"/>
    <x v="23"/>
    <n v="2"/>
    <x v="1"/>
  </r>
  <r>
    <x v="2"/>
    <x v="22"/>
    <n v="0.66666666666666663"/>
    <x v="1"/>
  </r>
  <r>
    <x v="2"/>
    <x v="21"/>
    <n v="1.8333333333333333"/>
    <x v="1"/>
  </r>
  <r>
    <x v="2"/>
    <x v="30"/>
    <n v="1"/>
    <x v="1"/>
  </r>
  <r>
    <x v="2"/>
    <x v="13"/>
    <n v="0.2857142857142857"/>
    <x v="0"/>
  </r>
  <r>
    <x v="2"/>
    <x v="19"/>
    <n v="0.5714285714285714"/>
    <x v="0"/>
  </r>
  <r>
    <x v="2"/>
    <x v="20"/>
    <n v="2.2857142857142856"/>
    <x v="1"/>
  </r>
  <r>
    <x v="2"/>
    <x v="7"/>
    <n v="0.8571428571428571"/>
    <x v="0"/>
  </r>
  <r>
    <x v="2"/>
    <x v="6"/>
    <n v="0.14285714285714285"/>
    <x v="0"/>
  </r>
  <r>
    <x v="2"/>
    <x v="5"/>
    <n v="3.5"/>
    <x v="1"/>
  </r>
  <r>
    <x v="2"/>
    <x v="4"/>
    <n v="4.5"/>
    <x v="1"/>
  </r>
  <r>
    <x v="2"/>
    <x v="28"/>
    <n v="0.5"/>
    <x v="0"/>
  </r>
  <r>
    <x v="2"/>
    <x v="0"/>
    <n v="0.75"/>
    <x v="0"/>
  </r>
  <r>
    <x v="3"/>
    <x v="18"/>
    <n v="1.3333333333333333"/>
    <x v="1"/>
  </r>
  <r>
    <x v="3"/>
    <x v="17"/>
    <n v="1.5833333333333333"/>
    <x v="1"/>
  </r>
  <r>
    <x v="3"/>
    <x v="16"/>
    <n v="2"/>
    <x v="1"/>
  </r>
  <r>
    <x v="3"/>
    <x v="15"/>
    <n v="0.75"/>
    <x v="1"/>
  </r>
  <r>
    <x v="3"/>
    <x v="14"/>
    <n v="1"/>
    <x v="1"/>
  </r>
  <r>
    <x v="3"/>
    <x v="2"/>
    <n v="1.5833333333333333"/>
    <x v="1"/>
  </r>
  <r>
    <x v="3"/>
    <x v="3"/>
    <n v="1.75"/>
    <x v="1"/>
  </r>
  <r>
    <x v="3"/>
    <x v="11"/>
    <n v="0.5714285714285714"/>
    <x v="1"/>
  </r>
  <r>
    <x v="3"/>
    <x v="12"/>
    <n v="0.5"/>
    <x v="0"/>
  </r>
  <r>
    <x v="3"/>
    <x v="23"/>
    <n v="1.7142857142857142"/>
    <x v="1"/>
  </r>
  <r>
    <x v="3"/>
    <x v="22"/>
    <n v="0.5714285714285714"/>
    <x v="1"/>
  </r>
  <r>
    <x v="3"/>
    <x v="30"/>
    <n v="2.2222222222222223"/>
    <x v="1"/>
  </r>
  <r>
    <x v="3"/>
    <x v="29"/>
    <n v="2.6666666666666665"/>
    <x v="1"/>
  </r>
  <r>
    <x v="3"/>
    <x v="0"/>
    <n v="0.33333333333333331"/>
    <x v="1"/>
  </r>
  <r>
    <x v="3"/>
    <x v="27"/>
    <n v="1.3333333333333333"/>
    <x v="1"/>
  </r>
  <r>
    <x v="3"/>
    <x v="26"/>
    <n v="0.66666666666666663"/>
    <x v="0"/>
  </r>
  <r>
    <x v="3"/>
    <x v="25"/>
    <n v="2.3333333333333335"/>
    <x v="1"/>
  </r>
  <r>
    <x v="3"/>
    <x v="24"/>
    <n v="0.88888888888888884"/>
    <x v="1"/>
  </r>
  <r>
    <x v="3"/>
    <x v="10"/>
    <n v="1.0714285714285714"/>
    <x v="1"/>
  </r>
  <r>
    <x v="3"/>
    <x v="9"/>
    <n v="1.3571428571428572"/>
    <x v="1"/>
  </r>
  <r>
    <x v="3"/>
    <x v="8"/>
    <n v="1"/>
    <x v="1"/>
  </r>
  <r>
    <x v="3"/>
    <x v="7"/>
    <n v="0.42857142857142855"/>
    <x v="1"/>
  </r>
  <r>
    <x v="3"/>
    <x v="13"/>
    <n v="0.5"/>
    <x v="1"/>
  </r>
  <r>
    <x v="3"/>
    <x v="21"/>
    <n v="5.5"/>
    <x v="1"/>
  </r>
  <r>
    <x v="3"/>
    <x v="19"/>
    <n v="1"/>
    <x v="0"/>
  </r>
  <r>
    <x v="3"/>
    <x v="20"/>
    <n v="4"/>
    <x v="0"/>
  </r>
  <r>
    <x v="3"/>
    <x v="6"/>
    <n v="0.25"/>
    <x v="0"/>
  </r>
  <r>
    <x v="3"/>
    <x v="5"/>
    <n v="3.5"/>
    <x v="1"/>
  </r>
  <r>
    <x v="3"/>
    <x v="4"/>
    <n v="4.5"/>
    <x v="1"/>
  </r>
  <r>
    <x v="3"/>
    <x v="1"/>
    <n v="4"/>
    <x v="0"/>
  </r>
  <r>
    <x v="3"/>
    <x v="28"/>
    <n v="0.5"/>
    <x v="0"/>
  </r>
  <r>
    <x v="4"/>
    <x v="6"/>
    <n v="9.0909090909090912E-2"/>
    <x v="0"/>
  </r>
  <r>
    <x v="4"/>
    <x v="7"/>
    <n v="0.54545454545454541"/>
    <x v="0"/>
  </r>
  <r>
    <x v="4"/>
    <x v="8"/>
    <n v="1.2727272727272727"/>
    <x v="1"/>
  </r>
  <r>
    <x v="4"/>
    <x v="9"/>
    <n v="1.7272727272727273"/>
    <x v="1"/>
  </r>
  <r>
    <x v="4"/>
    <x v="11"/>
    <n v="1.6"/>
    <x v="0"/>
  </r>
  <r>
    <x v="4"/>
    <x v="23"/>
    <n v="4.8"/>
    <x v="1"/>
  </r>
  <r>
    <x v="4"/>
    <x v="22"/>
    <n v="1.6"/>
    <x v="1"/>
  </r>
  <r>
    <x v="4"/>
    <x v="13"/>
    <n v="0.4"/>
    <x v="1"/>
  </r>
  <r>
    <x v="4"/>
    <x v="19"/>
    <n v="0.33333333333333331"/>
    <x v="1"/>
  </r>
  <r>
    <x v="4"/>
    <x v="20"/>
    <n v="1.3333333333333333"/>
    <x v="1"/>
  </r>
  <r>
    <x v="4"/>
    <x v="21"/>
    <n v="1.8333333333333333"/>
    <x v="1"/>
  </r>
  <r>
    <x v="4"/>
    <x v="12"/>
    <n v="0.58333333333333337"/>
    <x v="1"/>
  </r>
  <r>
    <x v="4"/>
    <x v="28"/>
    <n v="0.15384615384615385"/>
    <x v="1"/>
  </r>
  <r>
    <x v="4"/>
    <x v="14"/>
    <n v="0.92307692307692313"/>
    <x v="1"/>
  </r>
  <r>
    <x v="4"/>
    <x v="15"/>
    <n v="0.69230769230769229"/>
    <x v="0"/>
  </r>
  <r>
    <x v="4"/>
    <x v="16"/>
    <n v="1.8461538461538463"/>
    <x v="1"/>
  </r>
  <r>
    <x v="4"/>
    <x v="17"/>
    <n v="1.4615384615384615"/>
    <x v="1"/>
  </r>
  <r>
    <x v="4"/>
    <x v="18"/>
    <n v="1.2307692307692308"/>
    <x v="1"/>
  </r>
  <r>
    <x v="4"/>
    <x v="29"/>
    <n v="1.8461538461538463"/>
    <x v="1"/>
  </r>
  <r>
    <x v="4"/>
    <x v="30"/>
    <n v="1"/>
    <x v="0"/>
  </r>
  <r>
    <x v="4"/>
    <x v="10"/>
    <n v="1.25"/>
    <x v="1"/>
  </r>
  <r>
    <x v="4"/>
    <x v="24"/>
    <n v="0.66666666666666663"/>
    <x v="1"/>
  </r>
  <r>
    <x v="4"/>
    <x v="25"/>
    <n v="1.75"/>
    <x v="1"/>
  </r>
  <r>
    <x v="4"/>
    <x v="26"/>
    <n v="0.5"/>
    <x v="0"/>
  </r>
  <r>
    <x v="4"/>
    <x v="27"/>
    <n v="1"/>
    <x v="0"/>
  </r>
  <r>
    <x v="4"/>
    <x v="0"/>
    <n v="0.25"/>
    <x v="0"/>
  </r>
  <r>
    <x v="4"/>
    <x v="5"/>
    <n v="0.93333333333333335"/>
    <x v="1"/>
  </r>
  <r>
    <x v="4"/>
    <x v="4"/>
    <n v="1.2"/>
    <x v="1"/>
  </r>
  <r>
    <x v="4"/>
    <x v="3"/>
    <n v="1.4"/>
    <x v="1"/>
  </r>
  <r>
    <x v="4"/>
    <x v="2"/>
    <n v="1.2666666666666666"/>
    <x v="0"/>
  </r>
  <r>
    <x v="4"/>
    <x v="1"/>
    <n v="1.06666666666666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G10:T44" firstHeaderRow="1" firstDataRow="3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2">
        <item x="2"/>
        <item x="25"/>
        <item x="26"/>
        <item x="9"/>
        <item x="12"/>
        <item x="27"/>
        <item x="1"/>
        <item x="7"/>
        <item x="20"/>
        <item x="22"/>
        <item x="8"/>
        <item x="3"/>
        <item x="18"/>
        <item x="0"/>
        <item x="21"/>
        <item x="4"/>
        <item x="17"/>
        <item x="6"/>
        <item x="16"/>
        <item x="11"/>
        <item x="14"/>
        <item x="19"/>
        <item x="24"/>
        <item x="29"/>
        <item x="23"/>
        <item x="28"/>
        <item x="30"/>
        <item x="10"/>
        <item x="13"/>
        <item x="5"/>
        <item x="15"/>
        <item t="default"/>
      </items>
    </pivotField>
    <pivotField dataField="1" numFmtId="4"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2">
    <field x="3"/>
    <field x="0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qi/er" fld="2" baseField="1" baseItem="0"/>
  </dataFields>
  <chartFormats count="1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91"/>
  <sheetViews>
    <sheetView workbookViewId="0">
      <selection activeCell="J4" sqref="J4"/>
    </sheetView>
  </sheetViews>
  <sheetFormatPr defaultRowHeight="14.4" x14ac:dyDescent="0.3"/>
  <cols>
    <col min="4" max="9" width="8.88671875" style="1"/>
  </cols>
  <sheetData>
    <row r="1" spans="1:19" ht="28.8" x14ac:dyDescent="0.3">
      <c r="D1" s="1" t="s">
        <v>87</v>
      </c>
      <c r="E1" s="1" t="s">
        <v>86</v>
      </c>
      <c r="F1" s="1" t="s">
        <v>85</v>
      </c>
      <c r="G1" s="4" t="s">
        <v>84</v>
      </c>
      <c r="H1" s="4" t="s">
        <v>83</v>
      </c>
      <c r="I1" s="1" t="s">
        <v>82</v>
      </c>
      <c r="J1" t="s">
        <v>81</v>
      </c>
      <c r="K1" t="s">
        <v>80</v>
      </c>
      <c r="L1" t="s">
        <v>79</v>
      </c>
      <c r="M1" t="s">
        <v>78</v>
      </c>
      <c r="N1" t="s">
        <v>77</v>
      </c>
      <c r="O1" t="s">
        <v>76</v>
      </c>
      <c r="P1" t="s">
        <v>75</v>
      </c>
      <c r="Q1" t="s">
        <v>74</v>
      </c>
      <c r="R1" t="s">
        <v>73</v>
      </c>
      <c r="S1" t="s">
        <v>72</v>
      </c>
    </row>
    <row r="2" spans="1:19" x14ac:dyDescent="0.3">
      <c r="A2">
        <v>1</v>
      </c>
      <c r="B2" s="3">
        <v>6</v>
      </c>
      <c r="D2" s="1">
        <v>1</v>
      </c>
      <c r="E2" s="1">
        <v>493.44099999999997</v>
      </c>
      <c r="F2" s="1">
        <v>6779.4269999999997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>
        <v>2</v>
      </c>
      <c r="B3" s="3">
        <v>16</v>
      </c>
      <c r="D3" s="1">
        <v>2</v>
      </c>
      <c r="E3" s="1">
        <v>492.42099999999999</v>
      </c>
      <c r="F3" s="1">
        <v>6829.0879999999997</v>
      </c>
      <c r="G3" s="1">
        <f t="shared" ref="G3:G13" si="0">SQRT((E3-$E$2)^2+(F3-$F$2)^2)</f>
        <v>49.671473916122174</v>
      </c>
      <c r="H3">
        <v>4.2</v>
      </c>
      <c r="I3" s="1">
        <v>6</v>
      </c>
      <c r="J3" s="1">
        <v>2</v>
      </c>
      <c r="K3" s="1">
        <v>1</v>
      </c>
      <c r="L3" s="1">
        <v>2</v>
      </c>
      <c r="M3" s="1">
        <v>2</v>
      </c>
      <c r="N3" s="1">
        <v>2</v>
      </c>
      <c r="O3" s="1">
        <v>2</v>
      </c>
      <c r="P3" s="1">
        <v>1</v>
      </c>
      <c r="Q3" s="1">
        <v>2</v>
      </c>
      <c r="R3" s="1">
        <v>1</v>
      </c>
      <c r="S3" s="1">
        <v>1</v>
      </c>
    </row>
    <row r="4" spans="1:19" x14ac:dyDescent="0.3">
      <c r="A4">
        <v>3</v>
      </c>
      <c r="B4" s="3">
        <v>9</v>
      </c>
      <c r="D4" s="1">
        <v>3</v>
      </c>
      <c r="E4" s="1">
        <v>477.73</v>
      </c>
      <c r="F4" s="1">
        <v>6806.7910000000002</v>
      </c>
      <c r="G4" s="1">
        <f t="shared" si="0"/>
        <v>31.553510375234406</v>
      </c>
      <c r="H4">
        <v>6.8</v>
      </c>
      <c r="I4" s="1">
        <v>8</v>
      </c>
      <c r="J4" s="1">
        <v>3</v>
      </c>
      <c r="K4" s="1">
        <v>8</v>
      </c>
      <c r="L4" s="1">
        <v>1</v>
      </c>
      <c r="M4" s="1">
        <v>6</v>
      </c>
      <c r="N4" s="1">
        <v>5</v>
      </c>
      <c r="O4" s="1">
        <v>2</v>
      </c>
      <c r="P4" s="1">
        <v>5</v>
      </c>
      <c r="Q4" s="1">
        <v>4</v>
      </c>
      <c r="R4" s="1">
        <v>7</v>
      </c>
      <c r="S4" s="1">
        <v>6</v>
      </c>
    </row>
    <row r="5" spans="1:19" x14ac:dyDescent="0.3">
      <c r="A5">
        <v>4</v>
      </c>
      <c r="B5" s="3">
        <v>10</v>
      </c>
      <c r="D5" s="1">
        <v>4</v>
      </c>
      <c r="E5" s="1">
        <v>484.41800000000001</v>
      </c>
      <c r="F5" s="1">
        <v>6809.1840000000002</v>
      </c>
      <c r="G5" s="1">
        <f t="shared" si="0"/>
        <v>31.094912413448444</v>
      </c>
      <c r="H5">
        <v>5.7</v>
      </c>
      <c r="I5" s="1">
        <v>10</v>
      </c>
      <c r="J5" s="1">
        <v>2</v>
      </c>
      <c r="K5" s="1">
        <v>8</v>
      </c>
      <c r="L5" s="1">
        <v>15</v>
      </c>
      <c r="M5" s="1">
        <v>10</v>
      </c>
      <c r="N5" s="1">
        <v>1</v>
      </c>
      <c r="O5" s="1">
        <v>8</v>
      </c>
      <c r="P5" s="1">
        <v>17</v>
      </c>
      <c r="Q5" s="1">
        <v>10</v>
      </c>
      <c r="R5" s="1">
        <v>1</v>
      </c>
      <c r="S5" s="1">
        <v>8</v>
      </c>
    </row>
    <row r="6" spans="1:19" x14ac:dyDescent="0.3">
      <c r="A6">
        <v>5</v>
      </c>
      <c r="B6" s="3">
        <v>3</v>
      </c>
      <c r="D6" s="1">
        <v>5</v>
      </c>
      <c r="E6" s="1">
        <v>482.81299999999999</v>
      </c>
      <c r="F6" s="1">
        <v>6795.1149999999998</v>
      </c>
      <c r="G6" s="1">
        <f t="shared" si="0"/>
        <v>18.949082510770882</v>
      </c>
      <c r="H6">
        <v>7.2</v>
      </c>
      <c r="I6" s="1">
        <v>10</v>
      </c>
      <c r="J6" s="1">
        <v>5</v>
      </c>
      <c r="K6" s="1">
        <v>8</v>
      </c>
      <c r="L6" s="1">
        <v>1</v>
      </c>
      <c r="M6" s="1">
        <v>8</v>
      </c>
      <c r="N6" s="1">
        <v>5</v>
      </c>
      <c r="O6" s="1">
        <v>11</v>
      </c>
      <c r="P6" s="1">
        <v>8</v>
      </c>
      <c r="Q6" s="1">
        <v>8</v>
      </c>
      <c r="R6" s="1">
        <v>9</v>
      </c>
      <c r="S6" s="1">
        <v>3</v>
      </c>
    </row>
    <row r="7" spans="1:19" x14ac:dyDescent="0.3">
      <c r="A7">
        <v>6</v>
      </c>
      <c r="B7" s="3">
        <v>8</v>
      </c>
      <c r="D7" s="1">
        <v>6</v>
      </c>
      <c r="E7" s="1">
        <v>497.65699999999998</v>
      </c>
      <c r="F7" s="1">
        <v>6800.38</v>
      </c>
      <c r="G7" s="1">
        <f t="shared" si="0"/>
        <v>21.37294703591477</v>
      </c>
      <c r="H7">
        <v>4.4000000000000004</v>
      </c>
      <c r="I7" s="1">
        <v>10</v>
      </c>
      <c r="J7" s="1">
        <v>10</v>
      </c>
      <c r="K7" s="1">
        <v>3</v>
      </c>
      <c r="L7" s="1">
        <v>8</v>
      </c>
      <c r="M7" s="1">
        <v>9</v>
      </c>
      <c r="N7" s="1">
        <v>2</v>
      </c>
      <c r="O7" s="1">
        <v>7</v>
      </c>
      <c r="P7" s="1">
        <v>10</v>
      </c>
      <c r="Q7" s="1">
        <v>8</v>
      </c>
      <c r="R7" s="1">
        <v>3</v>
      </c>
      <c r="S7" s="1">
        <v>7</v>
      </c>
    </row>
    <row r="8" spans="1:19" x14ac:dyDescent="0.3">
      <c r="A8">
        <v>7</v>
      </c>
      <c r="B8" s="3">
        <v>7</v>
      </c>
      <c r="D8" s="1">
        <v>7</v>
      </c>
      <c r="E8" s="1">
        <v>517.18499999999995</v>
      </c>
      <c r="F8" s="1">
        <v>6801.4369999999999</v>
      </c>
      <c r="G8" s="1">
        <f t="shared" si="0"/>
        <v>32.376189337227572</v>
      </c>
      <c r="H8">
        <v>5.0999999999999996</v>
      </c>
      <c r="I8" s="1">
        <v>4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1</v>
      </c>
      <c r="S8" s="1">
        <v>1</v>
      </c>
    </row>
    <row r="9" spans="1:19" x14ac:dyDescent="0.3">
      <c r="A9">
        <v>8</v>
      </c>
      <c r="B9" s="3">
        <v>1</v>
      </c>
      <c r="D9" s="1">
        <v>8</v>
      </c>
      <c r="E9" s="1">
        <v>500.24200000000002</v>
      </c>
      <c r="F9" s="1">
        <v>6764.7510000000002</v>
      </c>
      <c r="G9" s="1">
        <f t="shared" si="0"/>
        <v>16.175245809569176</v>
      </c>
      <c r="H9">
        <v>4.5999999999999996</v>
      </c>
      <c r="I9" s="1">
        <v>10</v>
      </c>
      <c r="J9" s="1">
        <v>18</v>
      </c>
      <c r="K9" s="1">
        <v>17</v>
      </c>
      <c r="L9" s="1">
        <v>1</v>
      </c>
      <c r="M9" s="1">
        <v>11</v>
      </c>
      <c r="N9" s="1">
        <v>5</v>
      </c>
      <c r="O9" s="1">
        <v>20</v>
      </c>
      <c r="P9" s="1">
        <v>16</v>
      </c>
      <c r="Q9" s="1">
        <v>16</v>
      </c>
      <c r="R9" s="1">
        <v>2</v>
      </c>
      <c r="S9" s="1">
        <v>1</v>
      </c>
    </row>
    <row r="10" spans="1:19" x14ac:dyDescent="0.3">
      <c r="A10">
        <v>9</v>
      </c>
      <c r="B10" s="3">
        <v>2</v>
      </c>
      <c r="D10" s="1">
        <v>9</v>
      </c>
      <c r="E10" s="1">
        <v>501.52600000000001</v>
      </c>
      <c r="F10" s="1">
        <v>6779.6220000000003</v>
      </c>
      <c r="G10" s="1">
        <f t="shared" si="0"/>
        <v>8.0873512351078727</v>
      </c>
      <c r="H10">
        <v>6.1</v>
      </c>
      <c r="I10" s="1">
        <v>5</v>
      </c>
      <c r="J10" s="1">
        <v>3</v>
      </c>
      <c r="K10" s="1">
        <v>4</v>
      </c>
      <c r="L10" s="1">
        <v>4</v>
      </c>
      <c r="M10" s="1">
        <v>4</v>
      </c>
      <c r="N10" s="1">
        <v>5</v>
      </c>
      <c r="O10" s="1">
        <v>3</v>
      </c>
      <c r="P10" s="1">
        <v>2</v>
      </c>
      <c r="Q10" s="1">
        <v>4</v>
      </c>
      <c r="R10" s="1">
        <v>4</v>
      </c>
      <c r="S10" s="1">
        <v>2</v>
      </c>
    </row>
    <row r="11" spans="1:19" x14ac:dyDescent="0.3">
      <c r="A11">
        <v>10</v>
      </c>
      <c r="B11" s="3">
        <v>2</v>
      </c>
      <c r="D11" s="1">
        <v>10</v>
      </c>
      <c r="E11" s="1">
        <v>486.71699999999998</v>
      </c>
      <c r="F11" s="1">
        <v>6780.6760000000004</v>
      </c>
      <c r="G11" s="1">
        <f t="shared" si="0"/>
        <v>6.8390187161610854</v>
      </c>
      <c r="H11">
        <v>5.0999999999999996</v>
      </c>
      <c r="I11" s="1">
        <v>9</v>
      </c>
      <c r="J11" s="1">
        <v>7</v>
      </c>
      <c r="K11" s="1">
        <v>6</v>
      </c>
      <c r="L11" s="1">
        <v>1</v>
      </c>
      <c r="M11" s="1">
        <v>8</v>
      </c>
      <c r="N11" s="1">
        <v>6</v>
      </c>
      <c r="O11" s="1">
        <v>6</v>
      </c>
      <c r="P11" s="1">
        <v>4</v>
      </c>
      <c r="Q11" s="1">
        <v>1</v>
      </c>
      <c r="R11" s="1">
        <v>7</v>
      </c>
      <c r="S11" s="1">
        <v>7</v>
      </c>
    </row>
    <row r="12" spans="1:19" x14ac:dyDescent="0.3">
      <c r="A12">
        <v>11</v>
      </c>
      <c r="B12" s="3">
        <v>9</v>
      </c>
      <c r="D12" s="1">
        <v>11</v>
      </c>
      <c r="E12" s="1">
        <v>479.84699999999998</v>
      </c>
      <c r="F12" s="1">
        <v>6776.21</v>
      </c>
      <c r="G12" s="1">
        <f t="shared" si="0"/>
        <v>13.969464019782491</v>
      </c>
      <c r="H12">
        <v>5.4</v>
      </c>
      <c r="I12" s="1">
        <v>10</v>
      </c>
      <c r="J12" s="1">
        <v>18</v>
      </c>
      <c r="K12" s="1">
        <v>15</v>
      </c>
      <c r="L12" s="1">
        <v>19</v>
      </c>
      <c r="M12" s="1">
        <v>16</v>
      </c>
      <c r="N12" s="1">
        <v>10</v>
      </c>
      <c r="O12" s="1">
        <v>20</v>
      </c>
      <c r="P12" s="1">
        <v>12</v>
      </c>
      <c r="Q12" s="1">
        <v>4</v>
      </c>
      <c r="R12" s="1">
        <v>3</v>
      </c>
      <c r="S12" s="1">
        <v>5</v>
      </c>
    </row>
    <row r="13" spans="1:19" x14ac:dyDescent="0.3">
      <c r="A13">
        <v>12</v>
      </c>
      <c r="B13" s="3">
        <v>6</v>
      </c>
      <c r="D13" s="1">
        <v>12</v>
      </c>
      <c r="E13" s="1">
        <v>517.41899999999998</v>
      </c>
      <c r="F13" s="1">
        <v>6760.598</v>
      </c>
      <c r="G13" s="1">
        <f t="shared" si="0"/>
        <v>30.487304324915151</v>
      </c>
      <c r="H13">
        <v>6.1</v>
      </c>
      <c r="I13" s="1">
        <v>10</v>
      </c>
      <c r="J13" s="1">
        <v>5</v>
      </c>
      <c r="K13" s="1">
        <v>8</v>
      </c>
      <c r="L13" s="1">
        <v>11</v>
      </c>
      <c r="M13" s="1">
        <v>2</v>
      </c>
      <c r="N13" s="1">
        <v>4</v>
      </c>
      <c r="O13" s="1">
        <v>12</v>
      </c>
      <c r="P13" s="1">
        <v>4</v>
      </c>
      <c r="Q13" s="1">
        <v>15</v>
      </c>
      <c r="R13" s="1">
        <v>11</v>
      </c>
      <c r="S13" s="1">
        <v>10</v>
      </c>
    </row>
    <row r="14" spans="1:19" x14ac:dyDescent="0.3">
      <c r="A14">
        <v>13</v>
      </c>
      <c r="B14" s="3">
        <v>5</v>
      </c>
    </row>
    <row r="15" spans="1:19" x14ac:dyDescent="0.3">
      <c r="A15">
        <v>14</v>
      </c>
      <c r="B15" s="3">
        <v>7</v>
      </c>
      <c r="J15" t="str">
        <f t="shared" ref="J15:S15" si="1">$D$2&amp;" "&amp;J2</f>
        <v>1 0</v>
      </c>
      <c r="K15" t="str">
        <f t="shared" si="1"/>
        <v>1 0</v>
      </c>
      <c r="L15" t="str">
        <f t="shared" si="1"/>
        <v>1 0</v>
      </c>
      <c r="M15" t="str">
        <f t="shared" si="1"/>
        <v>1 0</v>
      </c>
      <c r="N15" t="str">
        <f t="shared" si="1"/>
        <v>1 0</v>
      </c>
      <c r="O15" t="str">
        <f t="shared" si="1"/>
        <v>1 0</v>
      </c>
      <c r="P15" t="str">
        <f t="shared" si="1"/>
        <v>1 0</v>
      </c>
      <c r="Q15" t="str">
        <f t="shared" si="1"/>
        <v>1 0</v>
      </c>
      <c r="R15" t="str">
        <f t="shared" si="1"/>
        <v>1 0</v>
      </c>
      <c r="S15" t="str">
        <f t="shared" si="1"/>
        <v>1 0</v>
      </c>
    </row>
    <row r="16" spans="1:19" x14ac:dyDescent="0.3">
      <c r="A16">
        <v>15</v>
      </c>
      <c r="B16" s="3">
        <v>12</v>
      </c>
      <c r="D16" s="1" t="s">
        <v>71</v>
      </c>
      <c r="J16" t="str">
        <f t="shared" ref="J16:S16" si="2">$D$3&amp;" "&amp;J3</f>
        <v>2 2</v>
      </c>
      <c r="K16" t="str">
        <f t="shared" si="2"/>
        <v>2 1</v>
      </c>
      <c r="L16" t="str">
        <f t="shared" si="2"/>
        <v>2 2</v>
      </c>
      <c r="M16" t="str">
        <f t="shared" si="2"/>
        <v>2 2</v>
      </c>
      <c r="N16" t="str">
        <f t="shared" si="2"/>
        <v>2 2</v>
      </c>
      <c r="O16" t="str">
        <f t="shared" si="2"/>
        <v>2 2</v>
      </c>
      <c r="P16" t="str">
        <f t="shared" si="2"/>
        <v>2 1</v>
      </c>
      <c r="Q16" t="str">
        <f t="shared" si="2"/>
        <v>2 2</v>
      </c>
      <c r="R16" t="str">
        <f t="shared" si="2"/>
        <v>2 1</v>
      </c>
      <c r="S16" t="str">
        <f t="shared" si="2"/>
        <v>2 1</v>
      </c>
    </row>
    <row r="17" spans="1:19" x14ac:dyDescent="0.3">
      <c r="A17">
        <v>16</v>
      </c>
      <c r="B17" s="3">
        <v>7</v>
      </c>
      <c r="J17" t="str">
        <f t="shared" ref="J17:S17" si="3">$D$4&amp;" "&amp;J4</f>
        <v>3 3</v>
      </c>
      <c r="K17" t="str">
        <f t="shared" si="3"/>
        <v>3 8</v>
      </c>
      <c r="L17" t="str">
        <f t="shared" si="3"/>
        <v>3 1</v>
      </c>
      <c r="M17" t="str">
        <f t="shared" si="3"/>
        <v>3 6</v>
      </c>
      <c r="N17" t="str">
        <f t="shared" si="3"/>
        <v>3 5</v>
      </c>
      <c r="O17" t="str">
        <f t="shared" si="3"/>
        <v>3 2</v>
      </c>
      <c r="P17" t="str">
        <f t="shared" si="3"/>
        <v>3 5</v>
      </c>
      <c r="Q17" t="str">
        <f t="shared" si="3"/>
        <v>3 4</v>
      </c>
      <c r="R17" t="str">
        <f t="shared" si="3"/>
        <v>3 7</v>
      </c>
      <c r="S17" t="str">
        <f t="shared" si="3"/>
        <v>3 6</v>
      </c>
    </row>
    <row r="18" spans="1:19" x14ac:dyDescent="0.3">
      <c r="A18">
        <v>17</v>
      </c>
      <c r="B18" s="3">
        <v>9</v>
      </c>
      <c r="J18" t="str">
        <f t="shared" ref="J18:S18" si="4">$D$5&amp;" "&amp;J5</f>
        <v>4 2</v>
      </c>
      <c r="K18" t="str">
        <f t="shared" si="4"/>
        <v>4 8</v>
      </c>
      <c r="L18" t="str">
        <f t="shared" si="4"/>
        <v>4 15</v>
      </c>
      <c r="M18" t="str">
        <f t="shared" si="4"/>
        <v>4 10</v>
      </c>
      <c r="N18" t="str">
        <f t="shared" si="4"/>
        <v>4 1</v>
      </c>
      <c r="O18" t="str">
        <f t="shared" si="4"/>
        <v>4 8</v>
      </c>
      <c r="P18" t="str">
        <f t="shared" si="4"/>
        <v>4 17</v>
      </c>
      <c r="Q18" t="str">
        <f t="shared" si="4"/>
        <v>4 10</v>
      </c>
      <c r="R18" t="str">
        <f t="shared" si="4"/>
        <v>4 1</v>
      </c>
      <c r="S18" t="str">
        <f t="shared" si="4"/>
        <v>4 8</v>
      </c>
    </row>
    <row r="19" spans="1:19" x14ac:dyDescent="0.3">
      <c r="A19">
        <v>18</v>
      </c>
      <c r="B19" s="3">
        <v>6</v>
      </c>
      <c r="J19" t="str">
        <f t="shared" ref="J19:S19" si="5">$D$6&amp;" "&amp;J6</f>
        <v>5 5</v>
      </c>
      <c r="K19" t="str">
        <f t="shared" si="5"/>
        <v>5 8</v>
      </c>
      <c r="L19" t="str">
        <f t="shared" si="5"/>
        <v>5 1</v>
      </c>
      <c r="M19" t="str">
        <f t="shared" si="5"/>
        <v>5 8</v>
      </c>
      <c r="N19" t="str">
        <f t="shared" si="5"/>
        <v>5 5</v>
      </c>
      <c r="O19" t="str">
        <f t="shared" si="5"/>
        <v>5 11</v>
      </c>
      <c r="P19" t="str">
        <f t="shared" si="5"/>
        <v>5 8</v>
      </c>
      <c r="Q19" t="str">
        <f t="shared" si="5"/>
        <v>5 8</v>
      </c>
      <c r="R19" t="str">
        <f t="shared" si="5"/>
        <v>5 9</v>
      </c>
      <c r="S19" t="str">
        <f t="shared" si="5"/>
        <v>5 3</v>
      </c>
    </row>
    <row r="20" spans="1:19" x14ac:dyDescent="0.3">
      <c r="A20">
        <v>19</v>
      </c>
      <c r="B20" s="3">
        <v>2</v>
      </c>
      <c r="J20" t="str">
        <f t="shared" ref="J20:S20" si="6">$D$7&amp;" "&amp;J7</f>
        <v>6 10</v>
      </c>
      <c r="K20" t="str">
        <f t="shared" si="6"/>
        <v>6 3</v>
      </c>
      <c r="L20" t="str">
        <f t="shared" si="6"/>
        <v>6 8</v>
      </c>
      <c r="M20" t="str">
        <f t="shared" si="6"/>
        <v>6 9</v>
      </c>
      <c r="N20" t="str">
        <f t="shared" si="6"/>
        <v>6 2</v>
      </c>
      <c r="O20" t="str">
        <f t="shared" si="6"/>
        <v>6 7</v>
      </c>
      <c r="P20" t="str">
        <f t="shared" si="6"/>
        <v>6 10</v>
      </c>
      <c r="Q20" t="str">
        <f t="shared" si="6"/>
        <v>6 8</v>
      </c>
      <c r="R20" t="str">
        <f t="shared" si="6"/>
        <v>6 3</v>
      </c>
      <c r="S20" t="str">
        <f t="shared" si="6"/>
        <v>6 7</v>
      </c>
    </row>
    <row r="21" spans="1:19" x14ac:dyDescent="0.3">
      <c r="A21">
        <v>20</v>
      </c>
      <c r="B21" s="3">
        <v>9</v>
      </c>
      <c r="J21" t="str">
        <f t="shared" ref="J21:S21" si="7">$D$8&amp;" "&amp;J8</f>
        <v>7 2</v>
      </c>
      <c r="K21" t="str">
        <f t="shared" si="7"/>
        <v>7 2</v>
      </c>
      <c r="L21" t="str">
        <f t="shared" si="7"/>
        <v>7 2</v>
      </c>
      <c r="M21" t="str">
        <f t="shared" si="7"/>
        <v>7 2</v>
      </c>
      <c r="N21" t="str">
        <f t="shared" si="7"/>
        <v>7 2</v>
      </c>
      <c r="O21" t="str">
        <f t="shared" si="7"/>
        <v>7 2</v>
      </c>
      <c r="P21" t="str">
        <f t="shared" si="7"/>
        <v>7 2</v>
      </c>
      <c r="Q21" t="str">
        <f t="shared" si="7"/>
        <v>7 2</v>
      </c>
      <c r="R21" t="str">
        <f t="shared" si="7"/>
        <v>7 1</v>
      </c>
      <c r="S21" t="str">
        <f t="shared" si="7"/>
        <v>7 1</v>
      </c>
    </row>
    <row r="22" spans="1:19" x14ac:dyDescent="0.3">
      <c r="A22">
        <v>21</v>
      </c>
      <c r="B22" s="3">
        <v>3</v>
      </c>
      <c r="J22" t="str">
        <f t="shared" ref="J22:S22" si="8">$D$9&amp;" "&amp;J9</f>
        <v>8 18</v>
      </c>
      <c r="K22" t="str">
        <f t="shared" si="8"/>
        <v>8 17</v>
      </c>
      <c r="L22" t="str">
        <f t="shared" si="8"/>
        <v>8 1</v>
      </c>
      <c r="M22" t="str">
        <f t="shared" si="8"/>
        <v>8 11</v>
      </c>
      <c r="N22" t="str">
        <f t="shared" si="8"/>
        <v>8 5</v>
      </c>
      <c r="O22" t="str">
        <f t="shared" si="8"/>
        <v>8 20</v>
      </c>
      <c r="P22" t="str">
        <f t="shared" si="8"/>
        <v>8 16</v>
      </c>
      <c r="Q22" t="str">
        <f t="shared" si="8"/>
        <v>8 16</v>
      </c>
      <c r="R22" t="str">
        <f t="shared" si="8"/>
        <v>8 2</v>
      </c>
      <c r="S22" t="str">
        <f t="shared" si="8"/>
        <v>8 1</v>
      </c>
    </row>
    <row r="23" spans="1:19" x14ac:dyDescent="0.3">
      <c r="A23">
        <v>22</v>
      </c>
      <c r="B23" s="3">
        <v>2</v>
      </c>
      <c r="J23" t="str">
        <f t="shared" ref="J23:S23" si="9">$D$10&amp;" "&amp;J10</f>
        <v>9 3</v>
      </c>
      <c r="K23" t="str">
        <f t="shared" si="9"/>
        <v>9 4</v>
      </c>
      <c r="L23" t="str">
        <f t="shared" si="9"/>
        <v>9 4</v>
      </c>
      <c r="M23" t="str">
        <f t="shared" si="9"/>
        <v>9 4</v>
      </c>
      <c r="N23" t="str">
        <f t="shared" si="9"/>
        <v>9 5</v>
      </c>
      <c r="O23" t="str">
        <f t="shared" si="9"/>
        <v>9 3</v>
      </c>
      <c r="P23" t="str">
        <f t="shared" si="9"/>
        <v>9 2</v>
      </c>
      <c r="Q23" t="str">
        <f t="shared" si="9"/>
        <v>9 4</v>
      </c>
      <c r="R23" t="str">
        <f t="shared" si="9"/>
        <v>9 4</v>
      </c>
      <c r="S23" t="str">
        <f t="shared" si="9"/>
        <v>9 2</v>
      </c>
    </row>
    <row r="24" spans="1:19" x14ac:dyDescent="0.3">
      <c r="A24">
        <v>23</v>
      </c>
      <c r="B24" s="3">
        <v>2</v>
      </c>
      <c r="J24" t="str">
        <f t="shared" ref="J24:S24" si="10">$D$11&amp;" "&amp;J11</f>
        <v>10 7</v>
      </c>
      <c r="K24" t="str">
        <f t="shared" si="10"/>
        <v>10 6</v>
      </c>
      <c r="L24" t="str">
        <f t="shared" si="10"/>
        <v>10 1</v>
      </c>
      <c r="M24" t="str">
        <f t="shared" si="10"/>
        <v>10 8</v>
      </c>
      <c r="N24" t="str">
        <f t="shared" si="10"/>
        <v>10 6</v>
      </c>
      <c r="O24" t="str">
        <f t="shared" si="10"/>
        <v>10 6</v>
      </c>
      <c r="P24" t="str">
        <f t="shared" si="10"/>
        <v>10 4</v>
      </c>
      <c r="Q24" t="str">
        <f t="shared" si="10"/>
        <v>10 1</v>
      </c>
      <c r="R24" t="str">
        <f t="shared" si="10"/>
        <v>10 7</v>
      </c>
      <c r="S24" t="str">
        <f t="shared" si="10"/>
        <v>10 7</v>
      </c>
    </row>
    <row r="25" spans="1:19" x14ac:dyDescent="0.3">
      <c r="A25">
        <v>24</v>
      </c>
      <c r="B25" s="3">
        <v>9</v>
      </c>
      <c r="J25" t="str">
        <f t="shared" ref="J25:S25" si="11">$D$12&amp;" "&amp;J12</f>
        <v>11 18</v>
      </c>
      <c r="K25" t="str">
        <f t="shared" si="11"/>
        <v>11 15</v>
      </c>
      <c r="L25" t="str">
        <f t="shared" si="11"/>
        <v>11 19</v>
      </c>
      <c r="M25" t="str">
        <f t="shared" si="11"/>
        <v>11 16</v>
      </c>
      <c r="N25" t="str">
        <f t="shared" si="11"/>
        <v>11 10</v>
      </c>
      <c r="O25" t="str">
        <f t="shared" si="11"/>
        <v>11 20</v>
      </c>
      <c r="P25" t="str">
        <f t="shared" si="11"/>
        <v>11 12</v>
      </c>
      <c r="Q25" t="str">
        <f t="shared" si="11"/>
        <v>11 4</v>
      </c>
      <c r="R25" t="str">
        <f t="shared" si="11"/>
        <v>11 3</v>
      </c>
      <c r="S25" t="str">
        <f t="shared" si="11"/>
        <v>11 5</v>
      </c>
    </row>
    <row r="26" spans="1:19" x14ac:dyDescent="0.3">
      <c r="A26">
        <v>25</v>
      </c>
      <c r="B26" s="3">
        <v>3</v>
      </c>
      <c r="J26" t="str">
        <f t="shared" ref="J26:S26" si="12">$D$13&amp;" "&amp;J13</f>
        <v>12 5</v>
      </c>
      <c r="K26" t="str">
        <f t="shared" si="12"/>
        <v>12 8</v>
      </c>
      <c r="L26" t="str">
        <f t="shared" si="12"/>
        <v>12 11</v>
      </c>
      <c r="M26" t="str">
        <f t="shared" si="12"/>
        <v>12 2</v>
      </c>
      <c r="N26" t="str">
        <f t="shared" si="12"/>
        <v>12 4</v>
      </c>
      <c r="O26" t="str">
        <f t="shared" si="12"/>
        <v>12 12</v>
      </c>
      <c r="P26" t="str">
        <f t="shared" si="12"/>
        <v>12 4</v>
      </c>
      <c r="Q26" t="str">
        <f t="shared" si="12"/>
        <v>12 15</v>
      </c>
      <c r="R26" t="str">
        <f t="shared" si="12"/>
        <v>12 11</v>
      </c>
      <c r="S26" t="str">
        <f t="shared" si="12"/>
        <v>12 10</v>
      </c>
    </row>
    <row r="27" spans="1:19" x14ac:dyDescent="0.3">
      <c r="A27">
        <v>26</v>
      </c>
      <c r="B27" s="3">
        <v>10</v>
      </c>
    </row>
    <row r="28" spans="1:19" x14ac:dyDescent="0.3">
      <c r="A28">
        <v>27</v>
      </c>
      <c r="B28" s="3">
        <v>5</v>
      </c>
      <c r="J28" t="s">
        <v>70</v>
      </c>
      <c r="K28" t="s">
        <v>70</v>
      </c>
      <c r="L28" t="s">
        <v>70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t="s">
        <v>70</v>
      </c>
      <c r="S28" t="s">
        <v>70</v>
      </c>
    </row>
    <row r="29" spans="1:19" x14ac:dyDescent="0.3">
      <c r="A29">
        <v>28</v>
      </c>
      <c r="B29" s="3">
        <v>11</v>
      </c>
      <c r="J29" t="s">
        <v>69</v>
      </c>
      <c r="K29" t="s">
        <v>66</v>
      </c>
      <c r="L29" t="s">
        <v>64</v>
      </c>
      <c r="M29" t="s">
        <v>64</v>
      </c>
      <c r="N29" t="s">
        <v>68</v>
      </c>
      <c r="O29" t="s">
        <v>64</v>
      </c>
      <c r="P29" t="s">
        <v>67</v>
      </c>
      <c r="Q29" t="s">
        <v>66</v>
      </c>
      <c r="R29" t="s">
        <v>65</v>
      </c>
      <c r="S29" t="s">
        <v>64</v>
      </c>
    </row>
    <row r="30" spans="1:19" x14ac:dyDescent="0.3">
      <c r="A30">
        <v>29</v>
      </c>
      <c r="B30" s="3">
        <v>7</v>
      </c>
      <c r="J30" t="s">
        <v>63</v>
      </c>
      <c r="K30" t="s">
        <v>62</v>
      </c>
      <c r="L30" t="s">
        <v>61</v>
      </c>
      <c r="M30" t="s">
        <v>59</v>
      </c>
      <c r="N30" t="s">
        <v>60</v>
      </c>
      <c r="O30" t="s">
        <v>59</v>
      </c>
      <c r="P30" t="s">
        <v>58</v>
      </c>
      <c r="Q30" t="s">
        <v>57</v>
      </c>
      <c r="R30" t="s">
        <v>56</v>
      </c>
      <c r="S30" t="s">
        <v>55</v>
      </c>
    </row>
    <row r="31" spans="1:19" x14ac:dyDescent="0.3">
      <c r="A31">
        <v>30</v>
      </c>
      <c r="B31" s="3">
        <v>7</v>
      </c>
      <c r="J31" t="s">
        <v>54</v>
      </c>
      <c r="K31" t="s">
        <v>51</v>
      </c>
      <c r="L31" t="s">
        <v>53</v>
      </c>
      <c r="M31" t="s">
        <v>51</v>
      </c>
      <c r="N31" t="s">
        <v>50</v>
      </c>
      <c r="O31" t="s">
        <v>52</v>
      </c>
      <c r="P31" t="s">
        <v>51</v>
      </c>
      <c r="Q31" t="s">
        <v>50</v>
      </c>
      <c r="R31" t="s">
        <v>50</v>
      </c>
      <c r="S31" t="s">
        <v>50</v>
      </c>
    </row>
    <row r="32" spans="1:19" x14ac:dyDescent="0.3">
      <c r="A32">
        <v>31</v>
      </c>
      <c r="B32" s="3">
        <v>8</v>
      </c>
      <c r="J32" t="s">
        <v>49</v>
      </c>
      <c r="K32" t="s">
        <v>42</v>
      </c>
      <c r="L32" t="s">
        <v>48</v>
      </c>
      <c r="M32" t="s">
        <v>47</v>
      </c>
      <c r="N32" t="s">
        <v>44</v>
      </c>
      <c r="O32" t="s">
        <v>46</v>
      </c>
      <c r="P32" t="s">
        <v>45</v>
      </c>
      <c r="Q32" t="s">
        <v>44</v>
      </c>
      <c r="R32" t="s">
        <v>43</v>
      </c>
      <c r="S32" t="s">
        <v>42</v>
      </c>
    </row>
    <row r="33" spans="1:19" x14ac:dyDescent="0.3">
      <c r="A33">
        <v>32</v>
      </c>
      <c r="B33" s="3">
        <v>1</v>
      </c>
      <c r="J33" t="s">
        <v>36</v>
      </c>
      <c r="K33" t="s">
        <v>36</v>
      </c>
      <c r="L33" t="s">
        <v>41</v>
      </c>
      <c r="M33" t="s">
        <v>39</v>
      </c>
      <c r="N33" t="s">
        <v>40</v>
      </c>
      <c r="O33" t="s">
        <v>39</v>
      </c>
      <c r="P33" t="s">
        <v>38</v>
      </c>
      <c r="Q33" t="s">
        <v>37</v>
      </c>
      <c r="R33" t="s">
        <v>36</v>
      </c>
      <c r="S33" t="s">
        <v>35</v>
      </c>
    </row>
    <row r="34" spans="1:19" x14ac:dyDescent="0.3">
      <c r="A34">
        <v>33</v>
      </c>
      <c r="B34" s="3">
        <v>11</v>
      </c>
      <c r="J34" t="s">
        <v>31</v>
      </c>
      <c r="K34" t="s">
        <v>31</v>
      </c>
      <c r="L34" t="s">
        <v>33</v>
      </c>
      <c r="M34" t="s">
        <v>33</v>
      </c>
      <c r="N34" t="s">
        <v>34</v>
      </c>
      <c r="O34" t="s">
        <v>33</v>
      </c>
      <c r="P34" t="s">
        <v>31</v>
      </c>
      <c r="Q34" t="s">
        <v>32</v>
      </c>
      <c r="R34" t="s">
        <v>31</v>
      </c>
      <c r="S34" t="s">
        <v>30</v>
      </c>
    </row>
    <row r="35" spans="1:19" x14ac:dyDescent="0.3">
      <c r="A35">
        <v>34</v>
      </c>
      <c r="B35" s="3">
        <v>3</v>
      </c>
      <c r="J35" t="s">
        <v>29</v>
      </c>
      <c r="K35" t="s">
        <v>28</v>
      </c>
      <c r="L35" t="s">
        <v>24</v>
      </c>
      <c r="M35" t="s">
        <v>25</v>
      </c>
      <c r="N35" t="s">
        <v>27</v>
      </c>
      <c r="O35" t="s">
        <v>27</v>
      </c>
      <c r="P35" t="s">
        <v>26</v>
      </c>
      <c r="Q35" t="s">
        <v>25</v>
      </c>
      <c r="R35" t="s">
        <v>24</v>
      </c>
      <c r="S35" t="s">
        <v>23</v>
      </c>
    </row>
    <row r="36" spans="1:19" x14ac:dyDescent="0.3">
      <c r="A36">
        <v>35</v>
      </c>
      <c r="B36" s="3">
        <v>2</v>
      </c>
      <c r="J36" t="s">
        <v>22</v>
      </c>
      <c r="K36" t="s">
        <v>22</v>
      </c>
      <c r="L36" t="s">
        <v>21</v>
      </c>
      <c r="M36" t="s">
        <v>20</v>
      </c>
      <c r="N36" t="s">
        <v>19</v>
      </c>
      <c r="O36" t="s">
        <v>18</v>
      </c>
      <c r="P36" t="s">
        <v>18</v>
      </c>
      <c r="Q36" t="s">
        <v>18</v>
      </c>
      <c r="R36" t="s">
        <v>17</v>
      </c>
      <c r="S36" t="s">
        <v>17</v>
      </c>
    </row>
    <row r="37" spans="1:19" x14ac:dyDescent="0.3">
      <c r="A37">
        <v>36</v>
      </c>
      <c r="B37" s="3">
        <v>1</v>
      </c>
      <c r="J37" t="s">
        <v>15</v>
      </c>
      <c r="K37" t="s">
        <v>13</v>
      </c>
      <c r="L37" t="s">
        <v>15</v>
      </c>
      <c r="M37" t="s">
        <v>16</v>
      </c>
      <c r="N37" t="s">
        <v>14</v>
      </c>
      <c r="O37" t="s">
        <v>14</v>
      </c>
      <c r="P37" t="s">
        <v>15</v>
      </c>
      <c r="Q37" t="s">
        <v>14</v>
      </c>
      <c r="R37" t="s">
        <v>14</v>
      </c>
      <c r="S37" t="s">
        <v>13</v>
      </c>
    </row>
    <row r="38" spans="1:19" x14ac:dyDescent="0.3">
      <c r="A38">
        <v>37</v>
      </c>
      <c r="B38" s="3">
        <v>10</v>
      </c>
      <c r="J38" t="s">
        <v>12</v>
      </c>
      <c r="K38" t="s">
        <v>11</v>
      </c>
      <c r="L38" t="s">
        <v>10</v>
      </c>
      <c r="M38" t="s">
        <v>6</v>
      </c>
      <c r="N38" t="s">
        <v>9</v>
      </c>
      <c r="O38" t="s">
        <v>8</v>
      </c>
      <c r="P38" t="s">
        <v>7</v>
      </c>
      <c r="Q38" t="s">
        <v>6</v>
      </c>
      <c r="R38" t="s">
        <v>7</v>
      </c>
      <c r="S38" t="s">
        <v>6</v>
      </c>
    </row>
    <row r="39" spans="1:19" x14ac:dyDescent="0.3">
      <c r="A39">
        <v>38</v>
      </c>
      <c r="B39" s="3">
        <v>3</v>
      </c>
      <c r="J39" t="s">
        <v>5</v>
      </c>
      <c r="K39" t="s">
        <v>4</v>
      </c>
      <c r="L39" t="s">
        <v>3</v>
      </c>
      <c r="M39" t="s">
        <v>1</v>
      </c>
      <c r="N39" t="s">
        <v>2</v>
      </c>
      <c r="O39" t="s">
        <v>1</v>
      </c>
      <c r="P39" t="s">
        <v>2</v>
      </c>
      <c r="Q39" t="s">
        <v>2</v>
      </c>
      <c r="R39" t="s">
        <v>1</v>
      </c>
      <c r="S39" t="s">
        <v>0</v>
      </c>
    </row>
    <row r="40" spans="1:19" x14ac:dyDescent="0.3">
      <c r="A40">
        <v>39</v>
      </c>
      <c r="B40" s="3">
        <v>10</v>
      </c>
    </row>
    <row r="41" spans="1:19" x14ac:dyDescent="0.3">
      <c r="A41">
        <v>40</v>
      </c>
      <c r="B41" s="3">
        <v>4</v>
      </c>
    </row>
    <row r="42" spans="1:19" x14ac:dyDescent="0.3">
      <c r="A42">
        <v>41</v>
      </c>
      <c r="B42" s="3">
        <v>1</v>
      </c>
    </row>
    <row r="43" spans="1:19" x14ac:dyDescent="0.3">
      <c r="A43">
        <v>42</v>
      </c>
      <c r="B43" s="3">
        <v>4</v>
      </c>
    </row>
    <row r="44" spans="1:19" x14ac:dyDescent="0.3">
      <c r="A44">
        <v>43</v>
      </c>
      <c r="B44" s="3">
        <v>3</v>
      </c>
    </row>
    <row r="45" spans="1:19" x14ac:dyDescent="0.3">
      <c r="A45">
        <v>44</v>
      </c>
      <c r="B45" s="3">
        <v>1</v>
      </c>
    </row>
    <row r="46" spans="1:19" x14ac:dyDescent="0.3">
      <c r="A46">
        <v>45</v>
      </c>
      <c r="B46" s="3">
        <v>4</v>
      </c>
    </row>
    <row r="47" spans="1:19" x14ac:dyDescent="0.3">
      <c r="A47">
        <v>46</v>
      </c>
      <c r="B47" s="3">
        <v>11</v>
      </c>
    </row>
    <row r="48" spans="1:19" x14ac:dyDescent="0.3">
      <c r="A48">
        <v>47</v>
      </c>
      <c r="B48" s="3">
        <v>2</v>
      </c>
    </row>
    <row r="49" spans="1:2" x14ac:dyDescent="0.3">
      <c r="A49">
        <v>48</v>
      </c>
      <c r="B49" s="3">
        <v>1</v>
      </c>
    </row>
    <row r="50" spans="1:2" x14ac:dyDescent="0.3">
      <c r="A50">
        <v>49</v>
      </c>
      <c r="B50" s="3">
        <v>8</v>
      </c>
    </row>
    <row r="51" spans="1:2" x14ac:dyDescent="0.3">
      <c r="A51">
        <v>50</v>
      </c>
      <c r="B51" s="2">
        <v>6</v>
      </c>
    </row>
    <row r="52" spans="1:2" x14ac:dyDescent="0.3">
      <c r="A52">
        <v>51</v>
      </c>
      <c r="B52" s="2">
        <v>11</v>
      </c>
    </row>
    <row r="53" spans="1:2" x14ac:dyDescent="0.3">
      <c r="A53">
        <v>52</v>
      </c>
      <c r="B53" s="2">
        <v>8</v>
      </c>
    </row>
    <row r="54" spans="1:2" x14ac:dyDescent="0.3">
      <c r="A54">
        <v>53</v>
      </c>
      <c r="B54" s="2">
        <v>10</v>
      </c>
    </row>
    <row r="55" spans="1:2" x14ac:dyDescent="0.3">
      <c r="A55">
        <v>54</v>
      </c>
      <c r="B55" s="2">
        <v>2</v>
      </c>
    </row>
    <row r="56" spans="1:2" x14ac:dyDescent="0.3">
      <c r="A56">
        <v>55</v>
      </c>
      <c r="B56" s="2">
        <v>8</v>
      </c>
    </row>
    <row r="57" spans="1:2" x14ac:dyDescent="0.3">
      <c r="A57">
        <v>56</v>
      </c>
      <c r="B57" s="2">
        <v>5</v>
      </c>
    </row>
    <row r="58" spans="1:2" x14ac:dyDescent="0.3">
      <c r="A58">
        <v>57</v>
      </c>
      <c r="B58" s="2">
        <v>3</v>
      </c>
    </row>
    <row r="59" spans="1:2" x14ac:dyDescent="0.3">
      <c r="A59">
        <v>58</v>
      </c>
      <c r="B59" s="2">
        <v>2</v>
      </c>
    </row>
    <row r="60" spans="1:2" x14ac:dyDescent="0.3">
      <c r="A60">
        <v>59</v>
      </c>
      <c r="B60" s="2">
        <v>1</v>
      </c>
    </row>
    <row r="61" spans="1:2" x14ac:dyDescent="0.3">
      <c r="A61">
        <v>60</v>
      </c>
      <c r="B61" s="2">
        <v>12</v>
      </c>
    </row>
    <row r="62" spans="1:2" x14ac:dyDescent="0.3">
      <c r="A62">
        <v>61</v>
      </c>
      <c r="B62" s="2">
        <v>7</v>
      </c>
    </row>
    <row r="63" spans="1:2" x14ac:dyDescent="0.3">
      <c r="A63">
        <v>62</v>
      </c>
      <c r="B63" s="2">
        <v>6</v>
      </c>
    </row>
    <row r="64" spans="1:2" x14ac:dyDescent="0.3">
      <c r="A64">
        <v>63</v>
      </c>
      <c r="B64" s="2">
        <v>6</v>
      </c>
    </row>
    <row r="65" spans="1:2" x14ac:dyDescent="0.3">
      <c r="A65">
        <v>64</v>
      </c>
      <c r="B65" s="2">
        <v>10</v>
      </c>
    </row>
    <row r="66" spans="1:2" x14ac:dyDescent="0.3">
      <c r="A66">
        <v>65</v>
      </c>
      <c r="B66" s="2">
        <v>6</v>
      </c>
    </row>
    <row r="67" spans="1:2" x14ac:dyDescent="0.3">
      <c r="A67">
        <v>66</v>
      </c>
      <c r="B67" s="2">
        <v>8</v>
      </c>
    </row>
    <row r="68" spans="1:2" x14ac:dyDescent="0.3">
      <c r="A68">
        <v>67</v>
      </c>
      <c r="B68" s="2">
        <v>7</v>
      </c>
    </row>
    <row r="69" spans="1:2" x14ac:dyDescent="0.3">
      <c r="A69">
        <v>68</v>
      </c>
      <c r="B69" s="2">
        <v>3</v>
      </c>
    </row>
    <row r="70" spans="1:2" x14ac:dyDescent="0.3">
      <c r="A70">
        <v>69</v>
      </c>
      <c r="B70" s="2">
        <v>9</v>
      </c>
    </row>
    <row r="71" spans="1:2" x14ac:dyDescent="0.3">
      <c r="A71">
        <v>70</v>
      </c>
      <c r="B71" s="2">
        <v>3</v>
      </c>
    </row>
    <row r="72" spans="1:2" x14ac:dyDescent="0.3">
      <c r="A72">
        <v>71</v>
      </c>
      <c r="B72" s="2">
        <v>2</v>
      </c>
    </row>
    <row r="73" spans="1:2" x14ac:dyDescent="0.3">
      <c r="A73">
        <v>72</v>
      </c>
      <c r="B73" s="2">
        <v>3</v>
      </c>
    </row>
    <row r="74" spans="1:2" x14ac:dyDescent="0.3">
      <c r="A74">
        <v>73</v>
      </c>
      <c r="B74" s="2">
        <v>11</v>
      </c>
    </row>
    <row r="75" spans="1:2" x14ac:dyDescent="0.3">
      <c r="A75">
        <v>74</v>
      </c>
      <c r="B75" s="2">
        <v>3</v>
      </c>
    </row>
    <row r="76" spans="1:2" x14ac:dyDescent="0.3">
      <c r="A76">
        <v>75</v>
      </c>
      <c r="B76" s="2">
        <v>11</v>
      </c>
    </row>
    <row r="77" spans="1:2" x14ac:dyDescent="0.3">
      <c r="A77">
        <v>76</v>
      </c>
      <c r="B77" s="2">
        <v>4</v>
      </c>
    </row>
    <row r="78" spans="1:2" x14ac:dyDescent="0.3">
      <c r="A78">
        <v>77</v>
      </c>
      <c r="B78" s="2">
        <v>9</v>
      </c>
    </row>
    <row r="79" spans="1:2" x14ac:dyDescent="0.3">
      <c r="A79">
        <v>78</v>
      </c>
      <c r="B79" s="2">
        <v>7</v>
      </c>
    </row>
    <row r="80" spans="1:2" x14ac:dyDescent="0.3">
      <c r="A80">
        <v>79</v>
      </c>
      <c r="B80" s="2">
        <v>8</v>
      </c>
    </row>
    <row r="81" spans="1:2" x14ac:dyDescent="0.3">
      <c r="A81">
        <v>80</v>
      </c>
      <c r="B81" s="2">
        <v>10</v>
      </c>
    </row>
    <row r="82" spans="1:2" x14ac:dyDescent="0.3">
      <c r="A82">
        <v>81</v>
      </c>
      <c r="B82" s="2">
        <v>4</v>
      </c>
    </row>
    <row r="83" spans="1:2" x14ac:dyDescent="0.3">
      <c r="A83">
        <v>82</v>
      </c>
      <c r="B83" s="2">
        <v>12</v>
      </c>
    </row>
    <row r="84" spans="1:2" x14ac:dyDescent="0.3">
      <c r="A84">
        <v>83</v>
      </c>
      <c r="B84" s="2">
        <v>4</v>
      </c>
    </row>
    <row r="85" spans="1:2" x14ac:dyDescent="0.3">
      <c r="A85">
        <v>84</v>
      </c>
      <c r="B85" s="2">
        <v>2</v>
      </c>
    </row>
    <row r="86" spans="1:2" x14ac:dyDescent="0.3">
      <c r="A86">
        <v>85</v>
      </c>
      <c r="B86" s="2">
        <v>3</v>
      </c>
    </row>
    <row r="87" spans="1:2" x14ac:dyDescent="0.3">
      <c r="A87">
        <v>86</v>
      </c>
      <c r="B87" s="2">
        <v>12</v>
      </c>
    </row>
    <row r="88" spans="1:2" x14ac:dyDescent="0.3">
      <c r="A88">
        <v>87</v>
      </c>
      <c r="B88" s="2">
        <v>3</v>
      </c>
    </row>
    <row r="89" spans="1:2" x14ac:dyDescent="0.3">
      <c r="A89">
        <v>88</v>
      </c>
      <c r="B89" s="2">
        <v>10</v>
      </c>
    </row>
    <row r="90" spans="1:2" x14ac:dyDescent="0.3">
      <c r="A90">
        <v>89</v>
      </c>
      <c r="B90" s="2">
        <v>4</v>
      </c>
    </row>
    <row r="91" spans="1:2" x14ac:dyDescent="0.3">
      <c r="A91">
        <v>90</v>
      </c>
      <c r="B91" s="2">
        <v>2</v>
      </c>
    </row>
    <row r="92" spans="1:2" x14ac:dyDescent="0.3">
      <c r="A92">
        <v>91</v>
      </c>
      <c r="B92" s="2">
        <v>4</v>
      </c>
    </row>
    <row r="93" spans="1:2" x14ac:dyDescent="0.3">
      <c r="A93">
        <v>92</v>
      </c>
      <c r="B93" s="2">
        <v>2</v>
      </c>
    </row>
    <row r="94" spans="1:2" x14ac:dyDescent="0.3">
      <c r="A94">
        <v>93</v>
      </c>
      <c r="B94" s="2">
        <v>6</v>
      </c>
    </row>
    <row r="95" spans="1:2" x14ac:dyDescent="0.3">
      <c r="A95">
        <v>94</v>
      </c>
      <c r="B95" s="2">
        <v>7</v>
      </c>
    </row>
    <row r="96" spans="1:2" x14ac:dyDescent="0.3">
      <c r="A96">
        <v>95</v>
      </c>
      <c r="B96" s="2">
        <v>2</v>
      </c>
    </row>
    <row r="97" spans="1:2" x14ac:dyDescent="0.3">
      <c r="A97">
        <v>96</v>
      </c>
      <c r="B97" s="2">
        <v>2</v>
      </c>
    </row>
    <row r="98" spans="1:2" x14ac:dyDescent="0.3">
      <c r="A98">
        <v>97</v>
      </c>
      <c r="B98" s="2">
        <v>8</v>
      </c>
    </row>
    <row r="99" spans="1:2" x14ac:dyDescent="0.3">
      <c r="A99">
        <v>98</v>
      </c>
      <c r="B99" s="2">
        <v>6</v>
      </c>
    </row>
    <row r="100" spans="1:2" x14ac:dyDescent="0.3">
      <c r="A100">
        <v>99</v>
      </c>
      <c r="B100" s="2">
        <v>10</v>
      </c>
    </row>
    <row r="101" spans="1:2" x14ac:dyDescent="0.3">
      <c r="A101">
        <v>100</v>
      </c>
      <c r="B101" s="2">
        <v>8</v>
      </c>
    </row>
    <row r="102" spans="1:2" x14ac:dyDescent="0.3">
      <c r="A102">
        <v>101</v>
      </c>
      <c r="B102" s="2">
        <v>9</v>
      </c>
    </row>
    <row r="103" spans="1:2" x14ac:dyDescent="0.3">
      <c r="A103">
        <v>102</v>
      </c>
      <c r="B103" s="2">
        <v>2</v>
      </c>
    </row>
    <row r="104" spans="1:2" x14ac:dyDescent="0.3">
      <c r="A104">
        <v>103</v>
      </c>
      <c r="B104" s="2">
        <v>5</v>
      </c>
    </row>
    <row r="105" spans="1:2" x14ac:dyDescent="0.3">
      <c r="A105">
        <v>104</v>
      </c>
      <c r="B105" s="2">
        <v>3</v>
      </c>
    </row>
    <row r="106" spans="1:2" x14ac:dyDescent="0.3">
      <c r="A106">
        <v>105</v>
      </c>
      <c r="B106" s="2">
        <v>2</v>
      </c>
    </row>
    <row r="107" spans="1:2" x14ac:dyDescent="0.3">
      <c r="A107">
        <v>106</v>
      </c>
      <c r="B107" s="2">
        <v>1</v>
      </c>
    </row>
    <row r="108" spans="1:2" x14ac:dyDescent="0.3">
      <c r="A108">
        <v>107</v>
      </c>
      <c r="B108" s="2">
        <v>12</v>
      </c>
    </row>
    <row r="109" spans="1:2" x14ac:dyDescent="0.3">
      <c r="A109">
        <v>108</v>
      </c>
      <c r="B109" s="2">
        <v>8</v>
      </c>
    </row>
    <row r="110" spans="1:2" x14ac:dyDescent="0.3">
      <c r="A110">
        <v>109</v>
      </c>
      <c r="B110" s="2">
        <v>7</v>
      </c>
    </row>
    <row r="111" spans="1:2" x14ac:dyDescent="0.3">
      <c r="A111">
        <v>110</v>
      </c>
      <c r="B111" s="2">
        <v>6</v>
      </c>
    </row>
    <row r="112" spans="1:2" x14ac:dyDescent="0.3">
      <c r="A112">
        <v>111</v>
      </c>
      <c r="B112" s="2">
        <v>9</v>
      </c>
    </row>
    <row r="113" spans="1:2" x14ac:dyDescent="0.3">
      <c r="A113">
        <v>112</v>
      </c>
      <c r="B113" s="2">
        <v>7</v>
      </c>
    </row>
    <row r="114" spans="1:2" x14ac:dyDescent="0.3">
      <c r="A114">
        <v>113</v>
      </c>
      <c r="B114" s="2">
        <v>8</v>
      </c>
    </row>
    <row r="115" spans="1:2" x14ac:dyDescent="0.3">
      <c r="A115">
        <v>114</v>
      </c>
      <c r="B115" s="2">
        <v>3</v>
      </c>
    </row>
    <row r="116" spans="1:2" x14ac:dyDescent="0.3">
      <c r="A116">
        <v>115</v>
      </c>
      <c r="B116" s="2">
        <v>10</v>
      </c>
    </row>
    <row r="117" spans="1:2" x14ac:dyDescent="0.3">
      <c r="A117">
        <v>116</v>
      </c>
      <c r="B117" s="2">
        <v>4</v>
      </c>
    </row>
    <row r="118" spans="1:2" x14ac:dyDescent="0.3">
      <c r="A118">
        <v>117</v>
      </c>
      <c r="B118" s="2">
        <v>2</v>
      </c>
    </row>
    <row r="119" spans="1:2" x14ac:dyDescent="0.3">
      <c r="A119">
        <v>118</v>
      </c>
      <c r="B119" s="2">
        <v>3</v>
      </c>
    </row>
    <row r="120" spans="1:2" x14ac:dyDescent="0.3">
      <c r="A120">
        <v>119</v>
      </c>
      <c r="B120" s="2">
        <v>11</v>
      </c>
    </row>
    <row r="121" spans="1:2" x14ac:dyDescent="0.3">
      <c r="A121">
        <v>120</v>
      </c>
      <c r="B121" s="2">
        <v>3</v>
      </c>
    </row>
    <row r="122" spans="1:2" x14ac:dyDescent="0.3">
      <c r="A122">
        <v>121</v>
      </c>
      <c r="B122" s="2">
        <v>11</v>
      </c>
    </row>
    <row r="123" spans="1:2" x14ac:dyDescent="0.3">
      <c r="A123">
        <v>122</v>
      </c>
      <c r="B123" s="2">
        <v>4</v>
      </c>
    </row>
    <row r="124" spans="1:2" x14ac:dyDescent="0.3">
      <c r="A124">
        <v>123</v>
      </c>
      <c r="B124" s="2">
        <v>9</v>
      </c>
    </row>
    <row r="125" spans="1:2" x14ac:dyDescent="0.3">
      <c r="A125">
        <v>124</v>
      </c>
      <c r="B125" s="2">
        <v>7</v>
      </c>
    </row>
    <row r="126" spans="1:2" x14ac:dyDescent="0.3">
      <c r="A126">
        <v>125</v>
      </c>
      <c r="B126" s="2">
        <v>10</v>
      </c>
    </row>
    <row r="127" spans="1:2" x14ac:dyDescent="0.3">
      <c r="A127">
        <v>126</v>
      </c>
      <c r="B127" s="2">
        <v>3</v>
      </c>
    </row>
    <row r="128" spans="1:2" x14ac:dyDescent="0.3">
      <c r="A128">
        <v>127</v>
      </c>
      <c r="B128" s="2">
        <v>12</v>
      </c>
    </row>
    <row r="129" spans="1:2" x14ac:dyDescent="0.3">
      <c r="A129">
        <v>128</v>
      </c>
      <c r="B129" s="2">
        <v>4</v>
      </c>
    </row>
    <row r="130" spans="1:2" x14ac:dyDescent="0.3">
      <c r="A130">
        <v>129</v>
      </c>
      <c r="B130" s="2">
        <v>2</v>
      </c>
    </row>
    <row r="131" spans="1:2" x14ac:dyDescent="0.3">
      <c r="A131">
        <v>130</v>
      </c>
      <c r="B131" s="2">
        <v>3</v>
      </c>
    </row>
    <row r="132" spans="1:2" x14ac:dyDescent="0.3">
      <c r="A132">
        <v>131</v>
      </c>
      <c r="B132" s="2">
        <v>12</v>
      </c>
    </row>
    <row r="133" spans="1:2" x14ac:dyDescent="0.3">
      <c r="A133">
        <v>132</v>
      </c>
      <c r="B133" s="2">
        <v>4</v>
      </c>
    </row>
    <row r="134" spans="1:2" x14ac:dyDescent="0.3">
      <c r="A134">
        <v>133</v>
      </c>
      <c r="B134" s="2">
        <v>11</v>
      </c>
    </row>
    <row r="135" spans="1:2" x14ac:dyDescent="0.3">
      <c r="A135">
        <v>134</v>
      </c>
      <c r="B135" s="2">
        <v>4</v>
      </c>
    </row>
    <row r="136" spans="1:2" x14ac:dyDescent="0.3">
      <c r="A136">
        <v>135</v>
      </c>
      <c r="B136" s="2">
        <v>2</v>
      </c>
    </row>
    <row r="137" spans="1:2" x14ac:dyDescent="0.3">
      <c r="A137">
        <v>136</v>
      </c>
      <c r="B137" s="2">
        <v>4</v>
      </c>
    </row>
    <row r="138" spans="1:2" x14ac:dyDescent="0.3">
      <c r="A138">
        <v>137</v>
      </c>
      <c r="B138" s="2">
        <v>3</v>
      </c>
    </row>
    <row r="139" spans="1:2" x14ac:dyDescent="0.3">
      <c r="A139">
        <v>138</v>
      </c>
      <c r="B139" s="2">
        <v>6</v>
      </c>
    </row>
    <row r="140" spans="1:2" x14ac:dyDescent="0.3">
      <c r="A140">
        <v>139</v>
      </c>
      <c r="B140" s="2">
        <v>7</v>
      </c>
    </row>
    <row r="141" spans="1:2" x14ac:dyDescent="0.3">
      <c r="A141">
        <v>140</v>
      </c>
      <c r="B141" s="2">
        <v>2</v>
      </c>
    </row>
    <row r="142" spans="1:2" x14ac:dyDescent="0.3">
      <c r="A142">
        <v>141</v>
      </c>
      <c r="B142" s="2">
        <v>1</v>
      </c>
    </row>
    <row r="143" spans="1:2" x14ac:dyDescent="0.3">
      <c r="A143">
        <v>142</v>
      </c>
      <c r="B143" s="2">
        <v>8</v>
      </c>
    </row>
    <row r="144" spans="1:2" x14ac:dyDescent="0.3">
      <c r="A144">
        <v>143</v>
      </c>
      <c r="B144" s="2">
        <v>5</v>
      </c>
    </row>
    <row r="145" spans="1:2" x14ac:dyDescent="0.3">
      <c r="A145">
        <v>144</v>
      </c>
      <c r="B145" s="2">
        <v>11</v>
      </c>
    </row>
    <row r="146" spans="1:2" x14ac:dyDescent="0.3">
      <c r="A146">
        <v>145</v>
      </c>
      <c r="B146" s="2">
        <v>8</v>
      </c>
    </row>
    <row r="147" spans="1:2" x14ac:dyDescent="0.3">
      <c r="A147">
        <v>146</v>
      </c>
      <c r="B147" s="2">
        <v>8</v>
      </c>
    </row>
    <row r="148" spans="1:2" x14ac:dyDescent="0.3">
      <c r="A148">
        <v>147</v>
      </c>
      <c r="B148" s="2">
        <v>2</v>
      </c>
    </row>
    <row r="149" spans="1:2" x14ac:dyDescent="0.3">
      <c r="A149">
        <v>148</v>
      </c>
      <c r="B149" s="2">
        <v>5</v>
      </c>
    </row>
    <row r="150" spans="1:2" x14ac:dyDescent="0.3">
      <c r="A150">
        <v>149</v>
      </c>
      <c r="B150" s="2">
        <v>3</v>
      </c>
    </row>
    <row r="151" spans="1:2" x14ac:dyDescent="0.3">
      <c r="A151">
        <v>150</v>
      </c>
      <c r="B151" s="2">
        <v>2</v>
      </c>
    </row>
    <row r="152" spans="1:2" x14ac:dyDescent="0.3">
      <c r="A152">
        <v>151</v>
      </c>
      <c r="B152" s="2">
        <v>1</v>
      </c>
    </row>
    <row r="153" spans="1:2" x14ac:dyDescent="0.3">
      <c r="A153">
        <v>152</v>
      </c>
      <c r="B153" s="2">
        <v>12</v>
      </c>
    </row>
    <row r="154" spans="1:2" x14ac:dyDescent="0.3">
      <c r="A154">
        <v>153</v>
      </c>
      <c r="B154" s="2">
        <v>9</v>
      </c>
    </row>
    <row r="155" spans="1:2" x14ac:dyDescent="0.3">
      <c r="A155">
        <v>154</v>
      </c>
      <c r="B155" s="2">
        <v>6</v>
      </c>
    </row>
    <row r="156" spans="1:2" x14ac:dyDescent="0.3">
      <c r="A156">
        <v>155</v>
      </c>
      <c r="B156" s="2">
        <v>6</v>
      </c>
    </row>
    <row r="157" spans="1:2" x14ac:dyDescent="0.3">
      <c r="A157">
        <v>156</v>
      </c>
      <c r="B157" s="2">
        <v>8</v>
      </c>
    </row>
    <row r="158" spans="1:2" x14ac:dyDescent="0.3">
      <c r="A158">
        <v>157</v>
      </c>
      <c r="B158" s="2">
        <v>6</v>
      </c>
    </row>
    <row r="159" spans="1:2" x14ac:dyDescent="0.3">
      <c r="A159">
        <v>158</v>
      </c>
      <c r="B159" s="2">
        <v>9</v>
      </c>
    </row>
    <row r="160" spans="1:2" x14ac:dyDescent="0.3">
      <c r="A160">
        <v>159</v>
      </c>
      <c r="B160" s="2">
        <v>7</v>
      </c>
    </row>
    <row r="161" spans="1:2" x14ac:dyDescent="0.3">
      <c r="A161">
        <v>160</v>
      </c>
      <c r="B161" s="2">
        <v>3</v>
      </c>
    </row>
    <row r="162" spans="1:2" x14ac:dyDescent="0.3">
      <c r="A162">
        <v>161</v>
      </c>
      <c r="B162" s="2">
        <v>11</v>
      </c>
    </row>
    <row r="163" spans="1:2" x14ac:dyDescent="0.3">
      <c r="A163">
        <v>162</v>
      </c>
      <c r="B163" s="2">
        <v>3</v>
      </c>
    </row>
    <row r="164" spans="1:2" x14ac:dyDescent="0.3">
      <c r="A164">
        <v>163</v>
      </c>
      <c r="B164" s="2">
        <v>3</v>
      </c>
    </row>
    <row r="165" spans="1:2" x14ac:dyDescent="0.3">
      <c r="A165">
        <v>164</v>
      </c>
      <c r="B165" s="2">
        <v>3</v>
      </c>
    </row>
    <row r="166" spans="1:2" x14ac:dyDescent="0.3">
      <c r="A166">
        <v>165</v>
      </c>
      <c r="B166" s="2">
        <v>9</v>
      </c>
    </row>
    <row r="167" spans="1:2" x14ac:dyDescent="0.3">
      <c r="A167">
        <v>166</v>
      </c>
      <c r="B167" s="2">
        <v>3</v>
      </c>
    </row>
    <row r="168" spans="1:2" x14ac:dyDescent="0.3">
      <c r="A168">
        <v>167</v>
      </c>
      <c r="B168" s="2">
        <v>10</v>
      </c>
    </row>
    <row r="169" spans="1:2" x14ac:dyDescent="0.3">
      <c r="A169">
        <v>168</v>
      </c>
      <c r="B169" s="2">
        <v>4</v>
      </c>
    </row>
    <row r="170" spans="1:2" x14ac:dyDescent="0.3">
      <c r="A170">
        <v>169</v>
      </c>
      <c r="B170" s="2">
        <v>8</v>
      </c>
    </row>
    <row r="171" spans="1:2" x14ac:dyDescent="0.3">
      <c r="A171">
        <v>170</v>
      </c>
      <c r="B171" s="2">
        <v>8</v>
      </c>
    </row>
    <row r="172" spans="1:2" x14ac:dyDescent="0.3">
      <c r="A172">
        <v>171</v>
      </c>
      <c r="B172" s="2">
        <v>7</v>
      </c>
    </row>
    <row r="173" spans="1:2" x14ac:dyDescent="0.3">
      <c r="A173">
        <v>172</v>
      </c>
      <c r="B173" s="2">
        <v>11</v>
      </c>
    </row>
    <row r="174" spans="1:2" x14ac:dyDescent="0.3">
      <c r="A174">
        <v>173</v>
      </c>
      <c r="B174" s="2">
        <v>3</v>
      </c>
    </row>
    <row r="175" spans="1:2" x14ac:dyDescent="0.3">
      <c r="A175">
        <v>174</v>
      </c>
      <c r="B175" s="2">
        <v>11</v>
      </c>
    </row>
    <row r="176" spans="1:2" x14ac:dyDescent="0.3">
      <c r="A176">
        <v>175</v>
      </c>
      <c r="B176" s="2">
        <v>4</v>
      </c>
    </row>
    <row r="177" spans="1:2" x14ac:dyDescent="0.3">
      <c r="A177">
        <v>176</v>
      </c>
      <c r="B177" s="2">
        <v>3</v>
      </c>
    </row>
    <row r="178" spans="1:2" x14ac:dyDescent="0.3">
      <c r="A178">
        <v>177</v>
      </c>
      <c r="B178" s="2">
        <v>3</v>
      </c>
    </row>
    <row r="179" spans="1:2" x14ac:dyDescent="0.3">
      <c r="A179">
        <v>178</v>
      </c>
      <c r="B179" s="2">
        <v>12</v>
      </c>
    </row>
    <row r="180" spans="1:2" x14ac:dyDescent="0.3">
      <c r="A180">
        <v>179</v>
      </c>
      <c r="B180" s="2">
        <v>3</v>
      </c>
    </row>
    <row r="181" spans="1:2" x14ac:dyDescent="0.3">
      <c r="A181">
        <v>180</v>
      </c>
      <c r="B181" s="2">
        <v>11</v>
      </c>
    </row>
    <row r="182" spans="1:2" x14ac:dyDescent="0.3">
      <c r="A182">
        <v>181</v>
      </c>
      <c r="B182" s="2">
        <v>5</v>
      </c>
    </row>
    <row r="183" spans="1:2" x14ac:dyDescent="0.3">
      <c r="A183">
        <v>182</v>
      </c>
      <c r="B183" s="2">
        <v>2</v>
      </c>
    </row>
    <row r="184" spans="1:2" x14ac:dyDescent="0.3">
      <c r="A184">
        <v>183</v>
      </c>
      <c r="B184" s="2">
        <v>5</v>
      </c>
    </row>
    <row r="185" spans="1:2" x14ac:dyDescent="0.3">
      <c r="A185">
        <v>184</v>
      </c>
      <c r="B185" s="2">
        <v>5</v>
      </c>
    </row>
    <row r="186" spans="1:2" x14ac:dyDescent="0.3">
      <c r="A186">
        <v>185</v>
      </c>
      <c r="B186" s="2">
        <v>2</v>
      </c>
    </row>
    <row r="187" spans="1:2" x14ac:dyDescent="0.3">
      <c r="A187">
        <v>186</v>
      </c>
      <c r="B187" s="2">
        <v>5</v>
      </c>
    </row>
    <row r="188" spans="1:2" x14ac:dyDescent="0.3">
      <c r="A188">
        <v>187</v>
      </c>
      <c r="B188" s="2">
        <v>6</v>
      </c>
    </row>
    <row r="189" spans="1:2" x14ac:dyDescent="0.3">
      <c r="A189">
        <v>188</v>
      </c>
      <c r="B189" s="2">
        <v>2</v>
      </c>
    </row>
    <row r="190" spans="1:2" x14ac:dyDescent="0.3">
      <c r="A190">
        <v>189</v>
      </c>
      <c r="B190" s="2">
        <v>1</v>
      </c>
    </row>
    <row r="191" spans="1:2" x14ac:dyDescent="0.3">
      <c r="A191">
        <v>190</v>
      </c>
      <c r="B191" s="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topLeftCell="C27" zoomScale="90" zoomScaleNormal="90" workbookViewId="0">
      <selection activeCell="K31" sqref="K31"/>
    </sheetView>
  </sheetViews>
  <sheetFormatPr defaultRowHeight="14.4" x14ac:dyDescent="0.3"/>
  <cols>
    <col min="1" max="1" width="12.5546875" style="8" customWidth="1"/>
    <col min="2" max="2" width="18.21875" style="9" bestFit="1" customWidth="1"/>
    <col min="3" max="8" width="8.88671875" style="9"/>
    <col min="9" max="9" width="12" style="9" bestFit="1" customWidth="1"/>
    <col min="10" max="10" width="8.88671875" style="10"/>
    <col min="11" max="11" width="9.33203125" style="9" bestFit="1" customWidth="1"/>
    <col min="12" max="12" width="8.88671875" style="9"/>
    <col min="13" max="13" width="8" style="10" bestFit="1" customWidth="1"/>
    <col min="14" max="14" width="18.21875" style="9" bestFit="1" customWidth="1"/>
    <col min="15" max="20" width="8.88671875" style="9"/>
    <col min="21" max="21" width="10" style="9" bestFit="1" customWidth="1"/>
    <col min="22" max="22" width="6.44140625" style="11" bestFit="1" customWidth="1"/>
    <col min="23" max="23" width="7.44140625" style="11" bestFit="1" customWidth="1"/>
    <col min="24" max="24" width="8.88671875" style="9"/>
    <col min="25" max="25" width="18.21875" style="9" bestFit="1" customWidth="1"/>
    <col min="26" max="31" width="8.88671875" style="9"/>
    <col min="32" max="32" width="10" style="9" bestFit="1" customWidth="1"/>
    <col min="33" max="33" width="5.5546875" style="12" customWidth="1"/>
    <col min="34" max="34" width="7.44140625" style="12" bestFit="1" customWidth="1"/>
    <col min="35" max="16384" width="8.88671875" style="9"/>
  </cols>
  <sheetData>
    <row r="1" spans="1:34" ht="15" thickBot="1" x14ac:dyDescent="0.35"/>
    <row r="2" spans="1:34" ht="16.2" thickBot="1" x14ac:dyDescent="0.35">
      <c r="J2" s="13" t="e">
        <f>AVERAGE(I6,U6,AF6,I35,U35,AF35,I64,U64,AF64)</f>
        <v>#DIV/0!</v>
      </c>
      <c r="N2" s="14" t="s">
        <v>88</v>
      </c>
      <c r="O2" s="15">
        <v>31</v>
      </c>
      <c r="P2" s="16">
        <v>5</v>
      </c>
      <c r="Q2" s="17">
        <v>784</v>
      </c>
      <c r="R2" s="35" t="s">
        <v>125</v>
      </c>
      <c r="S2" s="71">
        <v>64.001953095198502</v>
      </c>
      <c r="T2" s="18"/>
      <c r="U2" s="18"/>
      <c r="V2" s="19"/>
      <c r="W2" s="19"/>
    </row>
    <row r="3" spans="1:34" ht="15" thickBot="1" x14ac:dyDescent="0.35">
      <c r="B3" s="18"/>
      <c r="C3" s="83" t="s">
        <v>89</v>
      </c>
      <c r="D3" s="83"/>
      <c r="E3" s="83"/>
      <c r="F3" s="83"/>
      <c r="G3" s="83"/>
      <c r="H3" s="83"/>
      <c r="I3" s="83"/>
      <c r="J3" s="13" t="e">
        <f>AVERAGE(I7,U7,AF7,I36,U36,AF36,I65,U65,AF65)</f>
        <v>#DIV/0!</v>
      </c>
      <c r="N3" s="18"/>
      <c r="O3" s="83" t="s">
        <v>90</v>
      </c>
      <c r="P3" s="83"/>
      <c r="Q3" s="83"/>
      <c r="R3" s="83"/>
      <c r="S3" s="83"/>
      <c r="T3" s="83"/>
      <c r="U3" s="83"/>
      <c r="V3" s="20"/>
      <c r="W3" s="20"/>
      <c r="Y3" s="18"/>
      <c r="Z3" s="83" t="s">
        <v>91</v>
      </c>
      <c r="AA3" s="83"/>
      <c r="AB3" s="83"/>
      <c r="AC3" s="83"/>
      <c r="AD3" s="83"/>
      <c r="AE3" s="83"/>
      <c r="AF3" s="83"/>
      <c r="AG3" s="21"/>
      <c r="AH3" s="21"/>
    </row>
    <row r="4" spans="1:34" ht="15" thickBot="1" x14ac:dyDescent="0.35">
      <c r="B4" s="22" t="s">
        <v>92</v>
      </c>
      <c r="C4" s="80" t="s">
        <v>93</v>
      </c>
      <c r="D4" s="81"/>
      <c r="E4" s="82"/>
      <c r="F4" s="80" t="s">
        <v>94</v>
      </c>
      <c r="G4" s="82"/>
      <c r="H4" s="80" t="s">
        <v>95</v>
      </c>
      <c r="I4" s="82"/>
      <c r="N4" s="22" t="s">
        <v>92</v>
      </c>
      <c r="O4" s="80" t="s">
        <v>93</v>
      </c>
      <c r="P4" s="81"/>
      <c r="Q4" s="82"/>
      <c r="R4" s="80" t="s">
        <v>94</v>
      </c>
      <c r="S4" s="82"/>
      <c r="T4" s="80" t="s">
        <v>95</v>
      </c>
      <c r="U4" s="82"/>
      <c r="V4" s="20"/>
      <c r="W4" s="20"/>
      <c r="Y4" s="22" t="s">
        <v>92</v>
      </c>
      <c r="Z4" s="80" t="s">
        <v>93</v>
      </c>
      <c r="AA4" s="81"/>
      <c r="AB4" s="82"/>
      <c r="AC4" s="80" t="s">
        <v>94</v>
      </c>
      <c r="AD4" s="82"/>
      <c r="AE4" s="80" t="s">
        <v>95</v>
      </c>
      <c r="AF4" s="82"/>
      <c r="AG4" s="21"/>
      <c r="AH4" s="21"/>
    </row>
    <row r="5" spans="1:34" ht="29.4" thickBot="1" x14ac:dyDescent="0.35">
      <c r="B5" s="23" t="s">
        <v>96</v>
      </c>
      <c r="C5" s="15" t="s">
        <v>97</v>
      </c>
      <c r="D5" s="16" t="s">
        <v>98</v>
      </c>
      <c r="E5" s="17" t="s">
        <v>99</v>
      </c>
      <c r="F5" s="15" t="s">
        <v>97</v>
      </c>
      <c r="G5" s="17" t="s">
        <v>98</v>
      </c>
      <c r="H5" s="15" t="s">
        <v>95</v>
      </c>
      <c r="I5" s="24" t="s">
        <v>100</v>
      </c>
      <c r="N5" s="23" t="s">
        <v>96</v>
      </c>
      <c r="O5" s="15" t="s">
        <v>97</v>
      </c>
      <c r="P5" s="16" t="s">
        <v>98</v>
      </c>
      <c r="Q5" s="17" t="s">
        <v>99</v>
      </c>
      <c r="R5" s="15" t="s">
        <v>97</v>
      </c>
      <c r="S5" s="17" t="s">
        <v>98</v>
      </c>
      <c r="T5" s="15" t="s">
        <v>95</v>
      </c>
      <c r="U5" s="24" t="s">
        <v>100</v>
      </c>
      <c r="V5" s="25" t="s">
        <v>101</v>
      </c>
      <c r="W5" s="25"/>
      <c r="Y5" s="23" t="s">
        <v>96</v>
      </c>
      <c r="Z5" s="15" t="s">
        <v>97</v>
      </c>
      <c r="AA5" s="16" t="s">
        <v>98</v>
      </c>
      <c r="AB5" s="17" t="s">
        <v>99</v>
      </c>
      <c r="AC5" s="15" t="s">
        <v>97</v>
      </c>
      <c r="AD5" s="17" t="s">
        <v>98</v>
      </c>
      <c r="AE5" s="15" t="s">
        <v>95</v>
      </c>
      <c r="AF5" s="24" t="s">
        <v>100</v>
      </c>
      <c r="AG5" s="26"/>
      <c r="AH5" s="26"/>
    </row>
    <row r="6" spans="1:34" x14ac:dyDescent="0.3">
      <c r="B6" s="27" t="s">
        <v>102</v>
      </c>
      <c r="C6" s="28">
        <f t="shared" ref="C6:I8" si="0">AVERAGE(C11,C15,C19,C23,C27)</f>
        <v>31</v>
      </c>
      <c r="D6" s="29" t="e">
        <f t="shared" si="0"/>
        <v>#DIV/0!</v>
      </c>
      <c r="E6" s="30" t="e">
        <f t="shared" si="0"/>
        <v>#DIV/0!</v>
      </c>
      <c r="F6" s="28" t="e">
        <f t="shared" si="0"/>
        <v>#DIV/0!</v>
      </c>
      <c r="G6" s="30" t="e">
        <f t="shared" si="0"/>
        <v>#DIV/0!</v>
      </c>
      <c r="H6" s="31">
        <f>AVERAGE(H11,H15,H19,H23,H27)</f>
        <v>1</v>
      </c>
      <c r="I6" s="32" t="e">
        <f>AVERAGE(I11,I15,I19,I23,I27)</f>
        <v>#DIV/0!</v>
      </c>
      <c r="K6" s="33" t="e">
        <f>AVERAGE(K11,K15,K19,K23,K27)</f>
        <v>#DIV/0!</v>
      </c>
      <c r="N6" s="27" t="s">
        <v>102</v>
      </c>
      <c r="O6" s="28">
        <f t="shared" ref="O6:U6" si="1">AVERAGE(O11,O15,O19,O23,O27)</f>
        <v>31</v>
      </c>
      <c r="P6" s="29" t="e">
        <f t="shared" si="1"/>
        <v>#DIV/0!</v>
      </c>
      <c r="Q6" s="30" t="e">
        <f t="shared" si="1"/>
        <v>#DIV/0!</v>
      </c>
      <c r="R6" s="28" t="e">
        <f t="shared" si="1"/>
        <v>#DIV/0!</v>
      </c>
      <c r="S6" s="30" t="e">
        <f t="shared" si="1"/>
        <v>#DIV/0!</v>
      </c>
      <c r="T6" s="31">
        <f t="shared" si="1"/>
        <v>1</v>
      </c>
      <c r="U6" s="32" t="e">
        <f t="shared" si="1"/>
        <v>#DIV/0!</v>
      </c>
      <c r="V6" s="20"/>
      <c r="W6" s="33" t="e">
        <f>AVERAGE(W11,W15,W19,W23,W27)</f>
        <v>#DIV/0!</v>
      </c>
      <c r="Y6" s="27" t="s">
        <v>102</v>
      </c>
      <c r="Z6" s="28">
        <f t="shared" ref="Z6:AF6" si="2">AVERAGE(Z11,Z15,Z19,Z23,Z27)</f>
        <v>31</v>
      </c>
      <c r="AA6" s="29" t="e">
        <f t="shared" si="2"/>
        <v>#DIV/0!</v>
      </c>
      <c r="AB6" s="30" t="e">
        <f t="shared" si="2"/>
        <v>#DIV/0!</v>
      </c>
      <c r="AC6" s="28" t="e">
        <f t="shared" si="2"/>
        <v>#DIV/0!</v>
      </c>
      <c r="AD6" s="30" t="e">
        <f t="shared" si="2"/>
        <v>#DIV/0!</v>
      </c>
      <c r="AE6" s="31">
        <f t="shared" si="2"/>
        <v>1</v>
      </c>
      <c r="AF6" s="32" t="e">
        <f t="shared" si="2"/>
        <v>#DIV/0!</v>
      </c>
      <c r="AG6" s="21"/>
      <c r="AH6" s="33" t="e">
        <f>AVERAGE(AH11,AH15,AH19,AH23,AH27)</f>
        <v>#DIV/0!</v>
      </c>
    </row>
    <row r="7" spans="1:34" x14ac:dyDescent="0.3">
      <c r="B7" s="34" t="s">
        <v>103</v>
      </c>
      <c r="C7" s="35">
        <f>AVERAGE(C12,C16,C20,C24,C28)</f>
        <v>31</v>
      </c>
      <c r="D7" s="36" t="e">
        <f t="shared" si="0"/>
        <v>#DIV/0!</v>
      </c>
      <c r="E7" s="37" t="e">
        <f t="shared" si="0"/>
        <v>#DIV/0!</v>
      </c>
      <c r="F7" s="35" t="e">
        <f t="shared" si="0"/>
        <v>#DIV/0!</v>
      </c>
      <c r="G7" s="37" t="e">
        <f t="shared" si="0"/>
        <v>#DIV/0!</v>
      </c>
      <c r="H7" s="38">
        <f t="shared" si="0"/>
        <v>1</v>
      </c>
      <c r="I7" s="39" t="e">
        <f t="shared" si="0"/>
        <v>#DIV/0!</v>
      </c>
      <c r="K7" s="33" t="e">
        <f>AVERAGE(K12,K16,K20,K24,K28)</f>
        <v>#DIV/0!</v>
      </c>
      <c r="N7" s="34" t="s">
        <v>103</v>
      </c>
      <c r="O7" s="35">
        <f>AVERAGE(O12,O16,O20,O24,O28)</f>
        <v>31</v>
      </c>
      <c r="P7" s="36" t="e">
        <f t="shared" ref="P7:U8" si="3">AVERAGE(P12,P16,P20,P24,P28)</f>
        <v>#DIV/0!</v>
      </c>
      <c r="Q7" s="37" t="e">
        <f t="shared" si="3"/>
        <v>#DIV/0!</v>
      </c>
      <c r="R7" s="35" t="e">
        <f t="shared" si="3"/>
        <v>#DIV/0!</v>
      </c>
      <c r="S7" s="37" t="e">
        <f t="shared" si="3"/>
        <v>#DIV/0!</v>
      </c>
      <c r="T7" s="38">
        <f t="shared" si="3"/>
        <v>1</v>
      </c>
      <c r="U7" s="39" t="e">
        <f t="shared" si="3"/>
        <v>#DIV/0!</v>
      </c>
      <c r="V7" s="20"/>
      <c r="W7" s="33" t="e">
        <f>AVERAGE(W12,W16,W20,W24,W28)</f>
        <v>#DIV/0!</v>
      </c>
      <c r="Y7" s="34" t="s">
        <v>103</v>
      </c>
      <c r="Z7" s="35">
        <f>AVERAGE(Z12,Z16,Z20,Z24,Z28)</f>
        <v>31</v>
      </c>
      <c r="AA7" s="36" t="e">
        <f t="shared" ref="AA7:AF8" si="4">AVERAGE(AA12,AA16,AA20,AA24,AA28)</f>
        <v>#DIV/0!</v>
      </c>
      <c r="AB7" s="37" t="e">
        <f t="shared" si="4"/>
        <v>#DIV/0!</v>
      </c>
      <c r="AC7" s="35" t="e">
        <f t="shared" si="4"/>
        <v>#DIV/0!</v>
      </c>
      <c r="AD7" s="37" t="e">
        <f t="shared" si="4"/>
        <v>#DIV/0!</v>
      </c>
      <c r="AE7" s="38">
        <f t="shared" si="4"/>
        <v>1</v>
      </c>
      <c r="AF7" s="39" t="e">
        <f t="shared" si="4"/>
        <v>#DIV/0!</v>
      </c>
      <c r="AG7" s="21"/>
      <c r="AH7" s="33" t="e">
        <f>AVERAGE(AH12,AH16,AH20,AH24,AH28)</f>
        <v>#DIV/0!</v>
      </c>
    </row>
    <row r="8" spans="1:34" ht="15" thickBot="1" x14ac:dyDescent="0.35">
      <c r="B8" s="40" t="s">
        <v>104</v>
      </c>
      <c r="C8" s="41">
        <f>AVERAGE(C13,C17,C21,C25,C29)</f>
        <v>31</v>
      </c>
      <c r="D8" s="42" t="e">
        <f t="shared" si="0"/>
        <v>#DIV/0!</v>
      </c>
      <c r="E8" s="43" t="e">
        <f t="shared" si="0"/>
        <v>#DIV/0!</v>
      </c>
      <c r="F8" s="41" t="e">
        <f t="shared" si="0"/>
        <v>#DIV/0!</v>
      </c>
      <c r="G8" s="43" t="e">
        <f t="shared" si="0"/>
        <v>#DIV/0!</v>
      </c>
      <c r="H8" s="44">
        <f t="shared" si="0"/>
        <v>1</v>
      </c>
      <c r="I8" s="45" t="e">
        <f t="shared" si="0"/>
        <v>#DIV/0!</v>
      </c>
      <c r="K8" s="20"/>
      <c r="N8" s="40" t="s">
        <v>104</v>
      </c>
      <c r="O8" s="41">
        <f>AVERAGE(O13,O17,O21,O25,O29)</f>
        <v>31</v>
      </c>
      <c r="P8" s="42" t="e">
        <f t="shared" si="3"/>
        <v>#DIV/0!</v>
      </c>
      <c r="Q8" s="43" t="e">
        <f t="shared" si="3"/>
        <v>#DIV/0!</v>
      </c>
      <c r="R8" s="41" t="e">
        <f t="shared" si="3"/>
        <v>#DIV/0!</v>
      </c>
      <c r="S8" s="43" t="e">
        <f t="shared" si="3"/>
        <v>#DIV/0!</v>
      </c>
      <c r="T8" s="44">
        <f t="shared" si="3"/>
        <v>1</v>
      </c>
      <c r="U8" s="45" t="e">
        <f t="shared" si="3"/>
        <v>#DIV/0!</v>
      </c>
      <c r="V8" s="20"/>
      <c r="W8" s="20"/>
      <c r="Y8" s="40" t="s">
        <v>104</v>
      </c>
      <c r="Z8" s="41">
        <f>AVERAGE(Z13,Z17,Z21,Z25,Z29)</f>
        <v>31</v>
      </c>
      <c r="AA8" s="42" t="e">
        <f t="shared" si="4"/>
        <v>#DIV/0!</v>
      </c>
      <c r="AB8" s="43" t="e">
        <f t="shared" si="4"/>
        <v>#DIV/0!</v>
      </c>
      <c r="AC8" s="41" t="e">
        <f t="shared" si="4"/>
        <v>#DIV/0!</v>
      </c>
      <c r="AD8" s="43" t="e">
        <f t="shared" si="4"/>
        <v>#DIV/0!</v>
      </c>
      <c r="AE8" s="44">
        <f t="shared" si="4"/>
        <v>1</v>
      </c>
      <c r="AF8" s="45" t="e">
        <f t="shared" si="4"/>
        <v>#DIV/0!</v>
      </c>
      <c r="AG8" s="21"/>
      <c r="AH8" s="20"/>
    </row>
    <row r="9" spans="1:34" x14ac:dyDescent="0.3">
      <c r="K9" s="11"/>
      <c r="AH9" s="11"/>
    </row>
    <row r="10" spans="1:34" ht="15" thickBot="1" x14ac:dyDescent="0.35">
      <c r="K10" s="11"/>
      <c r="M10" s="10" t="s">
        <v>105</v>
      </c>
      <c r="AH10" s="11"/>
    </row>
    <row r="11" spans="1:34" x14ac:dyDescent="0.3">
      <c r="B11" s="27" t="s">
        <v>102</v>
      </c>
      <c r="C11" s="28">
        <f>$O$2-F11</f>
        <v>31</v>
      </c>
      <c r="D11" s="46"/>
      <c r="E11" s="47"/>
      <c r="F11" s="48"/>
      <c r="G11" s="49"/>
      <c r="H11" s="31">
        <f>MAX(($Q$2-E11)/$Q$2, 0)</f>
        <v>1</v>
      </c>
      <c r="I11" s="47"/>
      <c r="K11" s="33" t="e">
        <f>(E11-E13)/E13</f>
        <v>#DIV/0!</v>
      </c>
      <c r="M11" s="10">
        <v>1</v>
      </c>
      <c r="N11" s="27" t="s">
        <v>102</v>
      </c>
      <c r="O11" s="28">
        <f>$O$2-R11</f>
        <v>31</v>
      </c>
      <c r="P11" s="46"/>
      <c r="Q11" s="47"/>
      <c r="R11" s="48"/>
      <c r="S11" s="49"/>
      <c r="T11" s="31">
        <f>MAX(($Q$2-Q11)/$Q$2, 0)</f>
        <v>1</v>
      </c>
      <c r="U11" s="47"/>
      <c r="V11" s="50"/>
      <c r="W11" s="33" t="e">
        <f>(Q11-Q13)/Q13</f>
        <v>#DIV/0!</v>
      </c>
      <c r="Y11" s="27" t="s">
        <v>102</v>
      </c>
      <c r="Z11" s="28">
        <f>$O$2-AC11</f>
        <v>31</v>
      </c>
      <c r="AA11" s="46"/>
      <c r="AB11" s="47"/>
      <c r="AC11" s="48"/>
      <c r="AD11" s="49"/>
      <c r="AE11" s="31">
        <f>MAX(($Q$2-AB11)/$Q$2, 0)</f>
        <v>1</v>
      </c>
      <c r="AF11" s="47"/>
      <c r="AG11" s="51"/>
      <c r="AH11" s="33" t="e">
        <f>(AB11-AB13)/AB13</f>
        <v>#DIV/0!</v>
      </c>
    </row>
    <row r="12" spans="1:34" x14ac:dyDescent="0.3">
      <c r="B12" s="34" t="s">
        <v>103</v>
      </c>
      <c r="C12" s="35">
        <f>$O$2-F12</f>
        <v>31</v>
      </c>
      <c r="D12" s="50"/>
      <c r="E12" s="52"/>
      <c r="F12" s="53"/>
      <c r="G12" s="54"/>
      <c r="H12" s="38">
        <f>MAX(($Q$2-E12)/$Q$2, 0)</f>
        <v>1</v>
      </c>
      <c r="I12" s="52"/>
      <c r="K12" s="33" t="e">
        <f>(E12-E13)/E13</f>
        <v>#DIV/0!</v>
      </c>
      <c r="N12" s="34" t="s">
        <v>103</v>
      </c>
      <c r="O12" s="35">
        <f>$O$2-R12</f>
        <v>31</v>
      </c>
      <c r="P12" s="50"/>
      <c r="Q12" s="52"/>
      <c r="R12" s="53"/>
      <c r="S12" s="54"/>
      <c r="T12" s="38">
        <f>MAX(($Q$2-Q12)/$Q$2, 0)</f>
        <v>1</v>
      </c>
      <c r="U12" s="52"/>
      <c r="V12" s="50"/>
      <c r="W12" s="33" t="e">
        <f>(Q12-Q13)/Q13</f>
        <v>#DIV/0!</v>
      </c>
      <c r="Y12" s="34" t="s">
        <v>103</v>
      </c>
      <c r="Z12" s="35">
        <f>$O$2-AC12</f>
        <v>31</v>
      </c>
      <c r="AA12" s="50"/>
      <c r="AB12" s="52"/>
      <c r="AC12" s="53"/>
      <c r="AD12" s="54"/>
      <c r="AE12" s="38">
        <f>MAX(($Q$2-AB12)/$Q$2, 0)</f>
        <v>1</v>
      </c>
      <c r="AF12" s="52"/>
      <c r="AG12" s="51"/>
      <c r="AH12" s="33" t="e">
        <f>(AB12-AB13)/AB13</f>
        <v>#DIV/0!</v>
      </c>
    </row>
    <row r="13" spans="1:34" ht="15" thickBot="1" x14ac:dyDescent="0.35">
      <c r="A13" s="55" t="s">
        <v>106</v>
      </c>
      <c r="B13" s="40" t="s">
        <v>104</v>
      </c>
      <c r="C13" s="41">
        <f>$O$2-F13</f>
        <v>31</v>
      </c>
      <c r="D13" s="56"/>
      <c r="E13" s="57"/>
      <c r="F13" s="58"/>
      <c r="G13" s="59"/>
      <c r="H13" s="44">
        <f>MAX(($Q$2-E13)/$Q$2,0)</f>
        <v>1</v>
      </c>
      <c r="I13" s="57"/>
      <c r="K13" s="33"/>
      <c r="N13" s="40" t="s">
        <v>104</v>
      </c>
      <c r="O13" s="41">
        <f>$O$2-R13</f>
        <v>31</v>
      </c>
      <c r="P13" s="60"/>
      <c r="Q13" s="57"/>
      <c r="R13" s="58"/>
      <c r="S13" s="59"/>
      <c r="T13" s="44">
        <f>MAX(($Q$2-Q13)/$Q$2,0)</f>
        <v>1</v>
      </c>
      <c r="U13" s="57"/>
      <c r="V13" s="50"/>
      <c r="W13" s="33"/>
      <c r="Y13" s="40" t="s">
        <v>104</v>
      </c>
      <c r="Z13" s="41">
        <f>$O$2-AC13</f>
        <v>31</v>
      </c>
      <c r="AA13" s="56"/>
      <c r="AB13" s="57"/>
      <c r="AC13" s="58"/>
      <c r="AD13" s="59"/>
      <c r="AE13" s="44">
        <f>MAX(($Q$2-AB13)/$Q$2,0)</f>
        <v>1</v>
      </c>
      <c r="AF13" s="57"/>
      <c r="AG13" s="51"/>
      <c r="AH13" s="33"/>
    </row>
    <row r="14" spans="1:34" ht="15" thickBot="1" x14ac:dyDescent="0.35">
      <c r="C14" s="10"/>
      <c r="D14" s="10"/>
      <c r="E14" s="10"/>
      <c r="F14" s="10"/>
      <c r="G14" s="10"/>
      <c r="H14" s="10"/>
      <c r="I14" s="10"/>
      <c r="K14" s="61"/>
      <c r="O14" s="10"/>
      <c r="P14" s="10"/>
      <c r="Q14" s="10"/>
      <c r="R14" s="10"/>
      <c r="S14" s="10"/>
      <c r="T14" s="10"/>
      <c r="U14" s="10"/>
      <c r="V14" s="61"/>
      <c r="W14" s="61"/>
      <c r="Z14" s="10"/>
      <c r="AA14" s="10"/>
      <c r="AB14" s="10"/>
      <c r="AC14" s="10"/>
      <c r="AD14" s="10"/>
      <c r="AE14" s="10"/>
      <c r="AF14" s="10"/>
      <c r="AG14" s="62"/>
      <c r="AH14" s="61"/>
    </row>
    <row r="15" spans="1:34" x14ac:dyDescent="0.3">
      <c r="B15" s="27" t="s">
        <v>102</v>
      </c>
      <c r="C15" s="28">
        <f>$O$2-F15</f>
        <v>31</v>
      </c>
      <c r="D15" s="46"/>
      <c r="E15" s="47"/>
      <c r="F15" s="48"/>
      <c r="G15" s="49"/>
      <c r="H15" s="31">
        <f>MAX(($Q$2-E15)/$Q$2, 0)</f>
        <v>1</v>
      </c>
      <c r="I15" s="47"/>
      <c r="K15" s="33" t="e">
        <f>(E15-E17)/E17</f>
        <v>#DIV/0!</v>
      </c>
      <c r="M15" s="10">
        <v>2</v>
      </c>
      <c r="N15" s="27" t="s">
        <v>102</v>
      </c>
      <c r="O15" s="28">
        <f>$O$2-R15</f>
        <v>31</v>
      </c>
      <c r="P15" s="46"/>
      <c r="Q15" s="47"/>
      <c r="R15" s="48"/>
      <c r="S15" s="49"/>
      <c r="T15" s="31">
        <f>MAX(($Q$2-Q15)/$Q$2, 0)</f>
        <v>1</v>
      </c>
      <c r="U15" s="47"/>
      <c r="V15" s="50"/>
      <c r="W15" s="33" t="e">
        <f>(Q15-Q17)/Q17</f>
        <v>#DIV/0!</v>
      </c>
      <c r="Y15" s="27" t="s">
        <v>102</v>
      </c>
      <c r="Z15" s="28">
        <f>$O$2-AC15</f>
        <v>31</v>
      </c>
      <c r="AA15" s="46"/>
      <c r="AB15" s="47"/>
      <c r="AC15" s="48"/>
      <c r="AD15" s="49"/>
      <c r="AE15" s="31">
        <f>MAX(($Q$2-AB15)/$Q$2, 0)</f>
        <v>1</v>
      </c>
      <c r="AF15" s="47"/>
      <c r="AG15" s="51"/>
      <c r="AH15" s="33" t="e">
        <f>(AB15-AB17)/AB17</f>
        <v>#DIV/0!</v>
      </c>
    </row>
    <row r="16" spans="1:34" x14ac:dyDescent="0.3">
      <c r="B16" s="34" t="s">
        <v>103</v>
      </c>
      <c r="C16" s="35">
        <f>$O$2-F16</f>
        <v>31</v>
      </c>
      <c r="D16" s="50"/>
      <c r="E16" s="52"/>
      <c r="F16" s="53"/>
      <c r="G16" s="54"/>
      <c r="H16" s="38">
        <f>MAX(($Q$2-E16)/$Q$2, 0)</f>
        <v>1</v>
      </c>
      <c r="I16" s="52"/>
      <c r="K16" s="33" t="e">
        <f>(E16-E17)/E17</f>
        <v>#DIV/0!</v>
      </c>
      <c r="N16" s="34" t="s">
        <v>103</v>
      </c>
      <c r="O16" s="35">
        <f>$O$2-R16</f>
        <v>31</v>
      </c>
      <c r="P16" s="50"/>
      <c r="Q16" s="52"/>
      <c r="R16" s="53"/>
      <c r="S16" s="54"/>
      <c r="T16" s="38">
        <f>MAX(($Q$2-Q16)/$Q$2, 0)</f>
        <v>1</v>
      </c>
      <c r="U16" s="52"/>
      <c r="V16" s="50"/>
      <c r="W16" s="33" t="e">
        <f>(Q16-Q17)/Q17</f>
        <v>#DIV/0!</v>
      </c>
      <c r="Y16" s="34" t="s">
        <v>103</v>
      </c>
      <c r="Z16" s="35">
        <f>$O$2-AC16</f>
        <v>31</v>
      </c>
      <c r="AA16" s="50"/>
      <c r="AB16" s="52"/>
      <c r="AC16" s="53"/>
      <c r="AD16" s="54"/>
      <c r="AE16" s="38">
        <f>MAX(($Q$2-AB16)/$Q$2, 0)</f>
        <v>1</v>
      </c>
      <c r="AF16" s="52"/>
      <c r="AG16" s="51"/>
      <c r="AH16" s="33" t="e">
        <f>(AB16-AB17)/AB17</f>
        <v>#DIV/0!</v>
      </c>
    </row>
    <row r="17" spans="1:34" ht="15" thickBot="1" x14ac:dyDescent="0.35">
      <c r="A17" s="55" t="s">
        <v>107</v>
      </c>
      <c r="B17" s="40" t="s">
        <v>104</v>
      </c>
      <c r="C17" s="41">
        <f>$O$2-F17</f>
        <v>31</v>
      </c>
      <c r="D17" s="56"/>
      <c r="E17" s="57"/>
      <c r="F17" s="58"/>
      <c r="G17" s="59"/>
      <c r="H17" s="44">
        <f>MAX(($Q$2-E17)/$Q$2,0)</f>
        <v>1</v>
      </c>
      <c r="I17" s="57"/>
      <c r="K17" s="50"/>
      <c r="N17" s="40" t="s">
        <v>104</v>
      </c>
      <c r="O17" s="41">
        <f>$O$2-R17</f>
        <v>31</v>
      </c>
      <c r="P17" s="56"/>
      <c r="Q17" s="57"/>
      <c r="R17" s="58"/>
      <c r="S17" s="59"/>
      <c r="T17" s="44">
        <f>MAX(($Q$2-Q17)/$Q$2,0)</f>
        <v>1</v>
      </c>
      <c r="U17" s="57"/>
      <c r="V17" s="50"/>
      <c r="W17" s="50"/>
      <c r="Y17" s="40" t="s">
        <v>104</v>
      </c>
      <c r="Z17" s="41">
        <f>$O$2-AC17</f>
        <v>31</v>
      </c>
      <c r="AA17" s="56"/>
      <c r="AB17" s="57"/>
      <c r="AC17" s="58"/>
      <c r="AD17" s="59"/>
      <c r="AE17" s="44">
        <f>MAX(($Q$2-AB17)/$Q$2,0)</f>
        <v>1</v>
      </c>
      <c r="AF17" s="57"/>
      <c r="AG17" s="51"/>
      <c r="AH17" s="50"/>
    </row>
    <row r="18" spans="1:34" ht="15" thickBot="1" x14ac:dyDescent="0.35">
      <c r="C18" s="10"/>
      <c r="D18" s="10"/>
      <c r="E18" s="10"/>
      <c r="F18" s="10"/>
      <c r="G18" s="10"/>
      <c r="H18" s="10"/>
      <c r="I18" s="10"/>
      <c r="K18" s="61"/>
      <c r="O18" s="10"/>
      <c r="P18" s="10"/>
      <c r="Q18" s="10"/>
      <c r="R18" s="10"/>
      <c r="S18" s="10"/>
      <c r="T18" s="10"/>
      <c r="U18" s="10"/>
      <c r="V18" s="61"/>
      <c r="W18" s="61"/>
      <c r="Z18" s="10"/>
      <c r="AA18" s="10"/>
      <c r="AB18" s="10"/>
      <c r="AC18" s="10"/>
      <c r="AD18" s="10"/>
      <c r="AE18" s="10"/>
      <c r="AF18" s="10"/>
      <c r="AG18" s="62"/>
      <c r="AH18" s="61"/>
    </row>
    <row r="19" spans="1:34" x14ac:dyDescent="0.3">
      <c r="B19" s="27" t="s">
        <v>102</v>
      </c>
      <c r="C19" s="28">
        <f>$O$2-F19</f>
        <v>31</v>
      </c>
      <c r="D19" s="46"/>
      <c r="E19" s="47"/>
      <c r="F19" s="48"/>
      <c r="G19" s="49"/>
      <c r="H19" s="31">
        <f>MAX(($Q$2-E19)/$Q$2, 0)</f>
        <v>1</v>
      </c>
      <c r="I19" s="47"/>
      <c r="K19" s="33" t="e">
        <f>(E19-E21)/E21</f>
        <v>#DIV/0!</v>
      </c>
      <c r="M19" s="10">
        <v>3</v>
      </c>
      <c r="N19" s="27" t="s">
        <v>102</v>
      </c>
      <c r="O19" s="28">
        <f>$O$2-R19</f>
        <v>31</v>
      </c>
      <c r="P19" s="46"/>
      <c r="Q19" s="47"/>
      <c r="R19" s="48"/>
      <c r="S19" s="49"/>
      <c r="T19" s="31">
        <f>MAX(($Q$2-Q19)/$Q$2, 0)</f>
        <v>1</v>
      </c>
      <c r="U19" s="47"/>
      <c r="V19" s="50"/>
      <c r="W19" s="33" t="e">
        <f>(Q19-Q21)/Q21</f>
        <v>#DIV/0!</v>
      </c>
      <c r="Y19" s="27" t="s">
        <v>102</v>
      </c>
      <c r="Z19" s="28">
        <f>$O$2-AC19</f>
        <v>31</v>
      </c>
      <c r="AA19" s="46"/>
      <c r="AB19" s="47"/>
      <c r="AC19" s="48"/>
      <c r="AD19" s="49"/>
      <c r="AE19" s="31">
        <f>MAX(($Q$2-AB19)/$Q$2, 0)</f>
        <v>1</v>
      </c>
      <c r="AF19" s="47"/>
      <c r="AG19" s="51"/>
      <c r="AH19" s="33" t="e">
        <f>(AB19-AB21)/AB21</f>
        <v>#DIV/0!</v>
      </c>
    </row>
    <row r="20" spans="1:34" x14ac:dyDescent="0.3">
      <c r="B20" s="34" t="s">
        <v>103</v>
      </c>
      <c r="C20" s="35">
        <f>$O$2-F20</f>
        <v>31</v>
      </c>
      <c r="D20" s="50"/>
      <c r="E20" s="52"/>
      <c r="F20" s="53"/>
      <c r="G20" s="54"/>
      <c r="H20" s="38">
        <f>MAX(($Q$2-E20)/$Q$2, 0)</f>
        <v>1</v>
      </c>
      <c r="I20" s="52"/>
      <c r="K20" s="33" t="e">
        <f>(E20-E21)/E21</f>
        <v>#DIV/0!</v>
      </c>
      <c r="N20" s="34" t="s">
        <v>103</v>
      </c>
      <c r="O20" s="35">
        <f>$O$2-R20</f>
        <v>31</v>
      </c>
      <c r="P20" s="50"/>
      <c r="Q20" s="52"/>
      <c r="R20" s="53"/>
      <c r="S20" s="54"/>
      <c r="T20" s="38">
        <f>MAX(($Q$2-Q20)/$Q$2, 0)</f>
        <v>1</v>
      </c>
      <c r="U20" s="52"/>
      <c r="V20" s="50"/>
      <c r="W20" s="33" t="e">
        <f>(Q20-Q21)/Q21</f>
        <v>#DIV/0!</v>
      </c>
      <c r="Y20" s="34" t="s">
        <v>103</v>
      </c>
      <c r="Z20" s="35">
        <f>$O$2-AC20</f>
        <v>31</v>
      </c>
      <c r="AA20" s="50"/>
      <c r="AB20" s="52"/>
      <c r="AC20" s="53"/>
      <c r="AD20" s="54"/>
      <c r="AE20" s="38">
        <f>MAX(($Q$2-AB20)/$Q$2, 0)</f>
        <v>1</v>
      </c>
      <c r="AF20" s="52"/>
      <c r="AG20" s="51"/>
      <c r="AH20" s="33" t="e">
        <f>(AB20-AB21)/AB21</f>
        <v>#DIV/0!</v>
      </c>
    </row>
    <row r="21" spans="1:34" ht="15" thickBot="1" x14ac:dyDescent="0.35">
      <c r="A21" s="55" t="s">
        <v>108</v>
      </c>
      <c r="B21" s="40" t="s">
        <v>104</v>
      </c>
      <c r="C21" s="41">
        <f>$O$2-F21</f>
        <v>31</v>
      </c>
      <c r="D21" s="56"/>
      <c r="E21" s="57"/>
      <c r="F21" s="58"/>
      <c r="G21" s="59"/>
      <c r="H21" s="44">
        <f>MAX(($Q$2-E21)/$Q$2,0)</f>
        <v>1</v>
      </c>
      <c r="I21" s="57"/>
      <c r="K21" s="50"/>
      <c r="N21" s="40" t="s">
        <v>104</v>
      </c>
      <c r="O21" s="41">
        <f>$O$2-R21</f>
        <v>31</v>
      </c>
      <c r="P21" s="56"/>
      <c r="Q21" s="57"/>
      <c r="R21" s="58"/>
      <c r="S21" s="59"/>
      <c r="T21" s="44">
        <f>MAX(($Q$2-Q21)/$Q$2,0)</f>
        <v>1</v>
      </c>
      <c r="U21" s="57"/>
      <c r="V21" s="50"/>
      <c r="W21" s="50"/>
      <c r="Y21" s="40" t="s">
        <v>104</v>
      </c>
      <c r="Z21" s="41">
        <f>$O$2-AC21</f>
        <v>31</v>
      </c>
      <c r="AA21" s="56"/>
      <c r="AB21" s="57"/>
      <c r="AC21" s="58"/>
      <c r="AD21" s="59"/>
      <c r="AE21" s="44">
        <f>MAX(($Q$2-AB21)/$Q$2,0)</f>
        <v>1</v>
      </c>
      <c r="AF21" s="57"/>
      <c r="AG21" s="51"/>
      <c r="AH21" s="50"/>
    </row>
    <row r="22" spans="1:34" ht="15" thickBot="1" x14ac:dyDescent="0.35">
      <c r="C22" s="10"/>
      <c r="D22" s="10"/>
      <c r="E22" s="10"/>
      <c r="F22" s="10"/>
      <c r="G22" s="10"/>
      <c r="H22" s="10"/>
      <c r="I22" s="10"/>
      <c r="K22" s="61"/>
      <c r="O22" s="10"/>
      <c r="P22" s="10"/>
      <c r="Q22" s="10"/>
      <c r="R22" s="10"/>
      <c r="S22" s="10"/>
      <c r="T22" s="10"/>
      <c r="U22" s="10"/>
      <c r="V22" s="61"/>
      <c r="W22" s="61"/>
      <c r="Z22" s="10"/>
      <c r="AA22" s="10"/>
      <c r="AB22" s="10"/>
      <c r="AC22" s="10"/>
      <c r="AD22" s="10"/>
      <c r="AE22" s="10"/>
      <c r="AF22" s="10"/>
      <c r="AG22" s="62"/>
      <c r="AH22" s="61"/>
    </row>
    <row r="23" spans="1:34" x14ac:dyDescent="0.3">
      <c r="B23" s="27" t="s">
        <v>102</v>
      </c>
      <c r="C23" s="28">
        <f>$O$2-F23</f>
        <v>31</v>
      </c>
      <c r="D23" s="46"/>
      <c r="E23" s="47"/>
      <c r="F23" s="48"/>
      <c r="G23" s="49"/>
      <c r="H23" s="31">
        <f>MAX(($Q$2-E23)/$Q$2, 0)</f>
        <v>1</v>
      </c>
      <c r="I23" s="47"/>
      <c r="K23" s="33" t="e">
        <f>(E23-E25)/E25</f>
        <v>#DIV/0!</v>
      </c>
      <c r="M23" s="10">
        <v>4</v>
      </c>
      <c r="N23" s="27" t="s">
        <v>102</v>
      </c>
      <c r="O23" s="28">
        <f>$O$2-R23</f>
        <v>31</v>
      </c>
      <c r="P23" s="46"/>
      <c r="Q23" s="47"/>
      <c r="R23" s="48"/>
      <c r="S23" s="49"/>
      <c r="T23" s="31">
        <f>MAX(($Q$2-Q23)/$Q$2, 0)</f>
        <v>1</v>
      </c>
      <c r="U23" s="47"/>
      <c r="V23" s="50"/>
      <c r="W23" s="33" t="e">
        <f>(Q23-Q25)/Q25</f>
        <v>#DIV/0!</v>
      </c>
      <c r="Y23" s="27" t="s">
        <v>102</v>
      </c>
      <c r="Z23" s="28">
        <f>$O$2-AC23</f>
        <v>31</v>
      </c>
      <c r="AA23" s="46"/>
      <c r="AB23" s="47"/>
      <c r="AC23" s="48"/>
      <c r="AD23" s="49"/>
      <c r="AE23" s="31">
        <f>MAX(($Q$2-AB23)/$Q$2, 0)</f>
        <v>1</v>
      </c>
      <c r="AF23" s="47"/>
      <c r="AG23" s="51"/>
      <c r="AH23" s="33" t="e">
        <f>(AB23-AB25)/AB25</f>
        <v>#DIV/0!</v>
      </c>
    </row>
    <row r="24" spans="1:34" x14ac:dyDescent="0.3">
      <c r="B24" s="34" t="s">
        <v>103</v>
      </c>
      <c r="C24" s="35">
        <f>$O$2-F24</f>
        <v>31</v>
      </c>
      <c r="D24" s="50"/>
      <c r="E24" s="52"/>
      <c r="F24" s="53"/>
      <c r="G24" s="54"/>
      <c r="H24" s="38">
        <f>MAX(($Q$2-E24)/$Q$2, 0)</f>
        <v>1</v>
      </c>
      <c r="I24" s="52"/>
      <c r="K24" s="33" t="e">
        <f>(E24-E25)/E25</f>
        <v>#DIV/0!</v>
      </c>
      <c r="N24" s="34" t="s">
        <v>103</v>
      </c>
      <c r="O24" s="35">
        <f>$O$2-R24</f>
        <v>31</v>
      </c>
      <c r="P24" s="50"/>
      <c r="Q24" s="52"/>
      <c r="R24" s="53"/>
      <c r="S24" s="54"/>
      <c r="T24" s="38">
        <f>MAX(($Q$2-Q24)/$Q$2, 0)</f>
        <v>1</v>
      </c>
      <c r="U24" s="52"/>
      <c r="V24" s="50"/>
      <c r="W24" s="33" t="e">
        <f>(Q24-Q25)/Q25</f>
        <v>#DIV/0!</v>
      </c>
      <c r="Y24" s="34" t="s">
        <v>103</v>
      </c>
      <c r="Z24" s="35">
        <f>$O$2-AC24</f>
        <v>31</v>
      </c>
      <c r="AA24" s="50"/>
      <c r="AB24" s="52"/>
      <c r="AC24" s="53"/>
      <c r="AD24" s="54"/>
      <c r="AE24" s="38">
        <f>MAX(($Q$2-AB24)/$Q$2, 0)</f>
        <v>1</v>
      </c>
      <c r="AF24" s="52"/>
      <c r="AG24" s="51"/>
      <c r="AH24" s="33" t="e">
        <f>(AB24-AB25)/AB25</f>
        <v>#DIV/0!</v>
      </c>
    </row>
    <row r="25" spans="1:34" ht="15" thickBot="1" x14ac:dyDescent="0.35">
      <c r="A25" s="55" t="s">
        <v>109</v>
      </c>
      <c r="B25" s="40" t="s">
        <v>104</v>
      </c>
      <c r="C25" s="41">
        <f>$O$2-F25</f>
        <v>31</v>
      </c>
      <c r="D25" s="56"/>
      <c r="E25" s="57"/>
      <c r="F25" s="58"/>
      <c r="G25" s="59"/>
      <c r="H25" s="44">
        <f>MAX(($Q$2-E25)/$Q$2,0)</f>
        <v>1</v>
      </c>
      <c r="I25" s="57"/>
      <c r="K25" s="50"/>
      <c r="N25" s="40" t="s">
        <v>104</v>
      </c>
      <c r="O25" s="41">
        <f>$O$2-R25</f>
        <v>31</v>
      </c>
      <c r="P25" s="56"/>
      <c r="Q25" s="57"/>
      <c r="R25" s="58"/>
      <c r="S25" s="59"/>
      <c r="T25" s="44">
        <f>MAX(($Q$2-Q25)/$Q$2,0)</f>
        <v>1</v>
      </c>
      <c r="U25" s="57"/>
      <c r="V25" s="50"/>
      <c r="W25" s="50"/>
      <c r="Y25" s="40" t="s">
        <v>104</v>
      </c>
      <c r="Z25" s="41">
        <f>$O$2-AC25</f>
        <v>31</v>
      </c>
      <c r="AA25" s="56"/>
      <c r="AB25" s="57"/>
      <c r="AC25" s="58"/>
      <c r="AD25" s="59"/>
      <c r="AE25" s="44">
        <f>MAX(($Q$2-AB25)/$Q$2,0)</f>
        <v>1</v>
      </c>
      <c r="AF25" s="57"/>
      <c r="AG25" s="51"/>
      <c r="AH25" s="50"/>
    </row>
    <row r="26" spans="1:34" ht="15" thickBot="1" x14ac:dyDescent="0.35">
      <c r="C26" s="10"/>
      <c r="D26" s="10"/>
      <c r="E26" s="10"/>
      <c r="F26" s="10"/>
      <c r="G26" s="10"/>
      <c r="H26" s="10"/>
      <c r="I26" s="10"/>
      <c r="K26" s="61"/>
      <c r="O26" s="10"/>
      <c r="P26" s="10"/>
      <c r="Q26" s="10"/>
      <c r="R26" s="10"/>
      <c r="S26" s="10"/>
      <c r="T26" s="10"/>
      <c r="U26" s="10"/>
      <c r="V26" s="61"/>
      <c r="W26" s="61"/>
      <c r="Z26" s="10"/>
      <c r="AA26" s="10"/>
      <c r="AB26" s="10"/>
      <c r="AC26" s="10"/>
      <c r="AD26" s="10"/>
      <c r="AE26" s="10"/>
      <c r="AF26" s="10"/>
      <c r="AG26" s="62"/>
      <c r="AH26" s="61"/>
    </row>
    <row r="27" spans="1:34" x14ac:dyDescent="0.3">
      <c r="B27" s="27" t="s">
        <v>102</v>
      </c>
      <c r="C27" s="28">
        <f>$O$2-F27</f>
        <v>31</v>
      </c>
      <c r="D27" s="46"/>
      <c r="E27" s="47"/>
      <c r="F27" s="48"/>
      <c r="G27" s="49"/>
      <c r="H27" s="31">
        <f>MAX(($Q$2-E27)/$Q$2, 0)</f>
        <v>1</v>
      </c>
      <c r="I27" s="47"/>
      <c r="K27" s="33" t="e">
        <f>(E27-E29)/E29</f>
        <v>#DIV/0!</v>
      </c>
      <c r="M27" s="10">
        <v>5</v>
      </c>
      <c r="N27" s="27" t="s">
        <v>102</v>
      </c>
      <c r="O27" s="28">
        <f>$O$2-R27</f>
        <v>31</v>
      </c>
      <c r="P27" s="46"/>
      <c r="Q27" s="47"/>
      <c r="R27" s="48"/>
      <c r="S27" s="49"/>
      <c r="T27" s="31">
        <f>MAX(($Q$2-Q27)/$Q$2, 0)</f>
        <v>1</v>
      </c>
      <c r="U27" s="47"/>
      <c r="V27" s="50"/>
      <c r="W27" s="33" t="e">
        <f>(Q27-Q29)/Q29</f>
        <v>#DIV/0!</v>
      </c>
      <c r="Y27" s="27" t="s">
        <v>102</v>
      </c>
      <c r="Z27" s="28">
        <f>$O$2-AC27</f>
        <v>31</v>
      </c>
      <c r="AA27" s="46"/>
      <c r="AB27" s="47"/>
      <c r="AC27" s="48"/>
      <c r="AD27" s="49"/>
      <c r="AE27" s="31">
        <f>MAX(($Q$2-AB27)/$Q$2, 0)</f>
        <v>1</v>
      </c>
      <c r="AF27" s="47"/>
      <c r="AG27" s="51"/>
      <c r="AH27" s="33" t="e">
        <f>(AB27-AB29)/AB29</f>
        <v>#DIV/0!</v>
      </c>
    </row>
    <row r="28" spans="1:34" x14ac:dyDescent="0.3">
      <c r="B28" s="34" t="s">
        <v>103</v>
      </c>
      <c r="C28" s="35">
        <f>$O$2-F28</f>
        <v>31</v>
      </c>
      <c r="D28" s="50"/>
      <c r="E28" s="52"/>
      <c r="F28" s="53"/>
      <c r="G28" s="54"/>
      <c r="H28" s="38">
        <f>MAX(($Q$2-E28)/$Q$2, 0)</f>
        <v>1</v>
      </c>
      <c r="I28" s="52"/>
      <c r="K28" s="33" t="e">
        <f>(E28-E29)/E29</f>
        <v>#DIV/0!</v>
      </c>
      <c r="N28" s="34" t="s">
        <v>103</v>
      </c>
      <c r="O28" s="35">
        <f>$O$2-R28</f>
        <v>31</v>
      </c>
      <c r="P28" s="50"/>
      <c r="Q28" s="52"/>
      <c r="R28" s="53"/>
      <c r="S28" s="54"/>
      <c r="T28" s="38">
        <f>MAX(($Q$2-Q28)/$Q$2, 0)</f>
        <v>1</v>
      </c>
      <c r="U28" s="52"/>
      <c r="V28" s="50"/>
      <c r="W28" s="33" t="e">
        <f>(Q28-Q29)/Q29</f>
        <v>#DIV/0!</v>
      </c>
      <c r="Y28" s="34" t="s">
        <v>103</v>
      </c>
      <c r="Z28" s="35">
        <f>$O$2-AC28</f>
        <v>31</v>
      </c>
      <c r="AA28" s="50"/>
      <c r="AB28" s="52"/>
      <c r="AC28" s="53"/>
      <c r="AD28" s="54"/>
      <c r="AE28" s="38">
        <f>MAX(($Q$2-AB28)/$Q$2, 0)</f>
        <v>1</v>
      </c>
      <c r="AF28" s="52"/>
      <c r="AG28" s="51"/>
      <c r="AH28" s="33" t="e">
        <f>(AB28-AB29)/AB29</f>
        <v>#DIV/0!</v>
      </c>
    </row>
    <row r="29" spans="1:34" ht="15" thickBot="1" x14ac:dyDescent="0.35">
      <c r="A29" s="55" t="s">
        <v>110</v>
      </c>
      <c r="B29" s="40" t="s">
        <v>104</v>
      </c>
      <c r="C29" s="41">
        <f>$O$2-F29</f>
        <v>31</v>
      </c>
      <c r="D29" s="56"/>
      <c r="E29" s="57"/>
      <c r="F29" s="58"/>
      <c r="G29" s="59"/>
      <c r="H29" s="44">
        <f>MAX(($Q$2-E29)/$Q$2,0)</f>
        <v>1</v>
      </c>
      <c r="I29" s="57"/>
      <c r="K29" s="50"/>
      <c r="N29" s="40" t="s">
        <v>104</v>
      </c>
      <c r="O29" s="41">
        <f>$O$2-R29</f>
        <v>31</v>
      </c>
      <c r="P29" s="64"/>
      <c r="Q29" s="65"/>
      <c r="R29" s="66"/>
      <c r="S29" s="67"/>
      <c r="T29" s="44">
        <f>MAX(($Q$2-Q29)/$Q$2,0)</f>
        <v>1</v>
      </c>
      <c r="U29" s="57"/>
      <c r="V29" s="50"/>
      <c r="W29" s="50"/>
      <c r="Y29" s="40" t="s">
        <v>104</v>
      </c>
      <c r="Z29" s="41">
        <f>$O$2-AC29</f>
        <v>31</v>
      </c>
      <c r="AA29" s="56"/>
      <c r="AB29" s="57"/>
      <c r="AC29" s="58"/>
      <c r="AD29" s="59"/>
      <c r="AE29" s="44">
        <f>MAX(($Q$2-AB29)/$Q$2,0)</f>
        <v>1</v>
      </c>
      <c r="AF29" s="57"/>
      <c r="AG29" s="51"/>
      <c r="AH29" s="50"/>
    </row>
    <row r="31" spans="1:34" x14ac:dyDescent="0.2">
      <c r="K31" s="79">
        <v>10915310045</v>
      </c>
    </row>
    <row r="32" spans="1:34" ht="15" thickBot="1" x14ac:dyDescent="0.35">
      <c r="B32" s="18"/>
      <c r="C32" s="83" t="s">
        <v>111</v>
      </c>
      <c r="D32" s="83"/>
      <c r="E32" s="83"/>
      <c r="F32" s="83"/>
      <c r="G32" s="83"/>
      <c r="H32" s="83"/>
      <c r="I32" s="83"/>
      <c r="N32" s="18"/>
      <c r="O32" s="83" t="s">
        <v>112</v>
      </c>
      <c r="P32" s="83"/>
      <c r="Q32" s="83"/>
      <c r="R32" s="83"/>
      <c r="S32" s="83"/>
      <c r="T32" s="83"/>
      <c r="U32" s="83"/>
      <c r="V32" s="20"/>
      <c r="W32" s="20"/>
      <c r="Y32" s="18"/>
      <c r="Z32" s="83" t="s">
        <v>113</v>
      </c>
      <c r="AA32" s="83"/>
      <c r="AB32" s="83"/>
      <c r="AC32" s="83"/>
      <c r="AD32" s="83"/>
      <c r="AE32" s="83"/>
      <c r="AF32" s="83"/>
      <c r="AG32" s="21"/>
      <c r="AH32" s="21"/>
    </row>
    <row r="33" spans="1:34" ht="15" thickBot="1" x14ac:dyDescent="0.35">
      <c r="B33" s="22" t="s">
        <v>92</v>
      </c>
      <c r="C33" s="80" t="s">
        <v>93</v>
      </c>
      <c r="D33" s="81"/>
      <c r="E33" s="82"/>
      <c r="F33" s="80" t="s">
        <v>94</v>
      </c>
      <c r="G33" s="82"/>
      <c r="H33" s="80" t="s">
        <v>95</v>
      </c>
      <c r="I33" s="82"/>
      <c r="N33" s="22" t="s">
        <v>92</v>
      </c>
      <c r="O33" s="80" t="s">
        <v>93</v>
      </c>
      <c r="P33" s="81"/>
      <c r="Q33" s="82"/>
      <c r="R33" s="80" t="s">
        <v>94</v>
      </c>
      <c r="S33" s="82"/>
      <c r="T33" s="80" t="s">
        <v>95</v>
      </c>
      <c r="U33" s="82"/>
      <c r="V33" s="20"/>
      <c r="W33" s="20"/>
      <c r="Y33" s="22" t="s">
        <v>92</v>
      </c>
      <c r="Z33" s="80" t="s">
        <v>93</v>
      </c>
      <c r="AA33" s="81"/>
      <c r="AB33" s="82"/>
      <c r="AC33" s="80" t="s">
        <v>94</v>
      </c>
      <c r="AD33" s="82"/>
      <c r="AE33" s="80" t="s">
        <v>95</v>
      </c>
      <c r="AF33" s="82"/>
      <c r="AG33" s="21"/>
      <c r="AH33" s="21"/>
    </row>
    <row r="34" spans="1:34" ht="29.4" thickBot="1" x14ac:dyDescent="0.35">
      <c r="B34" s="23" t="s">
        <v>96</v>
      </c>
      <c r="C34" s="15" t="s">
        <v>97</v>
      </c>
      <c r="D34" s="16" t="s">
        <v>98</v>
      </c>
      <c r="E34" s="17" t="s">
        <v>99</v>
      </c>
      <c r="F34" s="15" t="s">
        <v>97</v>
      </c>
      <c r="G34" s="17" t="s">
        <v>98</v>
      </c>
      <c r="H34" s="15" t="s">
        <v>95</v>
      </c>
      <c r="I34" s="24" t="s">
        <v>100</v>
      </c>
      <c r="N34" s="23" t="s">
        <v>96</v>
      </c>
      <c r="O34" s="15" t="s">
        <v>97</v>
      </c>
      <c r="P34" s="16" t="s">
        <v>98</v>
      </c>
      <c r="Q34" s="17" t="s">
        <v>99</v>
      </c>
      <c r="R34" s="15" t="s">
        <v>97</v>
      </c>
      <c r="S34" s="17" t="s">
        <v>98</v>
      </c>
      <c r="T34" s="15" t="s">
        <v>95</v>
      </c>
      <c r="U34" s="24" t="s">
        <v>100</v>
      </c>
      <c r="V34" s="25"/>
      <c r="W34" s="25"/>
      <c r="Y34" s="23" t="s">
        <v>96</v>
      </c>
      <c r="Z34" s="15" t="s">
        <v>97</v>
      </c>
      <c r="AA34" s="16" t="s">
        <v>98</v>
      </c>
      <c r="AB34" s="17" t="s">
        <v>99</v>
      </c>
      <c r="AC34" s="15" t="s">
        <v>97</v>
      </c>
      <c r="AD34" s="17" t="s">
        <v>98</v>
      </c>
      <c r="AE34" s="15" t="s">
        <v>95</v>
      </c>
      <c r="AF34" s="24" t="s">
        <v>100</v>
      </c>
      <c r="AG34" s="26"/>
      <c r="AH34" s="26"/>
    </row>
    <row r="35" spans="1:34" x14ac:dyDescent="0.3">
      <c r="B35" s="27" t="s">
        <v>102</v>
      </c>
      <c r="C35" s="28">
        <f t="shared" ref="C35:I37" si="5">AVERAGE(C40,C44,C48,C52,C56)</f>
        <v>31</v>
      </c>
      <c r="D35" s="29" t="e">
        <f t="shared" si="5"/>
        <v>#DIV/0!</v>
      </c>
      <c r="E35" s="30" t="e">
        <f t="shared" si="5"/>
        <v>#DIV/0!</v>
      </c>
      <c r="F35" s="28" t="e">
        <f t="shared" si="5"/>
        <v>#DIV/0!</v>
      </c>
      <c r="G35" s="30" t="e">
        <f t="shared" si="5"/>
        <v>#DIV/0!</v>
      </c>
      <c r="H35" s="68">
        <f t="shared" si="5"/>
        <v>1</v>
      </c>
      <c r="I35" s="30" t="e">
        <f t="shared" si="5"/>
        <v>#DIV/0!</v>
      </c>
      <c r="K35" s="33" t="e">
        <f>AVERAGE(K44,K48,K52,K56)</f>
        <v>#DIV/0!</v>
      </c>
      <c r="N35" s="27" t="s">
        <v>102</v>
      </c>
      <c r="O35" s="28">
        <f t="shared" ref="O35:U37" si="6">AVERAGE(O40,O44,O48,O52,O56)</f>
        <v>21.4</v>
      </c>
      <c r="P35" s="29">
        <f t="shared" si="6"/>
        <v>4</v>
      </c>
      <c r="Q35" s="30">
        <f t="shared" si="6"/>
        <v>764.02947384639322</v>
      </c>
      <c r="R35" s="28">
        <f t="shared" si="6"/>
        <v>9.6</v>
      </c>
      <c r="S35" s="30">
        <f t="shared" si="6"/>
        <v>1</v>
      </c>
      <c r="T35" s="31">
        <f t="shared" si="6"/>
        <v>2.5472609889804571E-2</v>
      </c>
      <c r="U35" s="32">
        <f t="shared" si="6"/>
        <v>15.968833642800002</v>
      </c>
      <c r="V35" s="20"/>
      <c r="W35" s="33" t="e">
        <f>AVERAGE(W40,W44,W48,W52,W56)</f>
        <v>#DIV/0!</v>
      </c>
      <c r="Y35" s="27" t="s">
        <v>102</v>
      </c>
      <c r="Z35" s="28">
        <f t="shared" ref="Z35:AF37" si="7">AVERAGE(Z40,Z44,Z48,Z52,Z56)</f>
        <v>31</v>
      </c>
      <c r="AA35" s="29" t="e">
        <f t="shared" si="7"/>
        <v>#DIV/0!</v>
      </c>
      <c r="AB35" s="30" t="e">
        <f t="shared" si="7"/>
        <v>#DIV/0!</v>
      </c>
      <c r="AC35" s="28" t="e">
        <f t="shared" si="7"/>
        <v>#DIV/0!</v>
      </c>
      <c r="AD35" s="30" t="e">
        <f t="shared" si="7"/>
        <v>#DIV/0!</v>
      </c>
      <c r="AE35" s="31">
        <f t="shared" si="7"/>
        <v>1</v>
      </c>
      <c r="AF35" s="32" t="e">
        <f t="shared" si="7"/>
        <v>#DIV/0!</v>
      </c>
      <c r="AG35" s="21"/>
      <c r="AH35" s="33" t="e">
        <f>AVERAGE(AH40,AH48,AH52,AH56)</f>
        <v>#DIV/0!</v>
      </c>
    </row>
    <row r="36" spans="1:34" x14ac:dyDescent="0.3">
      <c r="B36" s="34" t="s">
        <v>103</v>
      </c>
      <c r="C36" s="35">
        <f>AVERAGE(C41,C45,C49,C53,C57)</f>
        <v>31</v>
      </c>
      <c r="D36" s="36" t="e">
        <f t="shared" si="5"/>
        <v>#DIV/0!</v>
      </c>
      <c r="E36" s="37" t="e">
        <f t="shared" si="5"/>
        <v>#DIV/0!</v>
      </c>
      <c r="F36" s="35" t="e">
        <f t="shared" si="5"/>
        <v>#DIV/0!</v>
      </c>
      <c r="G36" s="37" t="e">
        <f t="shared" si="5"/>
        <v>#DIV/0!</v>
      </c>
      <c r="H36" s="69">
        <f>AVERAGE(H45,H49,H53,H57)</f>
        <v>1</v>
      </c>
      <c r="I36" s="37" t="e">
        <f t="shared" si="5"/>
        <v>#DIV/0!</v>
      </c>
      <c r="K36" s="33" t="e">
        <f>AVERAGE(K45,K49,K53,K57)</f>
        <v>#DIV/0!</v>
      </c>
      <c r="N36" s="34" t="s">
        <v>103</v>
      </c>
      <c r="O36" s="35">
        <f>AVERAGE(O41,O45,O49,O53,O57)</f>
        <v>22.2</v>
      </c>
      <c r="P36" s="36">
        <f t="shared" si="6"/>
        <v>4</v>
      </c>
      <c r="Q36" s="37">
        <f t="shared" si="6"/>
        <v>743.40247609558776</v>
      </c>
      <c r="R36" s="35">
        <f t="shared" si="6"/>
        <v>8.8000000000000007</v>
      </c>
      <c r="S36" s="37">
        <f t="shared" si="6"/>
        <v>1</v>
      </c>
      <c r="T36" s="38">
        <f t="shared" si="6"/>
        <v>5.178255600052576E-2</v>
      </c>
      <c r="U36" s="39">
        <f t="shared" si="6"/>
        <v>218.4484969044</v>
      </c>
      <c r="V36" s="20"/>
      <c r="W36" s="33" t="e">
        <f>AVERAGE(W41,W45,W49,W53,W57)</f>
        <v>#DIV/0!</v>
      </c>
      <c r="Y36" s="34" t="s">
        <v>103</v>
      </c>
      <c r="Z36" s="35">
        <f>AVERAGE(Z41,Z45,Z49,Z53,Z57)</f>
        <v>31</v>
      </c>
      <c r="AA36" s="36" t="e">
        <f t="shared" si="7"/>
        <v>#DIV/0!</v>
      </c>
      <c r="AB36" s="37" t="e">
        <f t="shared" si="7"/>
        <v>#DIV/0!</v>
      </c>
      <c r="AC36" s="35" t="e">
        <f t="shared" si="7"/>
        <v>#DIV/0!</v>
      </c>
      <c r="AD36" s="37" t="e">
        <f t="shared" si="7"/>
        <v>#DIV/0!</v>
      </c>
      <c r="AE36" s="38">
        <f>AVERAGE(AE41,AE49,AE53,AE57)</f>
        <v>1</v>
      </c>
      <c r="AF36" s="39" t="e">
        <f t="shared" si="7"/>
        <v>#DIV/0!</v>
      </c>
      <c r="AG36" s="21"/>
      <c r="AH36" s="33" t="e">
        <f>AVERAGE(AH41,AH49,AH53,AH57)</f>
        <v>#DIV/0!</v>
      </c>
    </row>
    <row r="37" spans="1:34" ht="15" thickBot="1" x14ac:dyDescent="0.35">
      <c r="B37" s="40" t="s">
        <v>104</v>
      </c>
      <c r="C37" s="41">
        <f>AVERAGE(C42,C46,C50,C54,C58)</f>
        <v>31</v>
      </c>
      <c r="D37" s="42" t="e">
        <f t="shared" si="5"/>
        <v>#DIV/0!</v>
      </c>
      <c r="E37" s="43" t="e">
        <f t="shared" si="5"/>
        <v>#DIV/0!</v>
      </c>
      <c r="F37" s="41" t="e">
        <f t="shared" si="5"/>
        <v>#DIV/0!</v>
      </c>
      <c r="G37" s="43" t="e">
        <f t="shared" si="5"/>
        <v>#DIV/0!</v>
      </c>
      <c r="H37" s="70">
        <f>AVERAGE(H46,H50,H54,H58)</f>
        <v>1</v>
      </c>
      <c r="I37" s="45" t="e">
        <f t="shared" si="5"/>
        <v>#DIV/0!</v>
      </c>
      <c r="K37" s="20"/>
      <c r="N37" s="40" t="s">
        <v>104</v>
      </c>
      <c r="O37" s="41">
        <f>AVERAGE(O42,O46,O50,O54,O58)</f>
        <v>31</v>
      </c>
      <c r="P37" s="42" t="e">
        <f t="shared" si="6"/>
        <v>#DIV/0!</v>
      </c>
      <c r="Q37" s="43" t="e">
        <f t="shared" si="6"/>
        <v>#DIV/0!</v>
      </c>
      <c r="R37" s="41" t="e">
        <f t="shared" si="6"/>
        <v>#DIV/0!</v>
      </c>
      <c r="S37" s="43" t="e">
        <f t="shared" si="6"/>
        <v>#DIV/0!</v>
      </c>
      <c r="T37" s="44">
        <f t="shared" si="6"/>
        <v>1</v>
      </c>
      <c r="U37" s="45" t="e">
        <f t="shared" si="6"/>
        <v>#DIV/0!</v>
      </c>
      <c r="V37" s="20"/>
      <c r="W37" s="20"/>
      <c r="Y37" s="40" t="s">
        <v>104</v>
      </c>
      <c r="Z37" s="41">
        <f>AVERAGE(Z42,Z46,Z50,Z54,Z58)</f>
        <v>31</v>
      </c>
      <c r="AA37" s="42" t="e">
        <f t="shared" si="7"/>
        <v>#DIV/0!</v>
      </c>
      <c r="AB37" s="43" t="e">
        <f t="shared" si="7"/>
        <v>#DIV/0!</v>
      </c>
      <c r="AC37" s="41" t="e">
        <f t="shared" si="7"/>
        <v>#DIV/0!</v>
      </c>
      <c r="AD37" s="43" t="e">
        <f t="shared" si="7"/>
        <v>#DIV/0!</v>
      </c>
      <c r="AE37" s="44">
        <f>AVERAGE(AE42,AE50,AE54,AE58)</f>
        <v>1</v>
      </c>
      <c r="AF37" s="45" t="e">
        <f t="shared" si="7"/>
        <v>#DIV/0!</v>
      </c>
      <c r="AG37" s="21"/>
      <c r="AH37" s="20"/>
    </row>
    <row r="38" spans="1:34" x14ac:dyDescent="0.3">
      <c r="K38" s="11"/>
      <c r="V38" s="78">
        <f>8.8/31</f>
        <v>0.28387096774193549</v>
      </c>
      <c r="AH38" s="11"/>
    </row>
    <row r="39" spans="1:34" ht="15" thickBot="1" x14ac:dyDescent="0.35">
      <c r="K39" s="11"/>
      <c r="AH39" s="11"/>
    </row>
    <row r="40" spans="1:34" x14ac:dyDescent="0.3">
      <c r="B40" s="27" t="s">
        <v>102</v>
      </c>
      <c r="C40" s="28">
        <f>$O$2-F40</f>
        <v>31</v>
      </c>
      <c r="D40" s="46"/>
      <c r="E40" s="47"/>
      <c r="F40" s="48"/>
      <c r="G40" s="49"/>
      <c r="H40" s="31">
        <f>MAX(($Q$2-E40)/$Q$2, 0)</f>
        <v>1</v>
      </c>
      <c r="I40" s="47"/>
      <c r="K40" s="33" t="e">
        <f>(E40-E42)/E42</f>
        <v>#DIV/0!</v>
      </c>
      <c r="N40" s="27" t="s">
        <v>102</v>
      </c>
      <c r="O40" s="28">
        <f>$O$2-R40</f>
        <v>22</v>
      </c>
      <c r="P40" s="46">
        <v>4</v>
      </c>
      <c r="Q40" s="47">
        <v>764.06972549435795</v>
      </c>
      <c r="R40" s="48">
        <v>9</v>
      </c>
      <c r="S40" s="49">
        <v>1</v>
      </c>
      <c r="T40" s="31">
        <f>MAX(($Q$2-Q40)/$Q$2, 0)</f>
        <v>2.5421268502094446E-2</v>
      </c>
      <c r="U40" s="47">
        <v>2.33566903</v>
      </c>
      <c r="V40" s="50"/>
      <c r="W40" s="33" t="e">
        <f>(Q40-Q42)/Q42</f>
        <v>#DIV/0!</v>
      </c>
      <c r="Y40" s="27" t="s">
        <v>102</v>
      </c>
      <c r="Z40" s="28">
        <f>$O$2-AC40</f>
        <v>31</v>
      </c>
      <c r="AA40" s="46"/>
      <c r="AB40" s="47"/>
      <c r="AC40" s="48"/>
      <c r="AD40" s="49"/>
      <c r="AE40" s="31">
        <f>MAX(($Q$2-AB40)/$Q$2, 0)</f>
        <v>1</v>
      </c>
      <c r="AF40" s="47"/>
      <c r="AG40" s="51"/>
      <c r="AH40" s="33" t="e">
        <f>(AB40-AB42)/AB42</f>
        <v>#DIV/0!</v>
      </c>
    </row>
    <row r="41" spans="1:34" x14ac:dyDescent="0.3">
      <c r="B41" s="34" t="s">
        <v>103</v>
      </c>
      <c r="C41" s="35">
        <f>$O$2-F41</f>
        <v>31</v>
      </c>
      <c r="D41" s="50"/>
      <c r="E41" s="52"/>
      <c r="F41" s="53"/>
      <c r="G41" s="54"/>
      <c r="H41" s="38">
        <f>MAX(($Q$2-E41)/$Q$2, 0)</f>
        <v>1</v>
      </c>
      <c r="I41" s="52"/>
      <c r="K41" s="33" t="e">
        <f>(E41-E42)/E42</f>
        <v>#DIV/0!</v>
      </c>
      <c r="L41" s="9">
        <f>4.5*2322432/240000</f>
        <v>43.5456</v>
      </c>
      <c r="N41" s="34" t="s">
        <v>103</v>
      </c>
      <c r="O41" s="35">
        <f>$O$2-R41</f>
        <v>22</v>
      </c>
      <c r="P41" s="50">
        <v>4</v>
      </c>
      <c r="Q41" s="52">
        <v>763.98046174460103</v>
      </c>
      <c r="R41" s="53">
        <v>9</v>
      </c>
      <c r="S41" s="54">
        <v>1</v>
      </c>
      <c r="T41" s="38">
        <f>MAX(($Q$2-Q41)/$Q$2, 0)</f>
        <v>2.5535125325763991E-2</v>
      </c>
      <c r="U41" s="52">
        <v>164.20464129699999</v>
      </c>
      <c r="V41" s="50">
        <v>101</v>
      </c>
      <c r="W41" s="33" t="e">
        <f>(Q41-Q42)/Q42</f>
        <v>#DIV/0!</v>
      </c>
      <c r="Y41" s="34" t="s">
        <v>103</v>
      </c>
      <c r="Z41" s="35">
        <f>$O$2-AC41</f>
        <v>31</v>
      </c>
      <c r="AA41" s="50"/>
      <c r="AB41" s="52"/>
      <c r="AC41" s="53"/>
      <c r="AD41" s="54"/>
      <c r="AE41" s="38">
        <f>MAX(($Q$2-AB41)/$Q$2, 0)</f>
        <v>1</v>
      </c>
      <c r="AF41" s="52"/>
      <c r="AG41" s="51"/>
      <c r="AH41" s="33" t="e">
        <f>(AB41-AB42)/AB42</f>
        <v>#DIV/0!</v>
      </c>
    </row>
    <row r="42" spans="1:34" ht="15" thickBot="1" x14ac:dyDescent="0.35">
      <c r="A42" s="55" t="s">
        <v>114</v>
      </c>
      <c r="B42" s="40" t="s">
        <v>104</v>
      </c>
      <c r="C42" s="41">
        <f>$O$2-F42</f>
        <v>31</v>
      </c>
      <c r="D42" s="56"/>
      <c r="E42" s="57"/>
      <c r="F42" s="58"/>
      <c r="G42" s="59"/>
      <c r="H42" s="44">
        <f>MAX(($Q$2-E42)/$Q$2,0)</f>
        <v>1</v>
      </c>
      <c r="I42" s="57"/>
      <c r="K42" s="33"/>
      <c r="N42" s="40" t="s">
        <v>104</v>
      </c>
      <c r="O42" s="41">
        <f>$O$2-R42</f>
        <v>31</v>
      </c>
      <c r="P42" s="56"/>
      <c r="Q42" s="57"/>
      <c r="R42" s="58"/>
      <c r="S42" s="59"/>
      <c r="T42" s="44">
        <f>MAX(($Q$2-Q42)/$Q$2,0)</f>
        <v>1</v>
      </c>
      <c r="U42" s="57"/>
      <c r="V42" s="50"/>
      <c r="W42" s="33"/>
      <c r="Y42" s="40" t="s">
        <v>104</v>
      </c>
      <c r="Z42" s="41">
        <f>$O$2-AC42</f>
        <v>31</v>
      </c>
      <c r="AA42" s="56"/>
      <c r="AB42" s="57"/>
      <c r="AC42" s="58"/>
      <c r="AD42" s="59"/>
      <c r="AE42" s="44">
        <f>MAX(($Q$2-AB42)/$Q$2,0)</f>
        <v>1</v>
      </c>
      <c r="AF42" s="57"/>
      <c r="AG42" s="51"/>
      <c r="AH42" s="33"/>
    </row>
    <row r="43" spans="1:34" ht="15" thickBot="1" x14ac:dyDescent="0.35">
      <c r="C43" s="10"/>
      <c r="D43" s="10"/>
      <c r="E43" s="10"/>
      <c r="F43" s="10"/>
      <c r="G43" s="10"/>
      <c r="H43" s="10"/>
      <c r="I43" s="10"/>
      <c r="K43" s="61"/>
      <c r="O43" s="10"/>
      <c r="P43" s="10"/>
      <c r="Q43" s="10"/>
      <c r="R43" s="10"/>
      <c r="S43" s="10"/>
      <c r="T43" s="10"/>
      <c r="U43" s="10"/>
      <c r="V43" s="61"/>
      <c r="W43" s="61"/>
      <c r="Z43" s="10"/>
      <c r="AA43" s="10"/>
      <c r="AB43" s="10"/>
      <c r="AC43" s="10"/>
      <c r="AD43" s="10"/>
      <c r="AE43" s="10"/>
      <c r="AF43" s="10"/>
      <c r="AG43" s="62"/>
      <c r="AH43" s="61"/>
    </row>
    <row r="44" spans="1:34" x14ac:dyDescent="0.3">
      <c r="B44" s="27" t="s">
        <v>102</v>
      </c>
      <c r="C44" s="28">
        <f>$O$2-F44</f>
        <v>31</v>
      </c>
      <c r="D44" s="46"/>
      <c r="E44" s="47"/>
      <c r="F44" s="48"/>
      <c r="G44" s="49"/>
      <c r="H44" s="31">
        <f>MAX(($Q$2-E44)/$Q$2, 0)</f>
        <v>1</v>
      </c>
      <c r="I44" s="47"/>
      <c r="K44" s="33" t="e">
        <f>(E44-E46)/E46</f>
        <v>#DIV/0!</v>
      </c>
      <c r="N44" s="27" t="s">
        <v>102</v>
      </c>
      <c r="O44" s="28">
        <f>$O$2-R44</f>
        <v>21</v>
      </c>
      <c r="P44" s="46">
        <v>4</v>
      </c>
      <c r="Q44" s="47">
        <v>764.63268961956703</v>
      </c>
      <c r="R44" s="48">
        <v>10</v>
      </c>
      <c r="S44" s="49">
        <v>1</v>
      </c>
      <c r="T44" s="31">
        <f>MAX(($Q$2-Q44)/$Q$2, 0)</f>
        <v>2.4703202015858378E-2</v>
      </c>
      <c r="U44" s="47">
        <v>10.579094004</v>
      </c>
      <c r="V44" s="50"/>
      <c r="W44" s="33" t="e">
        <f>(Q44-Q46)/Q46</f>
        <v>#DIV/0!</v>
      </c>
      <c r="Y44" s="27" t="s">
        <v>102</v>
      </c>
      <c r="Z44" s="28">
        <f>$O$2-AC44</f>
        <v>31</v>
      </c>
      <c r="AA44" s="46"/>
      <c r="AB44" s="47"/>
      <c r="AC44" s="48"/>
      <c r="AD44" s="49"/>
      <c r="AE44" s="31">
        <f>MAX(($Q$2-AB44)/$Q$2, 0)</f>
        <v>1</v>
      </c>
      <c r="AF44" s="47"/>
      <c r="AG44" s="51"/>
      <c r="AH44" s="33" t="e">
        <f>(AB44-AB46)/AB46</f>
        <v>#DIV/0!</v>
      </c>
    </row>
    <row r="45" spans="1:34" x14ac:dyDescent="0.3">
      <c r="B45" s="34" t="s">
        <v>103</v>
      </c>
      <c r="C45" s="35">
        <f>$O$2-F45</f>
        <v>31</v>
      </c>
      <c r="D45" s="50"/>
      <c r="E45" s="52"/>
      <c r="F45" s="53"/>
      <c r="G45" s="54"/>
      <c r="H45" s="38">
        <f>MAX(($Q$2-E45)/$Q$2, 0)</f>
        <v>1</v>
      </c>
      <c r="I45" s="52"/>
      <c r="K45" s="33" t="e">
        <f>(E45-E46)/E46</f>
        <v>#DIV/0!</v>
      </c>
      <c r="N45" s="34" t="s">
        <v>103</v>
      </c>
      <c r="O45" s="35">
        <f>$O$2-R45</f>
        <v>22</v>
      </c>
      <c r="P45" s="50">
        <v>4</v>
      </c>
      <c r="Q45" s="52">
        <v>732.107035840854</v>
      </c>
      <c r="R45" s="53">
        <v>9</v>
      </c>
      <c r="S45" s="54">
        <v>1</v>
      </c>
      <c r="T45" s="38">
        <f>MAX(($Q$2-Q45)/$Q$2, 0)</f>
        <v>6.6190005305033162E-2</v>
      </c>
      <c r="U45" s="52">
        <v>240.91200691399999</v>
      </c>
      <c r="V45" s="50">
        <v>149</v>
      </c>
      <c r="W45" s="33" t="e">
        <f>(Q45-Q46)/Q46</f>
        <v>#DIV/0!</v>
      </c>
      <c r="Y45" s="34" t="s">
        <v>103</v>
      </c>
      <c r="Z45" s="35">
        <f>$O$2-AC45</f>
        <v>31</v>
      </c>
      <c r="AA45" s="50"/>
      <c r="AB45" s="52"/>
      <c r="AC45" s="53"/>
      <c r="AD45" s="54"/>
      <c r="AE45" s="38">
        <f>MAX(($Q$2-AB45)/$Q$2, 0)</f>
        <v>1</v>
      </c>
      <c r="AF45" s="52"/>
      <c r="AG45" s="51"/>
      <c r="AH45" s="33" t="e">
        <f>(AB45-AB46)/AB46</f>
        <v>#DIV/0!</v>
      </c>
    </row>
    <row r="46" spans="1:34" ht="15" thickBot="1" x14ac:dyDescent="0.35">
      <c r="A46" s="55" t="s">
        <v>106</v>
      </c>
      <c r="B46" s="40" t="s">
        <v>104</v>
      </c>
      <c r="C46" s="41">
        <f>$O$2-F46</f>
        <v>31</v>
      </c>
      <c r="D46" s="56"/>
      <c r="E46" s="57"/>
      <c r="F46" s="58"/>
      <c r="G46" s="59"/>
      <c r="H46" s="44">
        <f>MAX(($Q$2-E46)/$Q$2,0)</f>
        <v>1</v>
      </c>
      <c r="I46" s="57"/>
      <c r="K46" s="50"/>
      <c r="L46" s="63">
        <f>E45-[1]Graph!G12</f>
        <v>-64.001953095198502</v>
      </c>
      <c r="N46" s="40" t="s">
        <v>104</v>
      </c>
      <c r="O46" s="41">
        <f>$O$2-R46</f>
        <v>31</v>
      </c>
      <c r="P46" s="56"/>
      <c r="Q46" s="57"/>
      <c r="R46" s="58"/>
      <c r="S46" s="59"/>
      <c r="T46" s="44">
        <f>MAX(($Q$2-Q46)/$Q$2,0)</f>
        <v>1</v>
      </c>
      <c r="U46" s="57"/>
      <c r="V46" s="50"/>
      <c r="W46" s="50"/>
      <c r="Y46" s="40" t="s">
        <v>104</v>
      </c>
      <c r="Z46" s="41">
        <f>$O$2-AC46</f>
        <v>31</v>
      </c>
      <c r="AA46" s="56"/>
      <c r="AB46" s="57"/>
      <c r="AC46" s="58"/>
      <c r="AD46" s="59"/>
      <c r="AE46" s="44">
        <f>MAX(($Q$2-AB46)/$Q$2,0)</f>
        <v>1</v>
      </c>
      <c r="AF46" s="57"/>
      <c r="AG46" s="51"/>
      <c r="AH46" s="50"/>
    </row>
    <row r="47" spans="1:34" ht="15" thickBot="1" x14ac:dyDescent="0.35">
      <c r="C47" s="10"/>
      <c r="D47" s="10"/>
      <c r="E47" s="10"/>
      <c r="F47" s="10"/>
      <c r="G47" s="10"/>
      <c r="H47" s="10"/>
      <c r="I47" s="10"/>
      <c r="K47" s="61"/>
      <c r="O47" s="10"/>
      <c r="P47" s="10"/>
      <c r="Q47" s="10"/>
      <c r="R47" s="10"/>
      <c r="S47" s="10"/>
      <c r="T47" s="10"/>
      <c r="U47" s="10"/>
      <c r="V47" s="61"/>
      <c r="W47" s="61"/>
      <c r="Z47" s="10"/>
      <c r="AA47" s="10"/>
      <c r="AB47" s="10"/>
      <c r="AC47" s="10"/>
      <c r="AD47" s="10"/>
      <c r="AE47" s="10"/>
      <c r="AF47" s="10"/>
      <c r="AG47" s="62"/>
      <c r="AH47" s="61"/>
    </row>
    <row r="48" spans="1:34" x14ac:dyDescent="0.3">
      <c r="B48" s="27" t="s">
        <v>102</v>
      </c>
      <c r="C48" s="28">
        <f>$O$2-F48</f>
        <v>31</v>
      </c>
      <c r="D48" s="46"/>
      <c r="E48" s="47"/>
      <c r="F48" s="48"/>
      <c r="G48" s="49"/>
      <c r="H48" s="31">
        <f>MAX(($Q$2-E48)/$Q$2, 0)</f>
        <v>1</v>
      </c>
      <c r="I48" s="47"/>
      <c r="K48" s="33" t="e">
        <f>(E48-E50)/E50</f>
        <v>#DIV/0!</v>
      </c>
      <c r="N48" s="27" t="s">
        <v>102</v>
      </c>
      <c r="O48" s="28">
        <f>$O$2-R48</f>
        <v>21</v>
      </c>
      <c r="P48" s="46">
        <v>4</v>
      </c>
      <c r="Q48" s="47">
        <v>754.81557323549305</v>
      </c>
      <c r="R48" s="48">
        <v>10</v>
      </c>
      <c r="S48" s="49">
        <v>1</v>
      </c>
      <c r="T48" s="31">
        <f>MAX(($Q$2-Q48)/$Q$2, 0)</f>
        <v>3.7225034138401725E-2</v>
      </c>
      <c r="U48" s="47">
        <v>33.627796392</v>
      </c>
      <c r="V48" s="50"/>
      <c r="W48" s="33" t="e">
        <f>(Q48-Q50)/Q50</f>
        <v>#DIV/0!</v>
      </c>
      <c r="Y48" s="27" t="s">
        <v>102</v>
      </c>
      <c r="Z48" s="28">
        <f>$O$2-AC48</f>
        <v>31</v>
      </c>
      <c r="AA48" s="46"/>
      <c r="AB48" s="47"/>
      <c r="AC48" s="48"/>
      <c r="AD48" s="49"/>
      <c r="AE48" s="31">
        <f>MAX(($Q$2-AB48)/$Q$2, 0)</f>
        <v>1</v>
      </c>
      <c r="AF48" s="47"/>
      <c r="AG48" s="51"/>
      <c r="AH48" s="33" t="e">
        <f>(AB48-AB50)/AB50</f>
        <v>#DIV/0!</v>
      </c>
    </row>
    <row r="49" spans="1:34" x14ac:dyDescent="0.3">
      <c r="B49" s="34" t="s">
        <v>103</v>
      </c>
      <c r="C49" s="35">
        <f>$O$2-F49</f>
        <v>31</v>
      </c>
      <c r="D49" s="50"/>
      <c r="E49" s="52"/>
      <c r="F49" s="53"/>
      <c r="G49" s="54"/>
      <c r="H49" s="38">
        <f>MAX(($Q$2-E49)/$Q$2, 0)</f>
        <v>1</v>
      </c>
      <c r="I49" s="52"/>
      <c r="K49" s="33" t="e">
        <f>(E49-E50)/E50</f>
        <v>#DIV/0!</v>
      </c>
      <c r="N49" s="34" t="s">
        <v>103</v>
      </c>
      <c r="O49" s="35">
        <f>$O$2-R49</f>
        <v>22</v>
      </c>
      <c r="P49" s="50">
        <v>4</v>
      </c>
      <c r="Q49" s="52">
        <v>724.352049865308</v>
      </c>
      <c r="R49" s="53">
        <v>9</v>
      </c>
      <c r="S49" s="54">
        <v>1</v>
      </c>
      <c r="T49" s="38">
        <f>MAX(($Q$2-Q49)/$Q$2, 0)</f>
        <v>7.6081569049352038E-2</v>
      </c>
      <c r="U49" s="52">
        <v>280.25745774799998</v>
      </c>
      <c r="V49" s="50">
        <v>153</v>
      </c>
      <c r="W49" s="33" t="e">
        <f>(Q49-Q50)/Q50</f>
        <v>#DIV/0!</v>
      </c>
      <c r="Y49" s="34" t="s">
        <v>103</v>
      </c>
      <c r="Z49" s="35">
        <f>$O$2-AC49</f>
        <v>31</v>
      </c>
      <c r="AA49" s="50"/>
      <c r="AB49" s="52"/>
      <c r="AC49" s="53"/>
      <c r="AD49" s="54"/>
      <c r="AE49" s="38">
        <f>MAX(($Q$2-AB49)/$Q$2, 0)</f>
        <v>1</v>
      </c>
      <c r="AF49" s="52"/>
      <c r="AG49" s="51"/>
      <c r="AH49" s="33" t="e">
        <f>(AB49-AB50)/AB50</f>
        <v>#DIV/0!</v>
      </c>
    </row>
    <row r="50" spans="1:34" ht="15" thickBot="1" x14ac:dyDescent="0.35">
      <c r="A50" s="55" t="s">
        <v>115</v>
      </c>
      <c r="B50" s="40" t="s">
        <v>104</v>
      </c>
      <c r="C50" s="41">
        <f>$O$2-F50</f>
        <v>31</v>
      </c>
      <c r="D50" s="56"/>
      <c r="E50" s="57"/>
      <c r="F50" s="58"/>
      <c r="G50" s="59"/>
      <c r="H50" s="44">
        <f>MAX(($Q$2-E50)/$Q$2,0)</f>
        <v>1</v>
      </c>
      <c r="I50" s="57"/>
      <c r="K50" s="50"/>
      <c r="L50" s="63">
        <f>E49-[1]Graph!G12</f>
        <v>-64.001953095198502</v>
      </c>
      <c r="N50" s="40" t="s">
        <v>104</v>
      </c>
      <c r="O50" s="41">
        <f>$O$2-R50</f>
        <v>31</v>
      </c>
      <c r="P50" s="56"/>
      <c r="Q50" s="57"/>
      <c r="R50" s="58"/>
      <c r="S50" s="59"/>
      <c r="T50" s="44">
        <f>MAX(($Q$2-Q50)/$Q$2,0)</f>
        <v>1</v>
      </c>
      <c r="U50" s="57"/>
      <c r="V50" s="50"/>
      <c r="W50" s="50"/>
      <c r="Y50" s="40" t="s">
        <v>104</v>
      </c>
      <c r="Z50" s="41">
        <f>$O$2-AC50</f>
        <v>31</v>
      </c>
      <c r="AA50" s="56"/>
      <c r="AB50" s="57"/>
      <c r="AC50" s="58"/>
      <c r="AD50" s="59"/>
      <c r="AE50" s="44">
        <f>MAX(($Q$2-AB50)/$Q$2,0)</f>
        <v>1</v>
      </c>
      <c r="AF50" s="57"/>
      <c r="AG50" s="51"/>
      <c r="AH50" s="50"/>
    </row>
    <row r="51" spans="1:34" ht="15" thickBot="1" x14ac:dyDescent="0.35">
      <c r="C51" s="10"/>
      <c r="D51" s="10"/>
      <c r="E51" s="10"/>
      <c r="F51" s="10"/>
      <c r="G51" s="10"/>
      <c r="H51" s="10"/>
      <c r="I51" s="10"/>
      <c r="K51" s="61"/>
      <c r="O51" s="10"/>
      <c r="P51" s="10"/>
      <c r="Q51" s="10"/>
      <c r="R51" s="10"/>
      <c r="S51" s="10"/>
      <c r="T51" s="10"/>
      <c r="U51" s="10"/>
      <c r="V51" s="61"/>
      <c r="W51" s="61"/>
      <c r="Z51" s="10"/>
      <c r="AA51" s="10"/>
      <c r="AB51" s="10"/>
      <c r="AC51" s="10"/>
      <c r="AD51" s="10"/>
      <c r="AE51" s="10"/>
      <c r="AF51" s="10"/>
      <c r="AG51" s="62"/>
      <c r="AH51" s="61"/>
    </row>
    <row r="52" spans="1:34" x14ac:dyDescent="0.3">
      <c r="B52" s="27" t="s">
        <v>102</v>
      </c>
      <c r="C52" s="28">
        <f>$O$2-F52</f>
        <v>31</v>
      </c>
      <c r="D52" s="46"/>
      <c r="E52" s="47"/>
      <c r="F52" s="48"/>
      <c r="G52" s="49"/>
      <c r="H52" s="31">
        <f>MAX(($Q$2-E52)/$Q$2, 0)</f>
        <v>1</v>
      </c>
      <c r="I52" s="47"/>
      <c r="K52" s="33" t="e">
        <f>(E52-E54)/E54</f>
        <v>#DIV/0!</v>
      </c>
      <c r="N52" s="27" t="s">
        <v>102</v>
      </c>
      <c r="O52" s="28">
        <f>$O$2-R52</f>
        <v>23</v>
      </c>
      <c r="P52" s="46">
        <v>4</v>
      </c>
      <c r="Q52" s="47">
        <v>778.65393937441104</v>
      </c>
      <c r="R52" s="48">
        <v>8</v>
      </c>
      <c r="S52" s="49">
        <v>1</v>
      </c>
      <c r="T52" s="31">
        <f>MAX(($Q$2-Q52)/$Q$2, 0)</f>
        <v>6.8189548795777573E-3</v>
      </c>
      <c r="U52" s="47">
        <v>20.997875891</v>
      </c>
      <c r="V52" s="50"/>
      <c r="W52" s="33" t="e">
        <f>(Q52-Q54)/Q54</f>
        <v>#DIV/0!</v>
      </c>
      <c r="Y52" s="27" t="s">
        <v>102</v>
      </c>
      <c r="Z52" s="28">
        <f>$O$2-AC52</f>
        <v>31</v>
      </c>
      <c r="AA52" s="46"/>
      <c r="AB52" s="47"/>
      <c r="AC52" s="48"/>
      <c r="AD52" s="49"/>
      <c r="AE52" s="31">
        <f>MAX(($Q$2-AB52)/$Q$2, 0)</f>
        <v>1</v>
      </c>
      <c r="AF52" s="47"/>
      <c r="AG52" s="51"/>
      <c r="AH52" s="33" t="e">
        <f>(AB52-AB54)/AB54</f>
        <v>#DIV/0!</v>
      </c>
    </row>
    <row r="53" spans="1:34" x14ac:dyDescent="0.3">
      <c r="B53" s="34" t="s">
        <v>103</v>
      </c>
      <c r="C53" s="35">
        <f>$O$2-F53</f>
        <v>31</v>
      </c>
      <c r="D53" s="50"/>
      <c r="E53" s="52"/>
      <c r="F53" s="53"/>
      <c r="G53" s="54"/>
      <c r="H53" s="38">
        <f>MAX(($Q$2-E53)/$Q$2, 0)</f>
        <v>1</v>
      </c>
      <c r="I53" s="52"/>
      <c r="K53" s="33" t="e">
        <f>(E53-E54)/E54</f>
        <v>#DIV/0!</v>
      </c>
      <c r="N53" s="34" t="s">
        <v>103</v>
      </c>
      <c r="O53" s="35">
        <f>$O$2-R53</f>
        <v>24</v>
      </c>
      <c r="P53" s="50">
        <v>4</v>
      </c>
      <c r="Q53" s="52">
        <v>760.19059829957098</v>
      </c>
      <c r="R53" s="53">
        <v>7</v>
      </c>
      <c r="S53" s="54">
        <v>1</v>
      </c>
      <c r="T53" s="38">
        <f>MAX(($Q$2-Q53)/$Q$2, 0)</f>
        <v>3.0369134821975792E-2</v>
      </c>
      <c r="U53" s="52">
        <v>238.556155096</v>
      </c>
      <c r="V53" s="50">
        <v>136</v>
      </c>
      <c r="W53" s="33" t="e">
        <f>(Q53-Q54)/Q54</f>
        <v>#DIV/0!</v>
      </c>
      <c r="Y53" s="34" t="s">
        <v>103</v>
      </c>
      <c r="Z53" s="35">
        <f>$O$2-AC53</f>
        <v>31</v>
      </c>
      <c r="AA53" s="50"/>
      <c r="AB53" s="52"/>
      <c r="AC53" s="53"/>
      <c r="AD53" s="54"/>
      <c r="AE53" s="38">
        <f>MAX(($Q$2-AB53)/$Q$2, 0)</f>
        <v>1</v>
      </c>
      <c r="AF53" s="52"/>
      <c r="AG53" s="51"/>
      <c r="AH53" s="33" t="e">
        <f>(AB53-AB54)/AB54</f>
        <v>#DIV/0!</v>
      </c>
    </row>
    <row r="54" spans="1:34" ht="15" thickBot="1" x14ac:dyDescent="0.35">
      <c r="A54" s="55" t="s">
        <v>116</v>
      </c>
      <c r="B54" s="40" t="s">
        <v>104</v>
      </c>
      <c r="C54" s="41">
        <f>$O$2-F54</f>
        <v>31</v>
      </c>
      <c r="D54" s="56"/>
      <c r="E54" s="57"/>
      <c r="F54" s="58"/>
      <c r="G54" s="59"/>
      <c r="H54" s="44">
        <f>MAX(($Q$2-E54)/$Q$2,0)</f>
        <v>1</v>
      </c>
      <c r="I54" s="57"/>
      <c r="K54" s="50"/>
      <c r="L54" s="63">
        <f>E53-[1]Graph!G12</f>
        <v>-64.001953095198502</v>
      </c>
      <c r="N54" s="40" t="s">
        <v>104</v>
      </c>
      <c r="O54" s="41">
        <f>$O$2-R54</f>
        <v>31</v>
      </c>
      <c r="P54" s="56"/>
      <c r="Q54" s="57"/>
      <c r="R54" s="58"/>
      <c r="S54" s="59"/>
      <c r="T54" s="44">
        <f>MAX(($Q$2-Q54)/$Q$2,0)</f>
        <v>1</v>
      </c>
      <c r="U54" s="57"/>
      <c r="V54" s="50"/>
      <c r="W54" s="50"/>
      <c r="Y54" s="40" t="s">
        <v>104</v>
      </c>
      <c r="Z54" s="41">
        <f>$O$2-AC54</f>
        <v>31</v>
      </c>
      <c r="AA54" s="56"/>
      <c r="AB54" s="57"/>
      <c r="AC54" s="58"/>
      <c r="AD54" s="59"/>
      <c r="AE54" s="44">
        <f>MAX(($Q$2-AB54)/$Q$2,0)</f>
        <v>1</v>
      </c>
      <c r="AF54" s="57"/>
      <c r="AG54" s="51"/>
      <c r="AH54" s="50"/>
    </row>
    <row r="55" spans="1:34" ht="15" thickBot="1" x14ac:dyDescent="0.35">
      <c r="C55" s="10"/>
      <c r="D55" s="10"/>
      <c r="E55" s="10"/>
      <c r="F55" s="10"/>
      <c r="G55" s="10"/>
      <c r="H55" s="10"/>
      <c r="I55" s="10"/>
      <c r="K55" s="61"/>
      <c r="O55" s="10"/>
      <c r="P55" s="10"/>
      <c r="Q55" s="10"/>
      <c r="R55" s="10"/>
      <c r="S55" s="10"/>
      <c r="T55" s="10"/>
      <c r="U55" s="10"/>
      <c r="V55" s="61"/>
      <c r="W55" s="61"/>
      <c r="Z55" s="10"/>
      <c r="AA55" s="10"/>
      <c r="AB55" s="10"/>
      <c r="AC55" s="10"/>
      <c r="AD55" s="10"/>
      <c r="AE55" s="10"/>
      <c r="AF55" s="10"/>
      <c r="AG55" s="62"/>
      <c r="AH55" s="61"/>
    </row>
    <row r="56" spans="1:34" x14ac:dyDescent="0.3">
      <c r="B56" s="27" t="s">
        <v>102</v>
      </c>
      <c r="C56" s="28">
        <f>$O$2-F56</f>
        <v>31</v>
      </c>
      <c r="D56" s="46"/>
      <c r="E56" s="47"/>
      <c r="F56" s="48"/>
      <c r="G56" s="49"/>
      <c r="H56" s="31">
        <f>MAX(($Q$2-E56)/$Q$2, 0)</f>
        <v>1</v>
      </c>
      <c r="I56" s="47"/>
      <c r="K56" s="33" t="e">
        <f>(E56-E58)/E58</f>
        <v>#DIV/0!</v>
      </c>
      <c r="N56" s="27" t="s">
        <v>102</v>
      </c>
      <c r="O56" s="28">
        <f>$O$2-R56</f>
        <v>20</v>
      </c>
      <c r="P56" s="46">
        <v>4</v>
      </c>
      <c r="Q56" s="47">
        <v>757.97544150813701</v>
      </c>
      <c r="R56" s="48">
        <v>11</v>
      </c>
      <c r="S56" s="49">
        <v>1</v>
      </c>
      <c r="T56" s="31">
        <f>MAX(($Q$2-Q56)/$Q$2, 0)</f>
        <v>3.3194589913090551E-2</v>
      </c>
      <c r="U56" s="47">
        <v>12.303732897</v>
      </c>
      <c r="V56" s="50"/>
      <c r="W56" s="33" t="e">
        <f>(Q56-Q58)/Q58</f>
        <v>#DIV/0!</v>
      </c>
      <c r="Y56" s="27" t="s">
        <v>102</v>
      </c>
      <c r="Z56" s="28">
        <f>$O$2-AC56</f>
        <v>31</v>
      </c>
      <c r="AA56" s="46"/>
      <c r="AB56" s="47"/>
      <c r="AC56" s="48"/>
      <c r="AD56" s="49"/>
      <c r="AE56" s="31">
        <f>MAX(($Q$2-AB56)/$Q$2, 0)</f>
        <v>1</v>
      </c>
      <c r="AF56" s="47"/>
      <c r="AG56" s="51"/>
      <c r="AH56" s="33" t="e">
        <f>(AB56-AB58)/AB58</f>
        <v>#DIV/0!</v>
      </c>
    </row>
    <row r="57" spans="1:34" x14ac:dyDescent="0.3">
      <c r="B57" s="34" t="s">
        <v>103</v>
      </c>
      <c r="C57" s="35">
        <f>$O$2-F57</f>
        <v>31</v>
      </c>
      <c r="D57" s="50"/>
      <c r="E57" s="52"/>
      <c r="F57" s="53"/>
      <c r="G57" s="54"/>
      <c r="H57" s="38">
        <f>MAX(($Q$2-E57)/$Q$2, 0)</f>
        <v>1</v>
      </c>
      <c r="I57" s="52"/>
      <c r="K57" s="33" t="e">
        <f>(E57-E58)/E58</f>
        <v>#DIV/0!</v>
      </c>
      <c r="N57" s="34" t="s">
        <v>103</v>
      </c>
      <c r="O57" s="35">
        <f>$O$2-R57</f>
        <v>21</v>
      </c>
      <c r="P57" s="50">
        <v>4</v>
      </c>
      <c r="Q57" s="52">
        <v>736.38223472760501</v>
      </c>
      <c r="R57" s="53">
        <v>10</v>
      </c>
      <c r="S57" s="54">
        <v>1</v>
      </c>
      <c r="T57" s="38">
        <f>MAX(($Q$2-Q57)/$Q$2, 0)</f>
        <v>6.0736945500503813E-2</v>
      </c>
      <c r="U57" s="52">
        <v>168.312223467</v>
      </c>
      <c r="V57" s="50">
        <v>114</v>
      </c>
      <c r="W57" s="33" t="e">
        <f>(Q57-Q58)/Q58</f>
        <v>#DIV/0!</v>
      </c>
      <c r="Y57" s="34" t="s">
        <v>103</v>
      </c>
      <c r="Z57" s="35">
        <f>$O$2-AC57</f>
        <v>31</v>
      </c>
      <c r="AA57" s="50"/>
      <c r="AB57" s="52"/>
      <c r="AC57" s="53"/>
      <c r="AD57" s="54"/>
      <c r="AE57" s="38">
        <f>MAX(($Q$2-AB57)/$Q$2, 0)</f>
        <v>1</v>
      </c>
      <c r="AF57" s="52"/>
      <c r="AG57" s="51"/>
      <c r="AH57" s="33" t="e">
        <f>(AB57-AB58)/AB58</f>
        <v>#DIV/0!</v>
      </c>
    </row>
    <row r="58" spans="1:34" ht="15" thickBot="1" x14ac:dyDescent="0.35">
      <c r="A58" s="55" t="s">
        <v>117</v>
      </c>
      <c r="B58" s="40" t="s">
        <v>104</v>
      </c>
      <c r="C58" s="41">
        <f>$O$2-F58</f>
        <v>31</v>
      </c>
      <c r="D58" s="56"/>
      <c r="E58" s="57"/>
      <c r="F58" s="58"/>
      <c r="G58" s="59"/>
      <c r="H58" s="44">
        <f>MAX(($Q$2-E58)/$Q$2,0)</f>
        <v>1</v>
      </c>
      <c r="I58" s="57"/>
      <c r="K58" s="50"/>
      <c r="L58" s="63">
        <f>E57-[1]Graph!G12</f>
        <v>-64.001953095198502</v>
      </c>
      <c r="N58" s="40" t="s">
        <v>104</v>
      </c>
      <c r="O58" s="41">
        <f>$O$2-R58</f>
        <v>31</v>
      </c>
      <c r="P58" s="56"/>
      <c r="Q58" s="57"/>
      <c r="R58" s="58"/>
      <c r="S58" s="59"/>
      <c r="T58" s="44">
        <f>MAX(($Q$2-Q58)/$Q$2,0)</f>
        <v>1</v>
      </c>
      <c r="U58" s="57"/>
      <c r="V58" s="50"/>
      <c r="W58" s="50"/>
      <c r="Y58" s="40" t="s">
        <v>104</v>
      </c>
      <c r="Z58" s="41">
        <f>$O$2-AC58</f>
        <v>31</v>
      </c>
      <c r="AA58" s="56"/>
      <c r="AB58" s="57"/>
      <c r="AC58" s="58"/>
      <c r="AD58" s="59"/>
      <c r="AE58" s="44">
        <f>MAX(($Q$2-AB58)/$Q$2,0)</f>
        <v>1</v>
      </c>
      <c r="AF58" s="57"/>
      <c r="AG58" s="51"/>
      <c r="AH58" s="50"/>
    </row>
    <row r="61" spans="1:34" ht="15" thickBot="1" x14ac:dyDescent="0.35">
      <c r="B61" s="18"/>
      <c r="C61" s="83" t="s">
        <v>118</v>
      </c>
      <c r="D61" s="83"/>
      <c r="E61" s="83"/>
      <c r="F61" s="83"/>
      <c r="G61" s="83"/>
      <c r="H61" s="83"/>
      <c r="I61" s="83"/>
      <c r="N61" s="18"/>
      <c r="O61" s="83" t="s">
        <v>119</v>
      </c>
      <c r="P61" s="83"/>
      <c r="Q61" s="83"/>
      <c r="R61" s="83"/>
      <c r="S61" s="83"/>
      <c r="T61" s="83"/>
      <c r="U61" s="83"/>
      <c r="V61" s="20"/>
      <c r="W61" s="20"/>
      <c r="Y61" s="18"/>
      <c r="Z61" s="83" t="s">
        <v>120</v>
      </c>
      <c r="AA61" s="83"/>
      <c r="AB61" s="83"/>
      <c r="AC61" s="83"/>
      <c r="AD61" s="83"/>
      <c r="AE61" s="83"/>
      <c r="AF61" s="83"/>
      <c r="AG61" s="21"/>
      <c r="AH61" s="21"/>
    </row>
    <row r="62" spans="1:34" ht="15" thickBot="1" x14ac:dyDescent="0.35">
      <c r="B62" s="22" t="s">
        <v>92</v>
      </c>
      <c r="C62" s="80" t="s">
        <v>93</v>
      </c>
      <c r="D62" s="81"/>
      <c r="E62" s="82"/>
      <c r="F62" s="80" t="s">
        <v>94</v>
      </c>
      <c r="G62" s="82"/>
      <c r="H62" s="80" t="s">
        <v>95</v>
      </c>
      <c r="I62" s="82"/>
      <c r="N62" s="22" t="s">
        <v>92</v>
      </c>
      <c r="O62" s="80" t="s">
        <v>93</v>
      </c>
      <c r="P62" s="81"/>
      <c r="Q62" s="82"/>
      <c r="R62" s="80" t="s">
        <v>94</v>
      </c>
      <c r="S62" s="82"/>
      <c r="T62" s="80" t="s">
        <v>95</v>
      </c>
      <c r="U62" s="82"/>
      <c r="V62" s="20"/>
      <c r="W62" s="20"/>
      <c r="Y62" s="22" t="s">
        <v>92</v>
      </c>
      <c r="Z62" s="80" t="s">
        <v>93</v>
      </c>
      <c r="AA62" s="81"/>
      <c r="AB62" s="82"/>
      <c r="AC62" s="80" t="s">
        <v>94</v>
      </c>
      <c r="AD62" s="82"/>
      <c r="AE62" s="80" t="s">
        <v>95</v>
      </c>
      <c r="AF62" s="82"/>
      <c r="AG62" s="21"/>
      <c r="AH62" s="21"/>
    </row>
    <row r="63" spans="1:34" ht="29.4" thickBot="1" x14ac:dyDescent="0.35">
      <c r="B63" s="23" t="s">
        <v>96</v>
      </c>
      <c r="C63" s="15" t="s">
        <v>97</v>
      </c>
      <c r="D63" s="16" t="s">
        <v>98</v>
      </c>
      <c r="E63" s="17" t="s">
        <v>99</v>
      </c>
      <c r="F63" s="15" t="s">
        <v>97</v>
      </c>
      <c r="G63" s="17" t="s">
        <v>98</v>
      </c>
      <c r="H63" s="15" t="s">
        <v>95</v>
      </c>
      <c r="I63" s="24" t="s">
        <v>100</v>
      </c>
      <c r="N63" s="23" t="s">
        <v>96</v>
      </c>
      <c r="O63" s="15" t="s">
        <v>97</v>
      </c>
      <c r="P63" s="16" t="s">
        <v>98</v>
      </c>
      <c r="Q63" s="17" t="s">
        <v>99</v>
      </c>
      <c r="R63" s="15" t="s">
        <v>97</v>
      </c>
      <c r="S63" s="17" t="s">
        <v>98</v>
      </c>
      <c r="T63" s="15" t="s">
        <v>95</v>
      </c>
      <c r="U63" s="24" t="s">
        <v>100</v>
      </c>
      <c r="V63" s="25"/>
      <c r="W63" s="25"/>
      <c r="Y63" s="23" t="s">
        <v>96</v>
      </c>
      <c r="Z63" s="15" t="s">
        <v>97</v>
      </c>
      <c r="AA63" s="16" t="s">
        <v>98</v>
      </c>
      <c r="AB63" s="17" t="s">
        <v>99</v>
      </c>
      <c r="AC63" s="15" t="s">
        <v>97</v>
      </c>
      <c r="AD63" s="17" t="s">
        <v>98</v>
      </c>
      <c r="AE63" s="15" t="s">
        <v>95</v>
      </c>
      <c r="AF63" s="24" t="s">
        <v>100</v>
      </c>
      <c r="AG63" s="26"/>
      <c r="AH63" s="26"/>
    </row>
    <row r="64" spans="1:34" x14ac:dyDescent="0.3">
      <c r="B64" s="27" t="s">
        <v>102</v>
      </c>
      <c r="C64" s="28">
        <f t="shared" ref="C64:I66" si="8">AVERAGE(C69,C73,C77,C81,C85)</f>
        <v>31</v>
      </c>
      <c r="D64" s="29" t="e">
        <f t="shared" si="8"/>
        <v>#DIV/0!</v>
      </c>
      <c r="E64" s="30" t="e">
        <f t="shared" si="8"/>
        <v>#DIV/0!</v>
      </c>
      <c r="F64" s="28" t="e">
        <f t="shared" si="8"/>
        <v>#DIV/0!</v>
      </c>
      <c r="G64" s="30" t="e">
        <f t="shared" si="8"/>
        <v>#DIV/0!</v>
      </c>
      <c r="H64" s="68">
        <f t="shared" si="8"/>
        <v>1</v>
      </c>
      <c r="I64" s="30" t="e">
        <f t="shared" si="8"/>
        <v>#DIV/0!</v>
      </c>
      <c r="K64" s="33" t="e">
        <f>AVERAGE(K69,K73,K77,K81,K85)</f>
        <v>#DIV/0!</v>
      </c>
      <c r="N64" s="27" t="s">
        <v>102</v>
      </c>
      <c r="O64" s="28">
        <f t="shared" ref="O64:U66" si="9">AVERAGE(O69,O73,O77,O81,O85)</f>
        <v>31</v>
      </c>
      <c r="P64" s="29" t="e">
        <f t="shared" si="9"/>
        <v>#DIV/0!</v>
      </c>
      <c r="Q64" s="30" t="e">
        <f t="shared" si="9"/>
        <v>#DIV/0!</v>
      </c>
      <c r="R64" s="28" t="e">
        <f t="shared" si="9"/>
        <v>#DIV/0!</v>
      </c>
      <c r="S64" s="30" t="e">
        <f t="shared" si="9"/>
        <v>#DIV/0!</v>
      </c>
      <c r="T64" s="31">
        <f t="shared" si="9"/>
        <v>1</v>
      </c>
      <c r="U64" s="32" t="e">
        <f t="shared" si="9"/>
        <v>#DIV/0!</v>
      </c>
      <c r="V64" s="20"/>
      <c r="W64" s="33" t="e">
        <f>AVERAGE(W69,W73,W77,W81,W85)</f>
        <v>#DIV/0!</v>
      </c>
      <c r="Y64" s="27" t="s">
        <v>102</v>
      </c>
      <c r="Z64" s="28">
        <f t="shared" ref="Z64:AF66" si="10">AVERAGE(Z69,Z73,Z77,Z81,Z85)</f>
        <v>31</v>
      </c>
      <c r="AA64" s="29" t="e">
        <f t="shared" si="10"/>
        <v>#DIV/0!</v>
      </c>
      <c r="AB64" s="30" t="e">
        <f t="shared" si="10"/>
        <v>#DIV/0!</v>
      </c>
      <c r="AC64" s="28" t="e">
        <f t="shared" si="10"/>
        <v>#DIV/0!</v>
      </c>
      <c r="AD64" s="30" t="e">
        <f t="shared" si="10"/>
        <v>#DIV/0!</v>
      </c>
      <c r="AE64" s="31">
        <f t="shared" si="10"/>
        <v>1</v>
      </c>
      <c r="AF64" s="32" t="e">
        <f t="shared" si="10"/>
        <v>#DIV/0!</v>
      </c>
      <c r="AG64" s="21"/>
      <c r="AH64" s="33" t="e">
        <f>AVERAGE(AH69,AH73,AH77,AH81,AH85)</f>
        <v>#DIV/0!</v>
      </c>
    </row>
    <row r="65" spans="1:34" x14ac:dyDescent="0.3">
      <c r="B65" s="34" t="s">
        <v>103</v>
      </c>
      <c r="C65" s="35">
        <f>AVERAGE(C70,C74,C78,C82,C86)</f>
        <v>31</v>
      </c>
      <c r="D65" s="36" t="e">
        <f t="shared" si="8"/>
        <v>#DIV/0!</v>
      </c>
      <c r="E65" s="37" t="e">
        <f t="shared" si="8"/>
        <v>#DIV/0!</v>
      </c>
      <c r="F65" s="35" t="e">
        <f t="shared" si="8"/>
        <v>#DIV/0!</v>
      </c>
      <c r="G65" s="37" t="e">
        <f t="shared" si="8"/>
        <v>#DIV/0!</v>
      </c>
      <c r="H65" s="69">
        <f t="shared" si="8"/>
        <v>1</v>
      </c>
      <c r="I65" s="37" t="e">
        <f t="shared" si="8"/>
        <v>#DIV/0!</v>
      </c>
      <c r="K65" s="33" t="e">
        <f>AVERAGE(K70,K74,K78,K82,K86)</f>
        <v>#DIV/0!</v>
      </c>
      <c r="N65" s="34" t="s">
        <v>103</v>
      </c>
      <c r="O65" s="35">
        <f>AVERAGE(O70,O74,O78,O82,O86)</f>
        <v>31</v>
      </c>
      <c r="P65" s="36" t="e">
        <f t="shared" si="9"/>
        <v>#DIV/0!</v>
      </c>
      <c r="Q65" s="37" t="e">
        <f t="shared" si="9"/>
        <v>#DIV/0!</v>
      </c>
      <c r="R65" s="35" t="e">
        <f t="shared" si="9"/>
        <v>#DIV/0!</v>
      </c>
      <c r="S65" s="37" t="e">
        <f t="shared" si="9"/>
        <v>#DIV/0!</v>
      </c>
      <c r="T65" s="38">
        <f t="shared" si="9"/>
        <v>1</v>
      </c>
      <c r="U65" s="39" t="e">
        <f t="shared" si="9"/>
        <v>#DIV/0!</v>
      </c>
      <c r="V65" s="20"/>
      <c r="W65" s="33" t="e">
        <f>AVERAGE(W70,W74,W78,W82,W86)</f>
        <v>#DIV/0!</v>
      </c>
      <c r="Y65" s="34" t="s">
        <v>103</v>
      </c>
      <c r="Z65" s="35">
        <f>AVERAGE(Z70,Z74,Z78,Z82,Z86)</f>
        <v>31</v>
      </c>
      <c r="AA65" s="36" t="e">
        <f t="shared" si="10"/>
        <v>#DIV/0!</v>
      </c>
      <c r="AB65" s="37" t="e">
        <f t="shared" si="10"/>
        <v>#DIV/0!</v>
      </c>
      <c r="AC65" s="35" t="e">
        <f t="shared" si="10"/>
        <v>#DIV/0!</v>
      </c>
      <c r="AD65" s="37" t="e">
        <f t="shared" si="10"/>
        <v>#DIV/0!</v>
      </c>
      <c r="AE65" s="38">
        <f t="shared" si="10"/>
        <v>1</v>
      </c>
      <c r="AF65" s="39" t="e">
        <f t="shared" si="10"/>
        <v>#DIV/0!</v>
      </c>
      <c r="AG65" s="21"/>
      <c r="AH65" s="33" t="e">
        <f>AVERAGE(AH70,AH74,AH78,AH82,AH86)</f>
        <v>#DIV/0!</v>
      </c>
    </row>
    <row r="66" spans="1:34" ht="15" thickBot="1" x14ac:dyDescent="0.35">
      <c r="B66" s="40" t="s">
        <v>104</v>
      </c>
      <c r="C66" s="41">
        <f>AVERAGE(C71,C75,C79,C83,C87)</f>
        <v>31</v>
      </c>
      <c r="D66" s="42" t="e">
        <f t="shared" si="8"/>
        <v>#DIV/0!</v>
      </c>
      <c r="E66" s="43" t="e">
        <f t="shared" si="8"/>
        <v>#DIV/0!</v>
      </c>
      <c r="F66" s="41" t="e">
        <f t="shared" si="8"/>
        <v>#DIV/0!</v>
      </c>
      <c r="G66" s="43" t="e">
        <f t="shared" si="8"/>
        <v>#DIV/0!</v>
      </c>
      <c r="H66" s="70">
        <f t="shared" si="8"/>
        <v>1</v>
      </c>
      <c r="I66" s="45" t="e">
        <f t="shared" si="8"/>
        <v>#DIV/0!</v>
      </c>
      <c r="K66" s="20"/>
      <c r="N66" s="40" t="s">
        <v>104</v>
      </c>
      <c r="O66" s="41">
        <f>AVERAGE(O71,O75,O79,O83,O87)</f>
        <v>31</v>
      </c>
      <c r="P66" s="42" t="e">
        <f t="shared" si="9"/>
        <v>#DIV/0!</v>
      </c>
      <c r="Q66" s="43" t="e">
        <f t="shared" si="9"/>
        <v>#DIV/0!</v>
      </c>
      <c r="R66" s="41" t="e">
        <f t="shared" si="9"/>
        <v>#DIV/0!</v>
      </c>
      <c r="S66" s="43" t="e">
        <f t="shared" si="9"/>
        <v>#DIV/0!</v>
      </c>
      <c r="T66" s="44">
        <f t="shared" si="9"/>
        <v>1</v>
      </c>
      <c r="U66" s="45" t="e">
        <f t="shared" si="9"/>
        <v>#DIV/0!</v>
      </c>
      <c r="V66" s="20"/>
      <c r="W66" s="20"/>
      <c r="Y66" s="40" t="s">
        <v>104</v>
      </c>
      <c r="Z66" s="41">
        <f>AVERAGE(Z71,Z75,Z79,Z83,Z87)</f>
        <v>31</v>
      </c>
      <c r="AA66" s="42" t="e">
        <f t="shared" si="10"/>
        <v>#DIV/0!</v>
      </c>
      <c r="AB66" s="43" t="e">
        <f t="shared" si="10"/>
        <v>#DIV/0!</v>
      </c>
      <c r="AC66" s="41" t="e">
        <f t="shared" si="10"/>
        <v>#DIV/0!</v>
      </c>
      <c r="AD66" s="43" t="e">
        <f t="shared" si="10"/>
        <v>#DIV/0!</v>
      </c>
      <c r="AE66" s="44">
        <f t="shared" si="10"/>
        <v>1</v>
      </c>
      <c r="AF66" s="45" t="e">
        <f t="shared" si="10"/>
        <v>#DIV/0!</v>
      </c>
      <c r="AG66" s="21"/>
      <c r="AH66" s="20"/>
    </row>
    <row r="67" spans="1:34" x14ac:dyDescent="0.3">
      <c r="K67" s="11"/>
      <c r="AH67" s="11"/>
    </row>
    <row r="68" spans="1:34" ht="15" thickBot="1" x14ac:dyDescent="0.35">
      <c r="K68" s="11"/>
      <c r="AH68" s="11"/>
    </row>
    <row r="69" spans="1:34" x14ac:dyDescent="0.3">
      <c r="B69" s="27" t="s">
        <v>102</v>
      </c>
      <c r="C69" s="28">
        <f>$O$2-F69</f>
        <v>31</v>
      </c>
      <c r="D69" s="46"/>
      <c r="E69" s="47"/>
      <c r="F69" s="48"/>
      <c r="G69" s="49"/>
      <c r="H69" s="31">
        <f>MAX(($Q$2-E69)/$Q$2, 0)</f>
        <v>1</v>
      </c>
      <c r="I69" s="47"/>
      <c r="K69" s="33" t="e">
        <f>(E69-E71)/E71</f>
        <v>#DIV/0!</v>
      </c>
      <c r="N69" s="27" t="s">
        <v>102</v>
      </c>
      <c r="O69" s="28">
        <f>$O$2-R69</f>
        <v>31</v>
      </c>
      <c r="P69" s="46"/>
      <c r="Q69" s="47"/>
      <c r="R69" s="48"/>
      <c r="S69" s="49"/>
      <c r="T69" s="31">
        <f>MAX(($Q$2-Q69)/$Q$2, 0)</f>
        <v>1</v>
      </c>
      <c r="U69" s="47"/>
      <c r="V69" s="50"/>
      <c r="W69" s="33" t="e">
        <f>(Q69-Q71)/Q71</f>
        <v>#DIV/0!</v>
      </c>
      <c r="Y69" s="27" t="s">
        <v>102</v>
      </c>
      <c r="Z69" s="28">
        <f>$O$2-AC69</f>
        <v>31</v>
      </c>
      <c r="AA69" s="46"/>
      <c r="AB69" s="47"/>
      <c r="AC69" s="48"/>
      <c r="AD69" s="49"/>
      <c r="AE69" s="31">
        <f>MAX(($Q$2-AB69)/$Q$2, 0)</f>
        <v>1</v>
      </c>
      <c r="AF69" s="47"/>
      <c r="AG69" s="51"/>
      <c r="AH69" s="33" t="e">
        <f>(AB69-AB71)/AB71</f>
        <v>#DIV/0!</v>
      </c>
    </row>
    <row r="70" spans="1:34" x14ac:dyDescent="0.3">
      <c r="B70" s="34" t="s">
        <v>103</v>
      </c>
      <c r="C70" s="35">
        <f>$O$2-F70</f>
        <v>31</v>
      </c>
      <c r="D70" s="50"/>
      <c r="E70" s="52"/>
      <c r="F70" s="53"/>
      <c r="G70" s="54"/>
      <c r="H70" s="38">
        <f>MAX(($Q$2-E70)/$Q$2, 0)</f>
        <v>1</v>
      </c>
      <c r="I70" s="52"/>
      <c r="K70" s="33" t="e">
        <f>(E70-E71)/E71</f>
        <v>#DIV/0!</v>
      </c>
      <c r="N70" s="34" t="s">
        <v>103</v>
      </c>
      <c r="O70" s="35">
        <f>$O$2-R70</f>
        <v>31</v>
      </c>
      <c r="P70" s="50"/>
      <c r="Q70" s="52"/>
      <c r="R70" s="53"/>
      <c r="S70" s="54"/>
      <c r="T70" s="38">
        <f>MAX(($Q$2-Q70)/$Q$2, 0)</f>
        <v>1</v>
      </c>
      <c r="U70" s="52"/>
      <c r="V70" s="50"/>
      <c r="W70" s="33" t="e">
        <f>(Q70-Q71)/Q71</f>
        <v>#DIV/0!</v>
      </c>
      <c r="Y70" s="34" t="s">
        <v>103</v>
      </c>
      <c r="Z70" s="35">
        <f>$O$2-AC70</f>
        <v>31</v>
      </c>
      <c r="AA70" s="50"/>
      <c r="AB70" s="52"/>
      <c r="AC70" s="53"/>
      <c r="AD70" s="54"/>
      <c r="AE70" s="38">
        <f>MAX(($Q$2-AB70)/$Q$2, 0)</f>
        <v>1</v>
      </c>
      <c r="AF70" s="52"/>
      <c r="AG70" s="51"/>
      <c r="AH70" s="33" t="e">
        <f>(AB70-AB71)/AB71</f>
        <v>#DIV/0!</v>
      </c>
    </row>
    <row r="71" spans="1:34" ht="15" thickBot="1" x14ac:dyDescent="0.35">
      <c r="A71" s="55" t="s">
        <v>121</v>
      </c>
      <c r="B71" s="40" t="s">
        <v>104</v>
      </c>
      <c r="C71" s="41">
        <f>$O$2-F71</f>
        <v>31</v>
      </c>
      <c r="D71" s="56"/>
      <c r="E71" s="57"/>
      <c r="F71" s="58"/>
      <c r="G71" s="59"/>
      <c r="H71" s="44">
        <f>MAX(($Q$2-E71)/$Q$2,0)</f>
        <v>1</v>
      </c>
      <c r="I71" s="57"/>
      <c r="K71" s="33"/>
      <c r="N71" s="40" t="s">
        <v>104</v>
      </c>
      <c r="O71" s="41">
        <f>$O$2-R71</f>
        <v>31</v>
      </c>
      <c r="P71" s="56"/>
      <c r="Q71" s="57"/>
      <c r="R71" s="58"/>
      <c r="S71" s="59"/>
      <c r="T71" s="44">
        <f>MAX(($Q$2-Q71)/$Q$2,0)</f>
        <v>1</v>
      </c>
      <c r="U71" s="57"/>
      <c r="V71" s="50"/>
      <c r="W71" s="33"/>
      <c r="Y71" s="40" t="s">
        <v>104</v>
      </c>
      <c r="Z71" s="41">
        <f>$O$2-AC71</f>
        <v>31</v>
      </c>
      <c r="AA71" s="56"/>
      <c r="AB71" s="57"/>
      <c r="AC71" s="58"/>
      <c r="AD71" s="59"/>
      <c r="AE71" s="44">
        <f>MAX(($Q$2-AB71)/$Q$2,0)</f>
        <v>1</v>
      </c>
      <c r="AF71" s="57"/>
      <c r="AG71" s="51"/>
      <c r="AH71" s="33"/>
    </row>
    <row r="72" spans="1:34" ht="15" thickBot="1" x14ac:dyDescent="0.35">
      <c r="C72" s="10"/>
      <c r="D72" s="10"/>
      <c r="E72" s="10"/>
      <c r="F72" s="10"/>
      <c r="G72" s="10"/>
      <c r="H72" s="10"/>
      <c r="I72" s="10"/>
      <c r="K72" s="61"/>
      <c r="O72" s="10"/>
      <c r="P72" s="10"/>
      <c r="Q72" s="10"/>
      <c r="R72" s="10"/>
      <c r="S72" s="10"/>
      <c r="T72" s="10"/>
      <c r="U72" s="10"/>
      <c r="V72" s="61"/>
      <c r="W72" s="61"/>
      <c r="Z72" s="10"/>
      <c r="AA72" s="10"/>
      <c r="AB72" s="10"/>
      <c r="AC72" s="10"/>
      <c r="AD72" s="10"/>
      <c r="AE72" s="10"/>
      <c r="AF72" s="10"/>
      <c r="AG72" s="62"/>
      <c r="AH72" s="61"/>
    </row>
    <row r="73" spans="1:34" x14ac:dyDescent="0.3">
      <c r="B73" s="27" t="s">
        <v>102</v>
      </c>
      <c r="C73" s="28">
        <f>$O$2-F73</f>
        <v>31</v>
      </c>
      <c r="D73" s="46"/>
      <c r="E73" s="47"/>
      <c r="F73" s="48"/>
      <c r="G73" s="49"/>
      <c r="H73" s="31">
        <f>MAX(($Q$2-E73)/$Q$2, 0)</f>
        <v>1</v>
      </c>
      <c r="I73" s="47"/>
      <c r="K73" s="33" t="e">
        <f>(E73-E75)/E75</f>
        <v>#DIV/0!</v>
      </c>
      <c r="N73" s="27" t="s">
        <v>102</v>
      </c>
      <c r="O73" s="28">
        <f>$O$2-R73</f>
        <v>31</v>
      </c>
      <c r="P73" s="46"/>
      <c r="Q73" s="47"/>
      <c r="R73" s="48"/>
      <c r="S73" s="49"/>
      <c r="T73" s="31">
        <f>MAX(($Q$2-Q73)/$Q$2, 0)</f>
        <v>1</v>
      </c>
      <c r="U73" s="47"/>
      <c r="V73" s="50"/>
      <c r="W73" s="33" t="e">
        <f>(Q73-Q75)/Q75</f>
        <v>#DIV/0!</v>
      </c>
      <c r="Y73" s="27" t="s">
        <v>102</v>
      </c>
      <c r="Z73" s="28">
        <f>$O$2-AC73</f>
        <v>31</v>
      </c>
      <c r="AA73" s="46"/>
      <c r="AB73" s="47"/>
      <c r="AC73" s="48"/>
      <c r="AD73" s="49"/>
      <c r="AE73" s="31">
        <f>MAX(($Q$2-AB73)/$Q$2, 0)</f>
        <v>1</v>
      </c>
      <c r="AF73" s="47"/>
      <c r="AG73" s="51"/>
      <c r="AH73" s="33" t="e">
        <f>(AB73-AB75)/AB75</f>
        <v>#DIV/0!</v>
      </c>
    </row>
    <row r="74" spans="1:34" x14ac:dyDescent="0.3">
      <c r="B74" s="34" t="s">
        <v>103</v>
      </c>
      <c r="C74" s="35">
        <f>$O$2-F74</f>
        <v>31</v>
      </c>
      <c r="D74" s="50"/>
      <c r="E74" s="52"/>
      <c r="F74" s="53"/>
      <c r="G74" s="54"/>
      <c r="H74" s="38">
        <f>MAX(($Q$2-E74)/$Q$2, 0)</f>
        <v>1</v>
      </c>
      <c r="I74" s="52"/>
      <c r="K74" s="33" t="e">
        <f>(E74-E75)/E75</f>
        <v>#DIV/0!</v>
      </c>
      <c r="N74" s="34" t="s">
        <v>103</v>
      </c>
      <c r="O74" s="35">
        <f>$O$2-R74</f>
        <v>31</v>
      </c>
      <c r="P74" s="50"/>
      <c r="Q74" s="52"/>
      <c r="R74" s="53"/>
      <c r="S74" s="54"/>
      <c r="T74" s="38">
        <f>MAX(($Q$2-Q74)/$Q$2, 0)</f>
        <v>1</v>
      </c>
      <c r="U74" s="52"/>
      <c r="V74" s="50"/>
      <c r="W74" s="33" t="e">
        <f>(Q74-Q75)/Q75</f>
        <v>#DIV/0!</v>
      </c>
      <c r="Y74" s="34" t="s">
        <v>103</v>
      </c>
      <c r="Z74" s="35">
        <f>$O$2-AC74</f>
        <v>31</v>
      </c>
      <c r="AA74" s="50"/>
      <c r="AB74" s="52"/>
      <c r="AC74" s="53"/>
      <c r="AD74" s="54"/>
      <c r="AE74" s="38">
        <f>MAX(($Q$2-AB74)/$Q$2, 0)</f>
        <v>1</v>
      </c>
      <c r="AF74" s="52"/>
      <c r="AG74" s="51"/>
      <c r="AH74" s="33" t="e">
        <f>(AB74-AB75)/AB75</f>
        <v>#DIV/0!</v>
      </c>
    </row>
    <row r="75" spans="1:34" ht="15" thickBot="1" x14ac:dyDescent="0.35">
      <c r="A75" s="55" t="s">
        <v>122</v>
      </c>
      <c r="B75" s="40" t="s">
        <v>104</v>
      </c>
      <c r="C75" s="41">
        <f>$O$2-F75</f>
        <v>31</v>
      </c>
      <c r="D75" s="56"/>
      <c r="E75" s="57"/>
      <c r="F75" s="58"/>
      <c r="G75" s="59"/>
      <c r="H75" s="44">
        <f>MAX(($Q$2-E75)/$Q$2,0)</f>
        <v>1</v>
      </c>
      <c r="I75" s="57"/>
      <c r="K75" s="50"/>
      <c r="N75" s="40" t="s">
        <v>104</v>
      </c>
      <c r="O75" s="41">
        <f>$O$2-R75</f>
        <v>31</v>
      </c>
      <c r="P75" s="56"/>
      <c r="Q75" s="57"/>
      <c r="R75" s="58"/>
      <c r="S75" s="59"/>
      <c r="T75" s="44">
        <f>MAX(($Q$2-Q75)/$Q$2,0)</f>
        <v>1</v>
      </c>
      <c r="U75" s="57"/>
      <c r="V75" s="50"/>
      <c r="W75" s="50"/>
      <c r="Y75" s="40" t="s">
        <v>104</v>
      </c>
      <c r="Z75" s="41">
        <f>$O$2-AC75</f>
        <v>31</v>
      </c>
      <c r="AA75" s="56"/>
      <c r="AB75" s="57"/>
      <c r="AC75" s="58"/>
      <c r="AD75" s="59"/>
      <c r="AE75" s="44">
        <f>MAX(($Q$2-AB75)/$Q$2,0)</f>
        <v>1</v>
      </c>
      <c r="AF75" s="57"/>
      <c r="AG75" s="51"/>
      <c r="AH75" s="50"/>
    </row>
    <row r="76" spans="1:34" ht="15" thickBot="1" x14ac:dyDescent="0.35">
      <c r="C76" s="10"/>
      <c r="D76" s="10"/>
      <c r="E76" s="10"/>
      <c r="F76" s="10"/>
      <c r="G76" s="10"/>
      <c r="H76" s="10"/>
      <c r="I76" s="10"/>
      <c r="K76" s="61"/>
      <c r="O76" s="10"/>
      <c r="P76" s="10"/>
      <c r="Q76" s="10"/>
      <c r="R76" s="10"/>
      <c r="S76" s="10"/>
      <c r="T76" s="10"/>
      <c r="U76" s="10"/>
      <c r="V76" s="61"/>
      <c r="W76" s="61"/>
      <c r="Z76" s="10"/>
      <c r="AA76" s="10"/>
      <c r="AB76" s="10"/>
      <c r="AC76" s="10"/>
      <c r="AD76" s="10"/>
      <c r="AE76" s="10"/>
      <c r="AF76" s="10"/>
      <c r="AG76" s="62"/>
      <c r="AH76" s="61"/>
    </row>
    <row r="77" spans="1:34" x14ac:dyDescent="0.3">
      <c r="B77" s="27" t="s">
        <v>102</v>
      </c>
      <c r="C77" s="28">
        <f>$O$2-F77</f>
        <v>31</v>
      </c>
      <c r="D77" s="46"/>
      <c r="E77" s="47"/>
      <c r="F77" s="48"/>
      <c r="G77" s="49"/>
      <c r="H77" s="31">
        <f>MAX(($Q$2-E77)/$Q$2, 0)</f>
        <v>1</v>
      </c>
      <c r="I77" s="47"/>
      <c r="K77" s="33" t="e">
        <f>(E77-E79)/E79</f>
        <v>#DIV/0!</v>
      </c>
      <c r="N77" s="27" t="s">
        <v>102</v>
      </c>
      <c r="O77" s="28">
        <f>$O$2-R77</f>
        <v>31</v>
      </c>
      <c r="P77" s="46"/>
      <c r="Q77" s="47"/>
      <c r="R77" s="48"/>
      <c r="S77" s="49"/>
      <c r="T77" s="31">
        <f>MAX(($Q$2-Q77)/$Q$2, 0)</f>
        <v>1</v>
      </c>
      <c r="U77" s="47"/>
      <c r="V77" s="50"/>
      <c r="W77" s="33" t="e">
        <f>(Q77-Q79)/Q79</f>
        <v>#DIV/0!</v>
      </c>
      <c r="Y77" s="27" t="s">
        <v>102</v>
      </c>
      <c r="Z77" s="28">
        <f>$O$2-AC77</f>
        <v>31</v>
      </c>
      <c r="AA77" s="46"/>
      <c r="AB77" s="47"/>
      <c r="AC77" s="48"/>
      <c r="AD77" s="49"/>
      <c r="AE77" s="31">
        <f>MAX(($Q$2-AB77)/$Q$2, 0)</f>
        <v>1</v>
      </c>
      <c r="AF77" s="47"/>
      <c r="AG77" s="51"/>
      <c r="AH77" s="33" t="e">
        <f>(AB77-AB79)/AB79</f>
        <v>#DIV/0!</v>
      </c>
    </row>
    <row r="78" spans="1:34" x14ac:dyDescent="0.3">
      <c r="B78" s="34" t="s">
        <v>103</v>
      </c>
      <c r="C78" s="35">
        <f>$O$2-F78</f>
        <v>31</v>
      </c>
      <c r="D78" s="50"/>
      <c r="E78" s="52"/>
      <c r="F78" s="53"/>
      <c r="G78" s="54"/>
      <c r="H78" s="38">
        <f>MAX(($Q$2-E78)/$Q$2, 0)</f>
        <v>1</v>
      </c>
      <c r="I78" s="52"/>
      <c r="K78" s="33" t="e">
        <f>(E78-E79)/E79</f>
        <v>#DIV/0!</v>
      </c>
      <c r="N78" s="34" t="s">
        <v>103</v>
      </c>
      <c r="O78" s="35">
        <f>$O$2-R78</f>
        <v>31</v>
      </c>
      <c r="P78" s="50"/>
      <c r="Q78" s="52"/>
      <c r="R78" s="53"/>
      <c r="S78" s="54"/>
      <c r="T78" s="38">
        <f>MAX(($Q$2-Q78)/$Q$2, 0)</f>
        <v>1</v>
      </c>
      <c r="U78" s="52"/>
      <c r="V78" s="50"/>
      <c r="W78" s="33" t="e">
        <f>(Q78-Q79)/Q79</f>
        <v>#DIV/0!</v>
      </c>
      <c r="X78" s="63"/>
      <c r="Y78" s="34" t="s">
        <v>103</v>
      </c>
      <c r="Z78" s="35">
        <f>$O$2-AC78</f>
        <v>31</v>
      </c>
      <c r="AA78" s="50"/>
      <c r="AB78" s="52"/>
      <c r="AC78" s="53"/>
      <c r="AD78" s="54"/>
      <c r="AE78" s="38">
        <f>MAX(($Q$2-AB78)/$Q$2, 0)</f>
        <v>1</v>
      </c>
      <c r="AF78" s="52"/>
      <c r="AG78" s="51"/>
      <c r="AH78" s="33" t="e">
        <f>(AB78-AB79)/AB79</f>
        <v>#DIV/0!</v>
      </c>
    </row>
    <row r="79" spans="1:34" ht="15" thickBot="1" x14ac:dyDescent="0.35">
      <c r="A79" s="55" t="s">
        <v>123</v>
      </c>
      <c r="B79" s="40" t="s">
        <v>104</v>
      </c>
      <c r="C79" s="41">
        <f>$O$2-F79</f>
        <v>31</v>
      </c>
      <c r="D79" s="56"/>
      <c r="E79" s="57"/>
      <c r="F79" s="58"/>
      <c r="G79" s="59"/>
      <c r="H79" s="44">
        <f>MAX(($Q$2-E79)/$Q$2,0)</f>
        <v>1</v>
      </c>
      <c r="I79" s="57"/>
      <c r="K79" s="50"/>
      <c r="N79" s="40" t="s">
        <v>104</v>
      </c>
      <c r="O79" s="41">
        <f>$O$2-R79</f>
        <v>31</v>
      </c>
      <c r="P79" s="56"/>
      <c r="Q79" s="57"/>
      <c r="R79" s="58"/>
      <c r="S79" s="59"/>
      <c r="T79" s="44">
        <f>MAX(($Q$2-Q79)/$Q$2,0)</f>
        <v>1</v>
      </c>
      <c r="U79" s="57"/>
      <c r="V79" s="50"/>
      <c r="W79" s="50"/>
      <c r="Y79" s="40" t="s">
        <v>104</v>
      </c>
      <c r="Z79" s="41">
        <f>$O$2-AC79</f>
        <v>31</v>
      </c>
      <c r="AA79" s="56"/>
      <c r="AB79" s="57"/>
      <c r="AC79" s="58"/>
      <c r="AD79" s="59"/>
      <c r="AE79" s="44">
        <f>MAX(($Q$2-AB79)/$Q$2,0)</f>
        <v>1</v>
      </c>
      <c r="AF79" s="57"/>
      <c r="AG79" s="51"/>
      <c r="AH79" s="50"/>
    </row>
    <row r="80" spans="1:34" ht="15" thickBot="1" x14ac:dyDescent="0.35">
      <c r="C80" s="10"/>
      <c r="D80" s="10"/>
      <c r="E80" s="10"/>
      <c r="F80" s="10"/>
      <c r="G80" s="10"/>
      <c r="H80" s="10"/>
      <c r="I80" s="10"/>
      <c r="K80" s="61"/>
      <c r="O80" s="10"/>
      <c r="P80" s="10"/>
      <c r="Q80" s="10"/>
      <c r="R80" s="10"/>
      <c r="S80" s="10"/>
      <c r="T80" s="10"/>
      <c r="U80" s="10"/>
      <c r="V80" s="61"/>
      <c r="W80" s="61"/>
      <c r="Z80" s="10"/>
      <c r="AA80" s="10"/>
      <c r="AB80" s="10"/>
      <c r="AC80" s="10"/>
      <c r="AD80" s="10"/>
      <c r="AE80" s="10"/>
      <c r="AF80" s="10"/>
      <c r="AG80" s="62"/>
      <c r="AH80" s="61"/>
    </row>
    <row r="81" spans="1:34" x14ac:dyDescent="0.3">
      <c r="B81" s="27" t="s">
        <v>102</v>
      </c>
      <c r="C81" s="28">
        <f>$O$2-F81</f>
        <v>31</v>
      </c>
      <c r="D81" s="46"/>
      <c r="E81" s="47"/>
      <c r="F81" s="48"/>
      <c r="G81" s="49"/>
      <c r="H81" s="31">
        <f>MAX(($Q$2-E81)/$Q$2, 0)</f>
        <v>1</v>
      </c>
      <c r="I81" s="47"/>
      <c r="K81" s="33" t="e">
        <f>(E81-E83)/E83</f>
        <v>#DIV/0!</v>
      </c>
      <c r="N81" s="27" t="s">
        <v>102</v>
      </c>
      <c r="O81" s="28">
        <f>$O$2-R81</f>
        <v>31</v>
      </c>
      <c r="P81" s="46"/>
      <c r="Q81" s="47"/>
      <c r="R81" s="48"/>
      <c r="S81" s="49"/>
      <c r="T81" s="31">
        <f>MAX(($Q$2-Q81)/$Q$2, 0)</f>
        <v>1</v>
      </c>
      <c r="U81" s="47"/>
      <c r="V81" s="50"/>
      <c r="W81" s="33" t="e">
        <f>(Q81-Q83)/Q83</f>
        <v>#DIV/0!</v>
      </c>
      <c r="Y81" s="27" t="s">
        <v>102</v>
      </c>
      <c r="Z81" s="28">
        <f>$O$2-AC81</f>
        <v>31</v>
      </c>
      <c r="AA81" s="46"/>
      <c r="AB81" s="47"/>
      <c r="AC81" s="48"/>
      <c r="AD81" s="49"/>
      <c r="AE81" s="31">
        <f>MAX(($Q$2-AB81)/$Q$2, 0)</f>
        <v>1</v>
      </c>
      <c r="AF81" s="47"/>
      <c r="AG81" s="51"/>
      <c r="AH81" s="33" t="e">
        <f>(AB81-AB83)/AB83</f>
        <v>#DIV/0!</v>
      </c>
    </row>
    <row r="82" spans="1:34" x14ac:dyDescent="0.3">
      <c r="B82" s="34" t="s">
        <v>103</v>
      </c>
      <c r="C82" s="35">
        <f>$O$2-F82</f>
        <v>31</v>
      </c>
      <c r="D82" s="50"/>
      <c r="E82" s="52"/>
      <c r="F82" s="53"/>
      <c r="G82" s="54"/>
      <c r="H82" s="38">
        <f>MAX(($Q$2-E82)/$Q$2, 0)</f>
        <v>1</v>
      </c>
      <c r="I82" s="52"/>
      <c r="K82" s="33" t="e">
        <f>(E82-E83)/E83</f>
        <v>#DIV/0!</v>
      </c>
      <c r="N82" s="34" t="s">
        <v>103</v>
      </c>
      <c r="O82" s="35">
        <f>$O$2-R82</f>
        <v>31</v>
      </c>
      <c r="P82" s="50"/>
      <c r="Q82" s="52"/>
      <c r="R82" s="53"/>
      <c r="S82" s="54"/>
      <c r="T82" s="38">
        <f>MAX(($Q$2-Q82)/$Q$2, 0)</f>
        <v>1</v>
      </c>
      <c r="U82" s="52"/>
      <c r="V82" s="50"/>
      <c r="W82" s="33" t="e">
        <f>(Q82-Q83)/Q83</f>
        <v>#DIV/0!</v>
      </c>
      <c r="Y82" s="34" t="s">
        <v>103</v>
      </c>
      <c r="Z82" s="35">
        <f>$O$2-AC82</f>
        <v>31</v>
      </c>
      <c r="AA82" s="50"/>
      <c r="AB82" s="52"/>
      <c r="AC82" s="53"/>
      <c r="AD82" s="54"/>
      <c r="AE82" s="38">
        <f>MAX(($Q$2-AB82)/$Q$2, 0)</f>
        <v>1</v>
      </c>
      <c r="AF82" s="52"/>
      <c r="AG82" s="51"/>
      <c r="AH82" s="33" t="e">
        <f>(AB82-AB83)/AB83</f>
        <v>#DIV/0!</v>
      </c>
    </row>
    <row r="83" spans="1:34" ht="15" thickBot="1" x14ac:dyDescent="0.35">
      <c r="A83" s="55" t="s">
        <v>106</v>
      </c>
      <c r="B83" s="40" t="s">
        <v>104</v>
      </c>
      <c r="C83" s="41">
        <f>$O$2-F83</f>
        <v>31</v>
      </c>
      <c r="D83" s="56"/>
      <c r="E83" s="57"/>
      <c r="F83" s="58"/>
      <c r="G83" s="59"/>
      <c r="H83" s="44">
        <f>MAX(($Q$2-E83)/$Q$2,0)</f>
        <v>1</v>
      </c>
      <c r="I83" s="57"/>
      <c r="K83" s="50"/>
      <c r="N83" s="40" t="s">
        <v>104</v>
      </c>
      <c r="O83" s="41">
        <f>$O$2-R83</f>
        <v>31</v>
      </c>
      <c r="P83" s="56"/>
      <c r="Q83" s="57"/>
      <c r="R83" s="58"/>
      <c r="S83" s="59"/>
      <c r="T83" s="44">
        <f>MAX(($Q$2-Q83)/$Q$2,0)</f>
        <v>1</v>
      </c>
      <c r="U83" s="57"/>
      <c r="V83" s="50"/>
      <c r="W83" s="50"/>
      <c r="Y83" s="40" t="s">
        <v>104</v>
      </c>
      <c r="Z83" s="41">
        <f>$O$2-AC83</f>
        <v>31</v>
      </c>
      <c r="AA83" s="56"/>
      <c r="AB83" s="57"/>
      <c r="AC83" s="58"/>
      <c r="AD83" s="59"/>
      <c r="AE83" s="44">
        <f>MAX(($Q$2-AB83)/$Q$2,0)</f>
        <v>1</v>
      </c>
      <c r="AF83" s="57"/>
      <c r="AG83" s="51"/>
      <c r="AH83" s="50"/>
    </row>
    <row r="84" spans="1:34" ht="15" thickBot="1" x14ac:dyDescent="0.35">
      <c r="A84" s="55"/>
      <c r="C84" s="10"/>
      <c r="D84" s="10"/>
      <c r="E84" s="10"/>
      <c r="F84" s="10"/>
      <c r="G84" s="10"/>
      <c r="H84" s="10"/>
      <c r="I84" s="10"/>
      <c r="K84" s="61"/>
      <c r="O84" s="10"/>
      <c r="P84" s="10"/>
      <c r="Q84" s="10"/>
      <c r="R84" s="10"/>
      <c r="S84" s="10"/>
      <c r="T84" s="10"/>
      <c r="U84" s="10"/>
      <c r="V84" s="61"/>
      <c r="W84" s="61"/>
      <c r="Z84" s="10"/>
      <c r="AA84" s="10"/>
      <c r="AB84" s="10"/>
      <c r="AC84" s="10"/>
      <c r="AD84" s="10"/>
      <c r="AE84" s="10"/>
      <c r="AF84" s="10"/>
      <c r="AG84" s="62"/>
      <c r="AH84" s="61"/>
    </row>
    <row r="85" spans="1:34" x14ac:dyDescent="0.3">
      <c r="B85" s="27" t="s">
        <v>102</v>
      </c>
      <c r="C85" s="28">
        <f>$O$2-F85</f>
        <v>31</v>
      </c>
      <c r="D85" s="46"/>
      <c r="E85" s="47"/>
      <c r="F85" s="48"/>
      <c r="G85" s="49"/>
      <c r="H85" s="31">
        <f>MAX(($Q$2-E85)/$Q$2, 0)</f>
        <v>1</v>
      </c>
      <c r="I85" s="47"/>
      <c r="K85" s="33" t="e">
        <f>(E85-E87)/E87</f>
        <v>#DIV/0!</v>
      </c>
      <c r="N85" s="27" t="s">
        <v>102</v>
      </c>
      <c r="O85" s="28">
        <f>$O$2-R85</f>
        <v>31</v>
      </c>
      <c r="P85" s="46"/>
      <c r="Q85" s="47"/>
      <c r="R85" s="48"/>
      <c r="S85" s="49"/>
      <c r="T85" s="31">
        <f>MAX(($Q$2-Q85)/$Q$2, 0)</f>
        <v>1</v>
      </c>
      <c r="U85" s="47"/>
      <c r="V85" s="50"/>
      <c r="W85" s="33" t="e">
        <f>(Q85-Q87)/Q87</f>
        <v>#DIV/0!</v>
      </c>
      <c r="Y85" s="27" t="s">
        <v>102</v>
      </c>
      <c r="Z85" s="28">
        <f>$O$2-AC85</f>
        <v>31</v>
      </c>
      <c r="AA85" s="46"/>
      <c r="AB85" s="47"/>
      <c r="AC85" s="48"/>
      <c r="AD85" s="49"/>
      <c r="AE85" s="31">
        <f>MAX(($Q$2-AB85)/$Q$2, 0)</f>
        <v>1</v>
      </c>
      <c r="AF85" s="47"/>
      <c r="AG85" s="51"/>
      <c r="AH85" s="33" t="e">
        <f>(AB85-AB87)/AB87</f>
        <v>#DIV/0!</v>
      </c>
    </row>
    <row r="86" spans="1:34" x14ac:dyDescent="0.3">
      <c r="B86" s="34" t="s">
        <v>103</v>
      </c>
      <c r="C86" s="35">
        <f>$O$2-F86</f>
        <v>31</v>
      </c>
      <c r="D86" s="50"/>
      <c r="E86" s="52"/>
      <c r="F86" s="53"/>
      <c r="G86" s="54"/>
      <c r="H86" s="38">
        <f>MAX(($Q$2-E86)/$Q$2, 0)</f>
        <v>1</v>
      </c>
      <c r="I86" s="52"/>
      <c r="K86" s="33" t="e">
        <f>(E86-E87)/E87</f>
        <v>#DIV/0!</v>
      </c>
      <c r="N86" s="34" t="s">
        <v>103</v>
      </c>
      <c r="O86" s="35">
        <f>$O$2-R86</f>
        <v>31</v>
      </c>
      <c r="P86" s="50"/>
      <c r="Q86" s="52"/>
      <c r="R86" s="53"/>
      <c r="S86" s="54"/>
      <c r="T86" s="38">
        <f>MAX(($Q$2-Q86)/$Q$2, 0)</f>
        <v>1</v>
      </c>
      <c r="U86" s="52"/>
      <c r="V86" s="50"/>
      <c r="W86" s="33" t="e">
        <f>(Q86-Q87)/Q87</f>
        <v>#DIV/0!</v>
      </c>
      <c r="Y86" s="34" t="s">
        <v>103</v>
      </c>
      <c r="Z86" s="35">
        <f>$O$2-AC86</f>
        <v>31</v>
      </c>
      <c r="AA86" s="50"/>
      <c r="AB86" s="52"/>
      <c r="AC86" s="53"/>
      <c r="AD86" s="54"/>
      <c r="AE86" s="38">
        <f>MAX(($Q$2-AB86)/$Q$2, 0)</f>
        <v>1</v>
      </c>
      <c r="AF86" s="52"/>
      <c r="AG86" s="51"/>
      <c r="AH86" s="33" t="e">
        <f>(AB86-AB87)/AB87</f>
        <v>#DIV/0!</v>
      </c>
    </row>
    <row r="87" spans="1:34" ht="15" thickBot="1" x14ac:dyDescent="0.35">
      <c r="A87" s="55" t="s">
        <v>124</v>
      </c>
      <c r="B87" s="40" t="s">
        <v>104</v>
      </c>
      <c r="C87" s="41">
        <f>$O$2-F87</f>
        <v>31</v>
      </c>
      <c r="D87" s="56"/>
      <c r="E87" s="57"/>
      <c r="F87" s="58"/>
      <c r="G87" s="59"/>
      <c r="H87" s="44">
        <f>MAX(($Q$2-E87)/$Q$2,0)</f>
        <v>1</v>
      </c>
      <c r="I87" s="57"/>
      <c r="K87" s="50"/>
      <c r="N87" s="40" t="s">
        <v>104</v>
      </c>
      <c r="O87" s="41">
        <f>$O$2-R87</f>
        <v>31</v>
      </c>
      <c r="P87" s="56"/>
      <c r="Q87" s="57"/>
      <c r="R87" s="58"/>
      <c r="S87" s="59"/>
      <c r="T87" s="44">
        <f>MAX(($Q$2-Q87)/$Q$2,0)</f>
        <v>1</v>
      </c>
      <c r="U87" s="57"/>
      <c r="V87" s="50"/>
      <c r="W87" s="50"/>
      <c r="Y87" s="40" t="s">
        <v>104</v>
      </c>
      <c r="Z87" s="41">
        <f>$O$2-AC87</f>
        <v>31</v>
      </c>
      <c r="AA87" s="56"/>
      <c r="AB87" s="57"/>
      <c r="AC87" s="58"/>
      <c r="AD87" s="59"/>
      <c r="AE87" s="44">
        <f>MAX(($Q$2-AB87)/$Q$2,0)</f>
        <v>1</v>
      </c>
      <c r="AF87" s="57"/>
      <c r="AG87" s="51"/>
      <c r="AH87" s="50"/>
    </row>
    <row r="89" spans="1:34" x14ac:dyDescent="0.3">
      <c r="AF89" s="63"/>
    </row>
  </sheetData>
  <mergeCells count="36">
    <mergeCell ref="Z4:AB4"/>
    <mergeCell ref="AC4:AD4"/>
    <mergeCell ref="AE4:AF4"/>
    <mergeCell ref="C3:I3"/>
    <mergeCell ref="O3:U3"/>
    <mergeCell ref="Z3:AF3"/>
    <mergeCell ref="C4:E4"/>
    <mergeCell ref="F4:G4"/>
    <mergeCell ref="H4:I4"/>
    <mergeCell ref="O4:Q4"/>
    <mergeCell ref="R4:S4"/>
    <mergeCell ref="T4:U4"/>
    <mergeCell ref="Z33:AB33"/>
    <mergeCell ref="AC33:AD33"/>
    <mergeCell ref="AE33:AF33"/>
    <mergeCell ref="C32:I32"/>
    <mergeCell ref="O32:U32"/>
    <mergeCell ref="Z32:AF32"/>
    <mergeCell ref="C33:E33"/>
    <mergeCell ref="F33:G33"/>
    <mergeCell ref="H33:I33"/>
    <mergeCell ref="O33:Q33"/>
    <mergeCell ref="R33:S33"/>
    <mergeCell ref="T33:U33"/>
    <mergeCell ref="Z62:AB62"/>
    <mergeCell ref="AC62:AD62"/>
    <mergeCell ref="AE62:AF62"/>
    <mergeCell ref="C61:I61"/>
    <mergeCell ref="O61:U61"/>
    <mergeCell ref="Z61:AF61"/>
    <mergeCell ref="C62:E62"/>
    <mergeCell ref="F62:G62"/>
    <mergeCell ref="H62:I62"/>
    <mergeCell ref="O62:Q62"/>
    <mergeCell ref="R62:S62"/>
    <mergeCell ref="T62:U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4"/>
  <sheetViews>
    <sheetView topLeftCell="A3" zoomScale="90" zoomScaleNormal="90" workbookViewId="0">
      <selection activeCell="T5" sqref="T5"/>
    </sheetView>
  </sheetViews>
  <sheetFormatPr defaultRowHeight="14.4" x14ac:dyDescent="0.3"/>
  <cols>
    <col min="1" max="1" width="11.21875" style="1" customWidth="1"/>
    <col min="2" max="2" width="8.88671875" style="1"/>
    <col min="3" max="3" width="10.21875" style="1" bestFit="1" customWidth="1"/>
    <col min="4" max="4" width="8" style="1" bestFit="1" customWidth="1"/>
    <col min="5" max="5" width="10.21875" style="1" bestFit="1" customWidth="1"/>
    <col min="6" max="16384" width="8.88671875" style="1"/>
  </cols>
  <sheetData>
    <row r="1" spans="1:20" x14ac:dyDescent="0.3">
      <c r="A1" s="1" t="s">
        <v>126</v>
      </c>
      <c r="C1" s="84" t="s">
        <v>126</v>
      </c>
      <c r="D1" s="84"/>
      <c r="E1" s="84"/>
    </row>
    <row r="2" spans="1:20" x14ac:dyDescent="0.3">
      <c r="A2" s="1" t="s">
        <v>127</v>
      </c>
      <c r="B2" s="1" t="s">
        <v>128</v>
      </c>
      <c r="C2" s="1" t="s">
        <v>129</v>
      </c>
      <c r="D2" s="1" t="s">
        <v>130</v>
      </c>
      <c r="E2" s="1" t="s">
        <v>131</v>
      </c>
    </row>
    <row r="3" spans="1:20" x14ac:dyDescent="0.3">
      <c r="A3" s="1">
        <v>2</v>
      </c>
      <c r="B3" s="1">
        <v>19</v>
      </c>
      <c r="C3" s="1">
        <f>VLOOKUP(A3,Sheet1!$A$4:$B$34,2,FALSE)</f>
        <v>26</v>
      </c>
      <c r="D3" s="1">
        <f>IF(C3&gt;=B3,1,0)</f>
        <v>1</v>
      </c>
      <c r="Q3" s="1">
        <v>1</v>
      </c>
      <c r="R3" s="1">
        <v>82</v>
      </c>
      <c r="S3" s="1">
        <v>76</v>
      </c>
    </row>
    <row r="4" spans="1:20" x14ac:dyDescent="0.3">
      <c r="A4" s="1">
        <v>3</v>
      </c>
      <c r="B4" s="1">
        <v>21</v>
      </c>
      <c r="C4" s="1">
        <f>VLOOKUP(A4,Sheet1!$A$4:$B$34,2,FALSE)</f>
        <v>13</v>
      </c>
      <c r="D4" s="1">
        <f t="shared" ref="D4:D33" si="0">IF(C4&gt;=B4,1,0)</f>
        <v>0</v>
      </c>
      <c r="F4" s="1">
        <v>8</v>
      </c>
      <c r="G4" s="1">
        <v>4</v>
      </c>
      <c r="H4" s="1">
        <v>2</v>
      </c>
      <c r="I4" s="1">
        <v>12</v>
      </c>
      <c r="J4" s="1">
        <v>6</v>
      </c>
      <c r="L4" s="1">
        <v>4</v>
      </c>
      <c r="Q4" s="1">
        <v>2</v>
      </c>
      <c r="R4" s="1">
        <v>96</v>
      </c>
      <c r="S4" s="1">
        <v>44</v>
      </c>
      <c r="T4" s="1">
        <f>SQRT((R4-$R$3)^2+(S4-$S$3)^2)</f>
        <v>34.928498393145958</v>
      </c>
    </row>
    <row r="5" spans="1:20" x14ac:dyDescent="0.3">
      <c r="A5" s="1">
        <v>4</v>
      </c>
      <c r="B5" s="1">
        <v>6</v>
      </c>
      <c r="C5" s="1">
        <f>VLOOKUP(A5,Sheet1!$A$4:$B$34,2,FALSE)</f>
        <v>13</v>
      </c>
      <c r="D5" s="1">
        <f t="shared" si="0"/>
        <v>1</v>
      </c>
      <c r="F5" s="1">
        <v>9</v>
      </c>
      <c r="G5" s="1">
        <v>6</v>
      </c>
      <c r="H5" s="1">
        <v>4</v>
      </c>
      <c r="I5" s="1">
        <v>19</v>
      </c>
      <c r="J5" s="1">
        <v>7</v>
      </c>
      <c r="L5" s="1">
        <v>6</v>
      </c>
      <c r="Q5" s="1">
        <v>3</v>
      </c>
      <c r="R5" s="1">
        <v>50</v>
      </c>
      <c r="S5" s="1">
        <v>5</v>
      </c>
      <c r="T5" s="1">
        <f t="shared" ref="T5:T34" si="1">SQRT((R5-$R$3)^2+(S5-$S$3)^2)</f>
        <v>77.878109889750149</v>
      </c>
    </row>
    <row r="6" spans="1:20" x14ac:dyDescent="0.3">
      <c r="A6" s="1">
        <v>5</v>
      </c>
      <c r="B6" s="1">
        <v>19</v>
      </c>
      <c r="C6" s="1">
        <f>VLOOKUP(A6,Sheet1!$A$4:$B$34,2,FALSE)</f>
        <v>13</v>
      </c>
      <c r="D6" s="1">
        <f t="shared" si="0"/>
        <v>0</v>
      </c>
      <c r="F6" s="1">
        <v>15</v>
      </c>
      <c r="G6" s="1">
        <v>8</v>
      </c>
      <c r="H6" s="1">
        <v>7</v>
      </c>
      <c r="I6" s="1">
        <v>21</v>
      </c>
      <c r="J6" s="1">
        <v>9</v>
      </c>
      <c r="L6" s="1">
        <v>8</v>
      </c>
      <c r="Q6" s="1">
        <v>4</v>
      </c>
      <c r="R6" s="1">
        <v>49</v>
      </c>
      <c r="S6" s="1">
        <v>8</v>
      </c>
      <c r="T6" s="1">
        <f t="shared" si="1"/>
        <v>75.584389922787622</v>
      </c>
    </row>
    <row r="7" spans="1:20" x14ac:dyDescent="0.3">
      <c r="A7" s="1">
        <v>6</v>
      </c>
      <c r="B7" s="1">
        <v>7</v>
      </c>
      <c r="C7" s="1">
        <f>VLOOKUP(A7,Sheet1!$A$4:$B$34,2,FALSE)</f>
        <v>4</v>
      </c>
      <c r="D7" s="1">
        <f t="shared" si="0"/>
        <v>0</v>
      </c>
      <c r="F7" s="1">
        <v>19</v>
      </c>
      <c r="G7" s="1">
        <v>10</v>
      </c>
      <c r="H7" s="1">
        <v>9</v>
      </c>
      <c r="I7" s="1">
        <v>22</v>
      </c>
      <c r="J7" s="1">
        <v>19</v>
      </c>
      <c r="L7" s="1">
        <v>10</v>
      </c>
      <c r="Q7" s="1">
        <v>5</v>
      </c>
      <c r="R7" s="1">
        <v>13</v>
      </c>
      <c r="S7" s="1">
        <v>7</v>
      </c>
      <c r="T7" s="1">
        <f t="shared" si="1"/>
        <v>97.580735803743565</v>
      </c>
    </row>
    <row r="8" spans="1:20" x14ac:dyDescent="0.3">
      <c r="A8" s="1">
        <v>7</v>
      </c>
      <c r="B8" s="1">
        <v>12</v>
      </c>
      <c r="C8" s="1">
        <f>VLOOKUP(A8,Sheet1!$A$4:$B$34,2,FALSE)</f>
        <v>13</v>
      </c>
      <c r="D8" s="1">
        <f t="shared" si="0"/>
        <v>1</v>
      </c>
      <c r="F8" s="1">
        <v>22</v>
      </c>
      <c r="G8" s="1">
        <v>19</v>
      </c>
      <c r="H8" s="1">
        <v>15</v>
      </c>
      <c r="I8" s="1">
        <v>24</v>
      </c>
      <c r="J8" s="1">
        <v>23</v>
      </c>
      <c r="L8" s="1">
        <v>19</v>
      </c>
      <c r="Q8" s="1">
        <v>6</v>
      </c>
      <c r="R8" s="1">
        <v>29</v>
      </c>
      <c r="S8" s="1">
        <v>89</v>
      </c>
      <c r="T8" s="1">
        <f t="shared" si="1"/>
        <v>54.571054598569013</v>
      </c>
    </row>
    <row r="9" spans="1:20" x14ac:dyDescent="0.3">
      <c r="A9" s="1">
        <v>8</v>
      </c>
      <c r="B9" s="1">
        <v>16</v>
      </c>
      <c r="C9" s="1">
        <f>VLOOKUP(A9,Sheet1!$A$4:$B$34,2,FALSE)</f>
        <v>26</v>
      </c>
      <c r="D9" s="1">
        <f t="shared" si="0"/>
        <v>1</v>
      </c>
      <c r="F9" s="1">
        <v>23</v>
      </c>
      <c r="G9" s="1">
        <v>23</v>
      </c>
      <c r="H9" s="1">
        <v>19</v>
      </c>
      <c r="I9" s="1">
        <v>27</v>
      </c>
      <c r="J9" s="1">
        <v>27</v>
      </c>
      <c r="L9" s="1">
        <v>23</v>
      </c>
      <c r="Q9" s="1">
        <v>7</v>
      </c>
      <c r="R9" s="1">
        <v>58</v>
      </c>
      <c r="S9" s="1">
        <v>30</v>
      </c>
      <c r="T9" s="1">
        <f t="shared" si="1"/>
        <v>51.884487084291386</v>
      </c>
    </row>
    <row r="10" spans="1:20" x14ac:dyDescent="0.3">
      <c r="A10" s="1">
        <v>9</v>
      </c>
      <c r="B10" s="1">
        <v>6</v>
      </c>
      <c r="C10" s="1">
        <f>VLOOKUP(A10,Sheet1!$A$4:$B$34,2,FALSE)</f>
        <v>13</v>
      </c>
      <c r="D10" s="1">
        <f t="shared" si="0"/>
        <v>1</v>
      </c>
      <c r="F10" s="1">
        <v>24</v>
      </c>
      <c r="G10" s="1">
        <v>27</v>
      </c>
      <c r="H10" s="1">
        <v>21</v>
      </c>
      <c r="I10" s="1">
        <v>30</v>
      </c>
      <c r="J10" s="1">
        <v>28</v>
      </c>
      <c r="L10" s="1">
        <v>27</v>
      </c>
      <c r="Q10" s="1">
        <v>8</v>
      </c>
      <c r="R10" s="1">
        <v>84</v>
      </c>
      <c r="S10" s="1">
        <v>39</v>
      </c>
      <c r="T10" s="1">
        <f t="shared" si="1"/>
        <v>37.054014627297811</v>
      </c>
    </row>
    <row r="11" spans="1:20" x14ac:dyDescent="0.3">
      <c r="A11" s="1">
        <v>10</v>
      </c>
      <c r="B11" s="1">
        <v>16</v>
      </c>
      <c r="C11" s="1">
        <f>VLOOKUP(A11,Sheet1!$A$4:$B$34,2,FALSE)</f>
        <v>10</v>
      </c>
      <c r="D11" s="1">
        <f t="shared" si="0"/>
        <v>0</v>
      </c>
      <c r="F11" s="1">
        <v>27</v>
      </c>
      <c r="G11" s="1">
        <v>30</v>
      </c>
      <c r="H11" s="1">
        <v>28</v>
      </c>
      <c r="J11" s="1">
        <v>30</v>
      </c>
      <c r="L11" s="1">
        <v>30</v>
      </c>
      <c r="Q11" s="1">
        <v>9</v>
      </c>
      <c r="R11" s="1">
        <v>14</v>
      </c>
      <c r="S11" s="1">
        <v>24</v>
      </c>
      <c r="T11" s="1">
        <f t="shared" si="1"/>
        <v>85.603738236130781</v>
      </c>
    </row>
    <row r="12" spans="1:20" x14ac:dyDescent="0.3">
      <c r="A12" s="1">
        <v>11</v>
      </c>
      <c r="B12" s="1">
        <v>8</v>
      </c>
      <c r="C12" s="1">
        <f>VLOOKUP(A12,Sheet1!$A$4:$B$34,2,FALSE)</f>
        <v>10</v>
      </c>
      <c r="D12" s="1">
        <f t="shared" si="0"/>
        <v>1</v>
      </c>
      <c r="F12" s="1">
        <v>30</v>
      </c>
      <c r="G12" s="1">
        <v>32</v>
      </c>
      <c r="H12" s="1">
        <v>32</v>
      </c>
      <c r="J12" s="1">
        <v>31</v>
      </c>
      <c r="L12" s="1">
        <v>32</v>
      </c>
      <c r="Q12" s="1">
        <v>10</v>
      </c>
      <c r="R12" s="1">
        <v>2</v>
      </c>
      <c r="S12" s="1">
        <v>39</v>
      </c>
      <c r="T12" s="1">
        <f t="shared" si="1"/>
        <v>88.141930997681229</v>
      </c>
    </row>
    <row r="13" spans="1:20" x14ac:dyDescent="0.3">
      <c r="A13" s="1">
        <v>12</v>
      </c>
      <c r="B13" s="1">
        <v>14</v>
      </c>
      <c r="C13" s="1">
        <f>VLOOKUP(A13,Sheet1!$A$4:$B$34,2,FALSE)</f>
        <v>13</v>
      </c>
      <c r="D13" s="1">
        <f t="shared" si="0"/>
        <v>0</v>
      </c>
      <c r="J13" s="1">
        <v>32</v>
      </c>
      <c r="Q13" s="1">
        <v>11</v>
      </c>
      <c r="R13" s="1">
        <v>3</v>
      </c>
      <c r="S13" s="1">
        <v>82</v>
      </c>
      <c r="T13" s="1">
        <f t="shared" si="1"/>
        <v>79.227520471109031</v>
      </c>
    </row>
    <row r="14" spans="1:20" x14ac:dyDescent="0.3">
      <c r="A14" s="1">
        <v>13</v>
      </c>
      <c r="B14" s="1">
        <v>21</v>
      </c>
      <c r="C14" s="1">
        <f>VLOOKUP(A14,Sheet1!$A$4:$B$34,2,FALSE)</f>
        <v>26</v>
      </c>
      <c r="D14" s="1">
        <f t="shared" si="0"/>
        <v>1</v>
      </c>
      <c r="F14" s="1">
        <v>8</v>
      </c>
      <c r="G14" s="1">
        <v>9</v>
      </c>
      <c r="H14" s="1">
        <v>15</v>
      </c>
      <c r="I14" s="1">
        <v>19</v>
      </c>
      <c r="J14" s="1">
        <v>22</v>
      </c>
      <c r="K14" s="1">
        <v>23</v>
      </c>
      <c r="L14" s="1">
        <v>24</v>
      </c>
      <c r="M14" s="1">
        <v>27</v>
      </c>
      <c r="N14" s="1">
        <v>30</v>
      </c>
      <c r="Q14" s="1">
        <v>12</v>
      </c>
      <c r="R14" s="1">
        <v>5</v>
      </c>
      <c r="S14" s="1">
        <v>10</v>
      </c>
      <c r="T14" s="1">
        <f t="shared" si="1"/>
        <v>101.41498903022176</v>
      </c>
    </row>
    <row r="15" spans="1:20" x14ac:dyDescent="0.3">
      <c r="A15" s="1">
        <v>14</v>
      </c>
      <c r="B15" s="1">
        <v>16</v>
      </c>
      <c r="C15" s="1">
        <f>VLOOKUP(A15,Sheet1!$A$4:$B$34,2,FALSE)</f>
        <v>12</v>
      </c>
      <c r="D15" s="1">
        <f t="shared" si="0"/>
        <v>0</v>
      </c>
      <c r="F15" s="1">
        <v>4</v>
      </c>
      <c r="G15" s="1">
        <v>6</v>
      </c>
      <c r="H15" s="1">
        <v>8</v>
      </c>
      <c r="I15" s="1">
        <v>10</v>
      </c>
      <c r="J15" s="1">
        <v>19</v>
      </c>
      <c r="K15" s="1">
        <v>23</v>
      </c>
      <c r="L15" s="1">
        <v>27</v>
      </c>
      <c r="M15" s="1">
        <v>30</v>
      </c>
      <c r="N15" s="1">
        <v>32</v>
      </c>
      <c r="Q15" s="1">
        <v>13</v>
      </c>
      <c r="R15" s="1">
        <v>98</v>
      </c>
      <c r="S15" s="1">
        <v>52</v>
      </c>
      <c r="T15" s="1">
        <f t="shared" si="1"/>
        <v>28.844410203711913</v>
      </c>
    </row>
    <row r="16" spans="1:20" x14ac:dyDescent="0.3">
      <c r="A16" s="1">
        <v>15</v>
      </c>
      <c r="B16" s="1">
        <v>3</v>
      </c>
      <c r="C16" s="1">
        <f>VLOOKUP(A16,Sheet1!$A$4:$B$34,2,FALSE)</f>
        <v>26</v>
      </c>
      <c r="D16" s="1">
        <f t="shared" si="0"/>
        <v>1</v>
      </c>
      <c r="F16" s="1">
        <v>2</v>
      </c>
      <c r="G16" s="1">
        <v>4</v>
      </c>
      <c r="H16" s="1">
        <v>7</v>
      </c>
      <c r="I16" s="1">
        <v>9</v>
      </c>
      <c r="J16" s="1">
        <v>15</v>
      </c>
      <c r="K16" s="1">
        <v>19</v>
      </c>
      <c r="L16" s="1">
        <v>21</v>
      </c>
      <c r="M16" s="1">
        <v>28</v>
      </c>
      <c r="N16" s="1">
        <v>32</v>
      </c>
      <c r="Q16" s="1">
        <v>14</v>
      </c>
      <c r="R16" s="1">
        <v>84</v>
      </c>
      <c r="S16" s="1">
        <v>25</v>
      </c>
      <c r="T16" s="1">
        <f t="shared" si="1"/>
        <v>51.039200620699383</v>
      </c>
    </row>
    <row r="17" spans="1:20" x14ac:dyDescent="0.3">
      <c r="A17" s="1">
        <v>16</v>
      </c>
      <c r="B17" s="1">
        <v>22</v>
      </c>
      <c r="C17" s="1">
        <f>VLOOKUP(A17,Sheet1!$A$4:$B$34,2,FALSE)</f>
        <v>10</v>
      </c>
      <c r="D17" s="1">
        <f t="shared" si="0"/>
        <v>0</v>
      </c>
      <c r="F17" s="1">
        <v>12</v>
      </c>
      <c r="G17" s="1">
        <v>19</v>
      </c>
      <c r="H17" s="1">
        <v>21</v>
      </c>
      <c r="I17" s="1">
        <v>22</v>
      </c>
      <c r="J17" s="1">
        <v>24</v>
      </c>
      <c r="K17" s="1">
        <v>27</v>
      </c>
      <c r="L17" s="1">
        <v>30</v>
      </c>
      <c r="Q17" s="1">
        <v>15</v>
      </c>
      <c r="R17" s="1">
        <v>61</v>
      </c>
      <c r="S17" s="1">
        <v>59</v>
      </c>
      <c r="T17" s="1">
        <f t="shared" si="1"/>
        <v>27.018512172212592</v>
      </c>
    </row>
    <row r="18" spans="1:20" x14ac:dyDescent="0.3">
      <c r="A18" s="1">
        <v>17</v>
      </c>
      <c r="B18" s="1">
        <v>18</v>
      </c>
      <c r="C18" s="1">
        <f>VLOOKUP(A18,Sheet1!$A$4:$B$34,2,FALSE)</f>
        <v>26</v>
      </c>
      <c r="D18" s="1">
        <f t="shared" si="0"/>
        <v>1</v>
      </c>
      <c r="F18" s="1">
        <v>6</v>
      </c>
      <c r="G18" s="1">
        <v>7</v>
      </c>
      <c r="H18" s="1">
        <v>9</v>
      </c>
      <c r="I18" s="1">
        <v>19</v>
      </c>
      <c r="J18" s="1">
        <v>23</v>
      </c>
      <c r="K18" s="1">
        <v>27</v>
      </c>
      <c r="L18" s="1">
        <v>28</v>
      </c>
      <c r="M18" s="1">
        <v>30</v>
      </c>
      <c r="N18" s="1">
        <v>31</v>
      </c>
      <c r="O18" s="1">
        <v>32</v>
      </c>
      <c r="Q18" s="1">
        <v>16</v>
      </c>
      <c r="R18" s="1">
        <v>1</v>
      </c>
      <c r="S18" s="1">
        <v>65</v>
      </c>
      <c r="T18" s="1">
        <f t="shared" si="1"/>
        <v>81.743501270743224</v>
      </c>
    </row>
    <row r="19" spans="1:20" x14ac:dyDescent="0.3">
      <c r="A19" s="1">
        <v>18</v>
      </c>
      <c r="B19" s="1">
        <v>19</v>
      </c>
      <c r="C19" s="1">
        <f>VLOOKUP(A19,Sheet1!$A$4:$B$34,2,FALSE)</f>
        <v>12</v>
      </c>
      <c r="D19" s="1">
        <f t="shared" si="0"/>
        <v>0</v>
      </c>
      <c r="Q19" s="1">
        <v>17</v>
      </c>
      <c r="R19" s="1">
        <v>88</v>
      </c>
      <c r="S19" s="1">
        <v>51</v>
      </c>
      <c r="T19" s="1">
        <f t="shared" si="1"/>
        <v>25.709920264364882</v>
      </c>
    </row>
    <row r="20" spans="1:20" x14ac:dyDescent="0.3">
      <c r="A20" s="1">
        <v>19</v>
      </c>
      <c r="B20" s="1">
        <v>1</v>
      </c>
      <c r="C20" s="1">
        <f>VLOOKUP(A20,Sheet1!$A$4:$B$34,2,FALSE)</f>
        <v>13</v>
      </c>
      <c r="D20" s="1">
        <f t="shared" si="0"/>
        <v>1</v>
      </c>
      <c r="Q20" s="1">
        <v>18</v>
      </c>
      <c r="R20" s="1">
        <v>91</v>
      </c>
      <c r="S20" s="1">
        <v>2</v>
      </c>
      <c r="T20" s="1">
        <f t="shared" si="1"/>
        <v>74.545288248151536</v>
      </c>
    </row>
    <row r="21" spans="1:20" x14ac:dyDescent="0.3">
      <c r="A21" s="1">
        <v>20</v>
      </c>
      <c r="B21" s="1">
        <v>24</v>
      </c>
      <c r="C21" s="1">
        <f>VLOOKUP(A21,Sheet1!$A$4:$B$34,2,FALSE)</f>
        <v>12</v>
      </c>
      <c r="D21" s="1">
        <f t="shared" si="0"/>
        <v>0</v>
      </c>
      <c r="Q21" s="1">
        <v>19</v>
      </c>
      <c r="R21" s="1">
        <v>19</v>
      </c>
      <c r="S21" s="1">
        <v>32</v>
      </c>
      <c r="T21" s="1">
        <f t="shared" si="1"/>
        <v>76.843997813752509</v>
      </c>
    </row>
    <row r="22" spans="1:20" x14ac:dyDescent="0.3">
      <c r="A22" s="1">
        <v>21</v>
      </c>
      <c r="B22" s="1">
        <v>8</v>
      </c>
      <c r="C22" s="1">
        <f>VLOOKUP(A22,Sheet1!$A$4:$B$34,2,FALSE)</f>
        <v>4</v>
      </c>
      <c r="D22" s="1">
        <f t="shared" si="0"/>
        <v>0</v>
      </c>
      <c r="Q22" s="1">
        <v>20</v>
      </c>
      <c r="R22" s="1">
        <v>93</v>
      </c>
      <c r="S22" s="1">
        <v>3</v>
      </c>
      <c r="T22" s="1">
        <f t="shared" si="1"/>
        <v>73.824115301166998</v>
      </c>
    </row>
    <row r="23" spans="1:20" x14ac:dyDescent="0.3">
      <c r="A23" s="1">
        <v>22</v>
      </c>
      <c r="B23" s="1">
        <v>12</v>
      </c>
      <c r="C23" s="1">
        <f>VLOOKUP(A23,Sheet1!$A$4:$B$34,2,FALSE)</f>
        <v>12</v>
      </c>
      <c r="D23" s="1">
        <f t="shared" si="0"/>
        <v>1</v>
      </c>
      <c r="Q23" s="1">
        <v>21</v>
      </c>
      <c r="R23" s="1">
        <v>50</v>
      </c>
      <c r="S23" s="1">
        <v>93</v>
      </c>
      <c r="T23" s="1">
        <f t="shared" si="1"/>
        <v>36.235341863986875</v>
      </c>
    </row>
    <row r="24" spans="1:20" x14ac:dyDescent="0.3">
      <c r="A24" s="1">
        <v>23</v>
      </c>
      <c r="B24" s="1">
        <v>4</v>
      </c>
      <c r="C24" s="1">
        <f>VLOOKUP(A24,Sheet1!$A$4:$B$34,2,FALSE)</f>
        <v>10</v>
      </c>
      <c r="D24" s="1">
        <f t="shared" si="0"/>
        <v>1</v>
      </c>
      <c r="Q24" s="1">
        <v>22</v>
      </c>
      <c r="R24" s="1">
        <v>98</v>
      </c>
      <c r="S24" s="1">
        <v>14</v>
      </c>
      <c r="T24" s="1">
        <f t="shared" si="1"/>
        <v>64.031242374328485</v>
      </c>
    </row>
    <row r="25" spans="1:20" x14ac:dyDescent="0.3">
      <c r="A25" s="1">
        <v>24</v>
      </c>
      <c r="B25" s="1">
        <v>8</v>
      </c>
      <c r="C25" s="1">
        <f>VLOOKUP(A25,Sheet1!$A$4:$B$34,2,FALSE)</f>
        <v>13</v>
      </c>
      <c r="D25" s="1">
        <f t="shared" si="0"/>
        <v>1</v>
      </c>
      <c r="Q25" s="1">
        <v>23</v>
      </c>
      <c r="R25" s="1">
        <v>5</v>
      </c>
      <c r="S25" s="1">
        <v>42</v>
      </c>
      <c r="T25" s="1">
        <f t="shared" si="1"/>
        <v>84.172442046075858</v>
      </c>
    </row>
    <row r="26" spans="1:20" x14ac:dyDescent="0.3">
      <c r="A26" s="1">
        <v>25</v>
      </c>
      <c r="B26" s="1">
        <v>24</v>
      </c>
      <c r="C26" s="1">
        <f>VLOOKUP(A26,Sheet1!$A$4:$B$34,2,FALSE)</f>
        <v>8</v>
      </c>
      <c r="D26" s="1">
        <f t="shared" si="0"/>
        <v>0</v>
      </c>
      <c r="Q26" s="1">
        <v>24</v>
      </c>
      <c r="R26" s="1">
        <v>42</v>
      </c>
      <c r="S26" s="1">
        <v>9</v>
      </c>
      <c r="T26" s="1">
        <f t="shared" si="1"/>
        <v>78.03204469959762</v>
      </c>
    </row>
    <row r="27" spans="1:20" x14ac:dyDescent="0.3">
      <c r="A27" s="1">
        <v>26</v>
      </c>
      <c r="B27" s="1">
        <v>24</v>
      </c>
      <c r="C27" s="1">
        <f>VLOOKUP(A27,Sheet1!$A$4:$B$34,2,FALSE)</f>
        <v>10</v>
      </c>
      <c r="D27" s="1">
        <f t="shared" si="0"/>
        <v>0</v>
      </c>
      <c r="Q27" s="1">
        <v>25</v>
      </c>
      <c r="R27" s="1">
        <v>61</v>
      </c>
      <c r="S27" s="1">
        <v>62</v>
      </c>
      <c r="T27" s="1">
        <f t="shared" si="1"/>
        <v>25.238858928247925</v>
      </c>
    </row>
    <row r="28" spans="1:20" x14ac:dyDescent="0.3">
      <c r="A28" s="1">
        <v>27</v>
      </c>
      <c r="B28" s="1">
        <v>2</v>
      </c>
      <c r="C28" s="1">
        <f>VLOOKUP(A28,Sheet1!$A$4:$B$34,2,FALSE)</f>
        <v>8</v>
      </c>
      <c r="D28" s="1">
        <f t="shared" si="0"/>
        <v>1</v>
      </c>
      <c r="Q28" s="1">
        <v>26</v>
      </c>
      <c r="R28" s="1">
        <v>9</v>
      </c>
      <c r="S28" s="1">
        <v>97</v>
      </c>
      <c r="T28" s="1">
        <f t="shared" si="1"/>
        <v>75.960516059331766</v>
      </c>
    </row>
    <row r="29" spans="1:20" x14ac:dyDescent="0.3">
      <c r="A29" s="1">
        <v>28</v>
      </c>
      <c r="B29" s="1">
        <v>20</v>
      </c>
      <c r="C29" s="1">
        <f>VLOOKUP(A29,Sheet1!$A$4:$B$34,2,FALSE)</f>
        <v>8</v>
      </c>
      <c r="D29" s="1">
        <f t="shared" si="0"/>
        <v>0</v>
      </c>
      <c r="Q29" s="1">
        <v>27</v>
      </c>
      <c r="R29" s="1">
        <v>80</v>
      </c>
      <c r="S29" s="1">
        <v>55</v>
      </c>
      <c r="T29" s="1">
        <f t="shared" si="1"/>
        <v>21.095023109728988</v>
      </c>
    </row>
    <row r="30" spans="1:20" x14ac:dyDescent="0.3">
      <c r="A30" s="1">
        <v>29</v>
      </c>
      <c r="B30" s="1">
        <v>15</v>
      </c>
      <c r="C30" s="1">
        <f>VLOOKUP(A30,Sheet1!$A$4:$B$34,2,FALSE)</f>
        <v>13</v>
      </c>
      <c r="D30" s="1">
        <f t="shared" si="0"/>
        <v>0</v>
      </c>
      <c r="Q30" s="1">
        <v>28</v>
      </c>
      <c r="R30" s="1">
        <v>57</v>
      </c>
      <c r="S30" s="1">
        <v>69</v>
      </c>
      <c r="T30" s="1">
        <f t="shared" si="1"/>
        <v>25.96150997149434</v>
      </c>
    </row>
    <row r="31" spans="1:20" x14ac:dyDescent="0.3">
      <c r="A31" s="1">
        <v>30</v>
      </c>
      <c r="B31" s="1">
        <v>2</v>
      </c>
      <c r="C31" s="1">
        <f>VLOOKUP(A31,Sheet1!$A$4:$B$34,2,FALSE)</f>
        <v>4</v>
      </c>
      <c r="D31" s="1">
        <f t="shared" si="0"/>
        <v>1</v>
      </c>
      <c r="Q31" s="1">
        <v>29</v>
      </c>
      <c r="R31" s="1">
        <v>23</v>
      </c>
      <c r="S31" s="1">
        <v>15</v>
      </c>
      <c r="T31" s="1">
        <f t="shared" si="1"/>
        <v>84.864598037108507</v>
      </c>
    </row>
    <row r="32" spans="1:20" x14ac:dyDescent="0.3">
      <c r="A32" s="1">
        <v>31</v>
      </c>
      <c r="B32" s="1">
        <v>14</v>
      </c>
      <c r="C32" s="1">
        <f>VLOOKUP(A32,Sheet1!$A$4:$B$34,2,FALSE)</f>
        <v>26</v>
      </c>
      <c r="D32" s="1">
        <f t="shared" si="0"/>
        <v>1</v>
      </c>
      <c r="Q32" s="1">
        <v>30</v>
      </c>
      <c r="R32" s="1">
        <v>20</v>
      </c>
      <c r="S32" s="1">
        <v>70</v>
      </c>
      <c r="T32" s="1">
        <f t="shared" si="1"/>
        <v>62.289646009589745</v>
      </c>
    </row>
    <row r="33" spans="1:20" x14ac:dyDescent="0.3">
      <c r="A33" s="1">
        <v>32</v>
      </c>
      <c r="B33" s="1">
        <v>9</v>
      </c>
      <c r="C33" s="1">
        <f>VLOOKUP(A33,Sheet1!$A$4:$B$34,2,FALSE)</f>
        <v>12</v>
      </c>
      <c r="D33" s="1">
        <f t="shared" si="0"/>
        <v>1</v>
      </c>
      <c r="Q33" s="1">
        <v>31</v>
      </c>
      <c r="R33" s="1">
        <v>85</v>
      </c>
      <c r="S33" s="1">
        <v>60</v>
      </c>
      <c r="T33" s="1">
        <f t="shared" si="1"/>
        <v>16.278820596099706</v>
      </c>
    </row>
    <row r="34" spans="1:20" x14ac:dyDescent="0.3">
      <c r="Q34" s="1">
        <v>32</v>
      </c>
      <c r="R34" s="1">
        <v>98</v>
      </c>
      <c r="S34" s="1">
        <v>5</v>
      </c>
      <c r="T34" s="1">
        <f t="shared" si="1"/>
        <v>72.780491891715045</v>
      </c>
    </row>
  </sheetData>
  <mergeCells count="1"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4"/>
  <sheetViews>
    <sheetView tabSelected="1" topLeftCell="A5" workbookViewId="0">
      <selection activeCell="O10" sqref="O10"/>
    </sheetView>
  </sheetViews>
  <sheetFormatPr defaultRowHeight="14.4" x14ac:dyDescent="0.3"/>
  <cols>
    <col min="1" max="1" width="7.109375" style="10" bestFit="1" customWidth="1"/>
    <col min="2" max="2" width="3.77734375" style="10" bestFit="1" customWidth="1"/>
    <col min="3" max="3" width="4.77734375" style="10" bestFit="1" customWidth="1"/>
    <col min="4" max="4" width="4.6640625" style="10" bestFit="1" customWidth="1"/>
    <col min="5" max="5" width="4.109375" style="10" bestFit="1" customWidth="1"/>
    <col min="6" max="6" width="4.88671875" style="10" bestFit="1" customWidth="1"/>
    <col min="7" max="7" width="7.109375" style="10" bestFit="1" customWidth="1"/>
    <col min="8" max="8" width="3.77734375" style="10" bestFit="1" customWidth="1"/>
    <col min="9" max="9" width="4.77734375" style="10" bestFit="1" customWidth="1"/>
    <col min="10" max="10" width="4.6640625" style="10" bestFit="1" customWidth="1"/>
    <col min="11" max="11" width="4.109375" style="10" bestFit="1" customWidth="1"/>
    <col min="12" max="12" width="5.5546875" style="10" bestFit="1" customWidth="1"/>
    <col min="13" max="13" width="7.109375" style="10" bestFit="1" customWidth="1"/>
    <col min="14" max="14" width="3.77734375" style="10" bestFit="1" customWidth="1"/>
    <col min="15" max="15" width="4.77734375" style="10" bestFit="1" customWidth="1"/>
    <col min="16" max="16" width="4.6640625" style="10" bestFit="1" customWidth="1"/>
    <col min="17" max="17" width="4.109375" style="10" bestFit="1" customWidth="1"/>
    <col min="18" max="18" width="4.88671875" style="10" bestFit="1" customWidth="1"/>
    <col min="19" max="19" width="7.109375" style="10" bestFit="1" customWidth="1"/>
    <col min="20" max="20" width="3.77734375" style="10" bestFit="1" customWidth="1"/>
    <col min="21" max="21" width="4.77734375" style="10" bestFit="1" customWidth="1"/>
    <col min="22" max="22" width="4.6640625" style="10" bestFit="1" customWidth="1"/>
    <col min="23" max="23" width="4.109375" style="10" bestFit="1" customWidth="1"/>
    <col min="24" max="24" width="4.88671875" style="10" bestFit="1" customWidth="1"/>
    <col min="25" max="25" width="7.109375" style="10" bestFit="1" customWidth="1"/>
    <col min="26" max="26" width="3.77734375" style="10" bestFit="1" customWidth="1"/>
    <col min="27" max="27" width="4.77734375" style="10" bestFit="1" customWidth="1"/>
    <col min="28" max="28" width="4.6640625" style="10" bestFit="1" customWidth="1"/>
    <col min="29" max="29" width="4.109375" style="10" bestFit="1" customWidth="1"/>
    <col min="30" max="30" width="4.88671875" style="10" bestFit="1" customWidth="1"/>
    <col min="31" max="16384" width="8.88671875" style="10"/>
  </cols>
  <sheetData>
    <row r="2" spans="1:30" x14ac:dyDescent="0.3">
      <c r="A2" s="85" t="s">
        <v>126</v>
      </c>
      <c r="B2" s="85"/>
      <c r="C2" s="85"/>
      <c r="D2" s="85"/>
      <c r="E2" s="85"/>
      <c r="F2" s="85"/>
      <c r="G2" s="85" t="s">
        <v>137</v>
      </c>
      <c r="H2" s="85"/>
      <c r="I2" s="85"/>
      <c r="J2" s="85"/>
      <c r="K2" s="85"/>
      <c r="L2" s="85"/>
      <c r="M2" s="85" t="s">
        <v>139</v>
      </c>
      <c r="N2" s="85"/>
      <c r="O2" s="85"/>
      <c r="P2" s="85"/>
      <c r="Q2" s="85"/>
      <c r="R2" s="85"/>
      <c r="S2" s="85" t="s">
        <v>140</v>
      </c>
      <c r="T2" s="85"/>
      <c r="U2" s="85"/>
      <c r="V2" s="85"/>
      <c r="W2" s="85"/>
      <c r="X2" s="85"/>
      <c r="Y2" s="85" t="s">
        <v>141</v>
      </c>
      <c r="Z2" s="85"/>
      <c r="AA2" s="85"/>
      <c r="AB2" s="85"/>
      <c r="AC2" s="85"/>
      <c r="AD2" s="85"/>
    </row>
    <row r="3" spans="1:30" x14ac:dyDescent="0.3">
      <c r="A3" s="72" t="s">
        <v>136</v>
      </c>
      <c r="B3" s="72" t="s">
        <v>135</v>
      </c>
      <c r="C3" s="72" t="s">
        <v>134</v>
      </c>
      <c r="D3" s="72" t="s">
        <v>133</v>
      </c>
      <c r="E3" s="72" t="s">
        <v>132</v>
      </c>
      <c r="F3" s="72" t="s">
        <v>138</v>
      </c>
      <c r="G3" s="72" t="s">
        <v>136</v>
      </c>
      <c r="H3" s="72" t="s">
        <v>135</v>
      </c>
      <c r="I3" s="72" t="s">
        <v>134</v>
      </c>
      <c r="J3" s="72" t="s">
        <v>133</v>
      </c>
      <c r="K3" s="72" t="s">
        <v>132</v>
      </c>
      <c r="L3" s="72" t="s">
        <v>138</v>
      </c>
      <c r="M3" s="72" t="s">
        <v>136</v>
      </c>
      <c r="N3" s="72" t="s">
        <v>135</v>
      </c>
      <c r="O3" s="72" t="s">
        <v>134</v>
      </c>
      <c r="P3" s="72" t="s">
        <v>133</v>
      </c>
      <c r="Q3" s="72" t="s">
        <v>132</v>
      </c>
      <c r="R3" s="72" t="s">
        <v>138</v>
      </c>
      <c r="S3" s="72" t="s">
        <v>136</v>
      </c>
      <c r="T3" s="72" t="s">
        <v>135</v>
      </c>
      <c r="U3" s="72" t="s">
        <v>134</v>
      </c>
      <c r="V3" s="72" t="s">
        <v>133</v>
      </c>
      <c r="W3" s="72" t="s">
        <v>132</v>
      </c>
      <c r="X3" s="72" t="s">
        <v>138</v>
      </c>
      <c r="Y3" s="72" t="s">
        <v>136</v>
      </c>
      <c r="Z3" s="72" t="s">
        <v>135</v>
      </c>
      <c r="AA3" s="72" t="s">
        <v>134</v>
      </c>
      <c r="AB3" s="72" t="s">
        <v>133</v>
      </c>
      <c r="AC3" s="72" t="s">
        <v>132</v>
      </c>
      <c r="AD3" s="72" t="s">
        <v>138</v>
      </c>
    </row>
    <row r="4" spans="1:30" x14ac:dyDescent="0.3">
      <c r="A4" s="72">
        <v>15</v>
      </c>
      <c r="B4" s="72">
        <v>26</v>
      </c>
      <c r="C4" s="72">
        <f>VLOOKUP(A4,Sheet2!$A$3:$B$33,2,FALSE)</f>
        <v>3</v>
      </c>
      <c r="D4" s="72">
        <f>IF(C4&lt;=B4,1,0)</f>
        <v>1</v>
      </c>
      <c r="E4" s="72">
        <f>COUNTIF(Sheet2!$F$4:$F$12,Sheet1!A4)</f>
        <v>1</v>
      </c>
      <c r="F4" s="73">
        <f>C4/B4</f>
        <v>0.11538461538461539</v>
      </c>
      <c r="G4" s="72">
        <v>6</v>
      </c>
      <c r="H4" s="72">
        <v>10</v>
      </c>
      <c r="I4" s="72">
        <f>VLOOKUP(G4,Sheet2!$A$3:$B$33,2,FALSE)</f>
        <v>7</v>
      </c>
      <c r="J4" s="72">
        <f>IF(I4&lt;=H4,1,0)</f>
        <v>1</v>
      </c>
      <c r="K4" s="72">
        <f>COUNTIF(Sheet2!$G$4:$G$12,Sheet1!G4)</f>
        <v>1</v>
      </c>
      <c r="L4" s="73">
        <f>I4/H4</f>
        <v>0.7</v>
      </c>
      <c r="M4" s="72">
        <v>7</v>
      </c>
      <c r="N4" s="72">
        <v>24</v>
      </c>
      <c r="O4" s="72">
        <f>VLOOKUP(M4,Sheet2!$A$3:$B$33,2,FALSE)</f>
        <v>12</v>
      </c>
      <c r="P4" s="72">
        <f>IF(O4&lt;=N4,1,0)</f>
        <v>1</v>
      </c>
      <c r="Q4" s="72">
        <f>COUNTIF(Sheet2!$H$4:$H$12,Sheet1!M4)</f>
        <v>1</v>
      </c>
      <c r="R4" s="73">
        <f>O4/N4</f>
        <v>0.5</v>
      </c>
      <c r="S4" s="72">
        <v>14</v>
      </c>
      <c r="T4" s="72">
        <v>12</v>
      </c>
      <c r="U4" s="72">
        <f>VLOOKUP(S4,Sheet2!$A$3:$B$33,2,FALSE)</f>
        <v>16</v>
      </c>
      <c r="V4" s="72">
        <f>IF(U4&lt;=T4,1,0)</f>
        <v>0</v>
      </c>
      <c r="W4" s="72">
        <f>COUNTIF(Sheet2!$I$4:$I$10,Sheet1!S4)</f>
        <v>0</v>
      </c>
      <c r="X4" s="73">
        <f>U4/T4</f>
        <v>1.3333333333333333</v>
      </c>
      <c r="Y4" s="72">
        <v>19</v>
      </c>
      <c r="Z4" s="72">
        <v>11</v>
      </c>
      <c r="AA4" s="72">
        <f>VLOOKUP(Y4,Sheet2!$A$3:$B$33,2,FALSE)</f>
        <v>1</v>
      </c>
      <c r="AB4" s="72">
        <f>IF(AA4&lt;=Z4,1,0)</f>
        <v>1</v>
      </c>
      <c r="AC4" s="72">
        <f>COUNTIF(Sheet2!$J$4:$J$13,Sheet1!Y4)</f>
        <v>1</v>
      </c>
      <c r="AD4" s="73">
        <f>AA4/Z4</f>
        <v>9.0909090909090912E-2</v>
      </c>
    </row>
    <row r="5" spans="1:30" x14ac:dyDescent="0.3">
      <c r="A5" s="72">
        <v>8</v>
      </c>
      <c r="B5" s="72">
        <v>26</v>
      </c>
      <c r="C5" s="72">
        <f>VLOOKUP(A5,Sheet2!$A$3:$B$33,2,FALSE)</f>
        <v>16</v>
      </c>
      <c r="D5" s="72">
        <f t="shared" ref="D5:D34" si="0">IF(C5&lt;=B5,1,0)</f>
        <v>1</v>
      </c>
      <c r="E5" s="72">
        <f>COUNTIF(Sheet2!$F$4:$F$12,Sheet1!A5)</f>
        <v>1</v>
      </c>
      <c r="F5" s="73">
        <f t="shared" ref="F5:F34" si="1">C5/B5</f>
        <v>0.61538461538461542</v>
      </c>
      <c r="G5" s="72">
        <v>30</v>
      </c>
      <c r="H5" s="72">
        <v>10</v>
      </c>
      <c r="I5" s="72">
        <f>VLOOKUP(G5,Sheet2!$A$3:$B$33,2,FALSE)</f>
        <v>2</v>
      </c>
      <c r="J5" s="72">
        <f t="shared" ref="J5:J34" si="2">IF(I5&lt;=H5,1,0)</f>
        <v>1</v>
      </c>
      <c r="K5" s="72">
        <f>COUNTIF(Sheet2!$G$4:$G$12,Sheet1!G5)</f>
        <v>1</v>
      </c>
      <c r="L5" s="73">
        <f t="shared" ref="L5:L34" si="3">I5/H5</f>
        <v>0.2</v>
      </c>
      <c r="M5" s="72">
        <v>18</v>
      </c>
      <c r="N5" s="72">
        <v>24</v>
      </c>
      <c r="O5" s="72">
        <f>VLOOKUP(M5,Sheet2!$A$3:$B$33,2,FALSE)</f>
        <v>19</v>
      </c>
      <c r="P5" s="72">
        <f t="shared" ref="P5:P34" si="4">IF(O5&lt;=N5,1,0)</f>
        <v>1</v>
      </c>
      <c r="Q5" s="72">
        <f>COUNTIF(Sheet2!$H$4:$H$12,Sheet1!M5)</f>
        <v>0</v>
      </c>
      <c r="R5" s="73">
        <f t="shared" ref="R5:R34" si="5">O5/N5</f>
        <v>0.79166666666666663</v>
      </c>
      <c r="S5" s="72">
        <v>18</v>
      </c>
      <c r="T5" s="72">
        <v>12</v>
      </c>
      <c r="U5" s="72">
        <f>VLOOKUP(S5,Sheet2!$A$3:$B$33,2,FALSE)</f>
        <v>19</v>
      </c>
      <c r="V5" s="72">
        <f t="shared" ref="V5:V34" si="6">IF(U5&lt;=T5,1,0)</f>
        <v>0</v>
      </c>
      <c r="W5" s="72">
        <f>COUNTIF(Sheet2!$I$4:$I$10,Sheet1!S5)</f>
        <v>0</v>
      </c>
      <c r="X5" s="73">
        <f t="shared" ref="X5:X34" si="7">U5/T5</f>
        <v>1.5833333333333333</v>
      </c>
      <c r="Y5" s="72">
        <v>9</v>
      </c>
      <c r="Z5" s="72">
        <v>11</v>
      </c>
      <c r="AA5" s="72">
        <f>VLOOKUP(Y5,Sheet2!$A$3:$B$33,2,FALSE)</f>
        <v>6</v>
      </c>
      <c r="AB5" s="72">
        <f t="shared" ref="AB5:AB34" si="8">IF(AA5&lt;=Z5,1,0)</f>
        <v>1</v>
      </c>
      <c r="AC5" s="72">
        <f>COUNTIF(Sheet2!$J$4:$J$13,Sheet1!Y5)</f>
        <v>1</v>
      </c>
      <c r="AD5" s="73">
        <f t="shared" ref="AD5:AD34" si="9">AA5/Z5</f>
        <v>0.54545454545454541</v>
      </c>
    </row>
    <row r="6" spans="1:30" x14ac:dyDescent="0.3">
      <c r="A6" s="72">
        <v>2</v>
      </c>
      <c r="B6" s="72">
        <v>26</v>
      </c>
      <c r="C6" s="72">
        <f>VLOOKUP(A6,Sheet2!$A$3:$B$33,2,FALSE)</f>
        <v>19</v>
      </c>
      <c r="D6" s="72">
        <f t="shared" si="0"/>
        <v>1</v>
      </c>
      <c r="E6" s="72">
        <f>COUNTIF(Sheet2!$F$4:$F$12,Sheet1!A6)</f>
        <v>0</v>
      </c>
      <c r="F6" s="73">
        <f t="shared" si="1"/>
        <v>0.73076923076923073</v>
      </c>
      <c r="G6" s="72">
        <v>15</v>
      </c>
      <c r="H6" s="72">
        <v>10</v>
      </c>
      <c r="I6" s="72">
        <f>VLOOKUP(G6,Sheet2!$A$3:$B$33,2,FALSE)</f>
        <v>3</v>
      </c>
      <c r="J6" s="72">
        <f t="shared" si="2"/>
        <v>1</v>
      </c>
      <c r="K6" s="72">
        <f>COUNTIF(Sheet2!$G$4:$G$12,Sheet1!G6)</f>
        <v>0</v>
      </c>
      <c r="L6" s="73">
        <f t="shared" si="3"/>
        <v>0.3</v>
      </c>
      <c r="M6" s="72">
        <v>20</v>
      </c>
      <c r="N6" s="72">
        <v>24</v>
      </c>
      <c r="O6" s="72">
        <f>VLOOKUP(M6,Sheet2!$A$3:$B$33,2,FALSE)</f>
        <v>24</v>
      </c>
      <c r="P6" s="72">
        <f t="shared" si="4"/>
        <v>1</v>
      </c>
      <c r="Q6" s="72">
        <f>COUNTIF(Sheet2!$H$4:$H$12,Sheet1!M6)</f>
        <v>0</v>
      </c>
      <c r="R6" s="73">
        <f t="shared" si="5"/>
        <v>1</v>
      </c>
      <c r="S6" s="72">
        <v>20</v>
      </c>
      <c r="T6" s="72">
        <v>12</v>
      </c>
      <c r="U6" s="72">
        <f>VLOOKUP(S6,Sheet2!$A$3:$B$33,2,FALSE)</f>
        <v>24</v>
      </c>
      <c r="V6" s="72">
        <f t="shared" si="6"/>
        <v>0</v>
      </c>
      <c r="W6" s="72">
        <f>COUNTIF(Sheet2!$I$4:$I$10,Sheet1!S6)</f>
        <v>0</v>
      </c>
      <c r="X6" s="73">
        <f t="shared" si="7"/>
        <v>2</v>
      </c>
      <c r="Y6" s="72">
        <v>12</v>
      </c>
      <c r="Z6" s="72">
        <v>11</v>
      </c>
      <c r="AA6" s="72">
        <f>VLOOKUP(Y6,Sheet2!$A$3:$B$33,2,FALSE)</f>
        <v>14</v>
      </c>
      <c r="AB6" s="72">
        <f t="shared" si="8"/>
        <v>0</v>
      </c>
      <c r="AC6" s="72">
        <f>COUNTIF(Sheet2!$J$4:$J$13,Sheet1!Y6)</f>
        <v>0</v>
      </c>
      <c r="AD6" s="73">
        <f t="shared" si="9"/>
        <v>1.2727272727272727</v>
      </c>
    </row>
    <row r="7" spans="1:30" x14ac:dyDescent="0.3">
      <c r="A7" s="72">
        <v>13</v>
      </c>
      <c r="B7" s="72">
        <v>26</v>
      </c>
      <c r="C7" s="72">
        <f>VLOOKUP(A7,Sheet2!$A$3:$B$33,2,FALSE)</f>
        <v>21</v>
      </c>
      <c r="D7" s="72">
        <f t="shared" si="0"/>
        <v>1</v>
      </c>
      <c r="E7" s="72">
        <f>COUNTIF(Sheet2!$F$4:$F$12,Sheet1!A7)</f>
        <v>0</v>
      </c>
      <c r="F7" s="73">
        <f t="shared" si="1"/>
        <v>0.80769230769230771</v>
      </c>
      <c r="G7" s="72">
        <v>25</v>
      </c>
      <c r="H7" s="72">
        <v>10</v>
      </c>
      <c r="I7" s="72">
        <f>VLOOKUP(G7,Sheet2!$A$3:$B$33,2,FALSE)</f>
        <v>24</v>
      </c>
      <c r="J7" s="72">
        <f t="shared" si="2"/>
        <v>0</v>
      </c>
      <c r="K7" s="72">
        <f>COUNTIF(Sheet2!$G$4:$G$12,Sheet1!G7)</f>
        <v>0</v>
      </c>
      <c r="L7" s="73">
        <f t="shared" si="3"/>
        <v>2.4</v>
      </c>
      <c r="M7" s="72">
        <v>32</v>
      </c>
      <c r="N7" s="72">
        <v>24</v>
      </c>
      <c r="O7" s="72">
        <f>VLOOKUP(M7,Sheet2!$A$3:$B$33,2,FALSE)</f>
        <v>9</v>
      </c>
      <c r="P7" s="72">
        <f t="shared" si="4"/>
        <v>1</v>
      </c>
      <c r="Q7" s="72">
        <f>COUNTIF(Sheet2!$H$4:$H$12,Sheet1!M7)</f>
        <v>1</v>
      </c>
      <c r="R7" s="73">
        <f t="shared" si="5"/>
        <v>0.375</v>
      </c>
      <c r="S7" s="72">
        <v>32</v>
      </c>
      <c r="T7" s="72">
        <v>12</v>
      </c>
      <c r="U7" s="72">
        <f>VLOOKUP(S7,Sheet2!$A$3:$B$33,2,FALSE)</f>
        <v>9</v>
      </c>
      <c r="V7" s="72">
        <f t="shared" si="6"/>
        <v>1</v>
      </c>
      <c r="W7" s="72">
        <f>COUNTIF(Sheet2!$I$4:$I$10,Sheet1!S7)</f>
        <v>0</v>
      </c>
      <c r="X7" s="73">
        <f t="shared" si="7"/>
        <v>0.75</v>
      </c>
      <c r="Y7" s="72">
        <v>5</v>
      </c>
      <c r="Z7" s="72">
        <v>11</v>
      </c>
      <c r="AA7" s="72">
        <f>VLOOKUP(Y7,Sheet2!$A$3:$B$33,2,FALSE)</f>
        <v>19</v>
      </c>
      <c r="AB7" s="72">
        <f t="shared" si="8"/>
        <v>0</v>
      </c>
      <c r="AC7" s="72">
        <f>COUNTIF(Sheet2!$J$4:$J$13,Sheet1!Y7)</f>
        <v>0</v>
      </c>
      <c r="AD7" s="73">
        <f t="shared" si="9"/>
        <v>1.7272727272727273</v>
      </c>
    </row>
    <row r="8" spans="1:30" x14ac:dyDescent="0.3">
      <c r="A8" s="72">
        <v>17</v>
      </c>
      <c r="B8" s="72">
        <v>26</v>
      </c>
      <c r="C8" s="72">
        <f>VLOOKUP(A8,Sheet2!$A$3:$B$33,2,FALSE)</f>
        <v>18</v>
      </c>
      <c r="D8" s="72">
        <f t="shared" si="0"/>
        <v>1</v>
      </c>
      <c r="E8" s="72">
        <f>COUNTIF(Sheet2!$F$4:$F$12,Sheet1!A8)</f>
        <v>0</v>
      </c>
      <c r="F8" s="73">
        <f t="shared" si="1"/>
        <v>0.69230769230769229</v>
      </c>
      <c r="G8" s="72">
        <v>7</v>
      </c>
      <c r="H8" s="72">
        <v>10</v>
      </c>
      <c r="I8" s="72">
        <f>VLOOKUP(G8,Sheet2!$A$3:$B$33,2,FALSE)</f>
        <v>12</v>
      </c>
      <c r="J8" s="72">
        <f t="shared" si="2"/>
        <v>0</v>
      </c>
      <c r="K8" s="72">
        <f>COUNTIF(Sheet2!$G$4:$G$12,Sheet1!G8)</f>
        <v>0</v>
      </c>
      <c r="L8" s="73">
        <f t="shared" si="3"/>
        <v>1.2</v>
      </c>
      <c r="M8" s="72">
        <v>22</v>
      </c>
      <c r="N8" s="72">
        <v>24</v>
      </c>
      <c r="O8" s="72">
        <f>VLOOKUP(M8,Sheet2!$A$3:$B$33,2,FALSE)</f>
        <v>12</v>
      </c>
      <c r="P8" s="72">
        <f t="shared" si="4"/>
        <v>1</v>
      </c>
      <c r="Q8" s="72">
        <f>COUNTIF(Sheet2!$H$4:$H$12,Sheet1!M8)</f>
        <v>0</v>
      </c>
      <c r="R8" s="73">
        <f t="shared" si="5"/>
        <v>0.5</v>
      </c>
      <c r="S8" s="72">
        <v>22</v>
      </c>
      <c r="T8" s="72">
        <v>12</v>
      </c>
      <c r="U8" s="72">
        <f>VLOOKUP(S8,Sheet2!$A$3:$B$33,2,FALSE)</f>
        <v>12</v>
      </c>
      <c r="V8" s="72">
        <f t="shared" si="6"/>
        <v>1</v>
      </c>
      <c r="W8" s="72">
        <f>COUNTIF(Sheet2!$I$4:$I$10,Sheet1!S8)</f>
        <v>1</v>
      </c>
      <c r="X8" s="73">
        <f t="shared" si="7"/>
        <v>1</v>
      </c>
      <c r="Y8" s="72">
        <v>21</v>
      </c>
      <c r="Z8" s="72">
        <v>5</v>
      </c>
      <c r="AA8" s="72">
        <f>VLOOKUP(Y8,Sheet2!$A$3:$B$33,2,FALSE)</f>
        <v>8</v>
      </c>
      <c r="AB8" s="72">
        <f t="shared" si="8"/>
        <v>0</v>
      </c>
      <c r="AC8" s="72">
        <f>COUNTIF(Sheet2!$J$4:$J$13,Sheet1!Y8)</f>
        <v>0</v>
      </c>
      <c r="AD8" s="73">
        <f t="shared" si="9"/>
        <v>1.6</v>
      </c>
    </row>
    <row r="9" spans="1:30" x14ac:dyDescent="0.3">
      <c r="A9" s="72">
        <v>31</v>
      </c>
      <c r="B9" s="72">
        <v>26</v>
      </c>
      <c r="C9" s="72">
        <f>VLOOKUP(A9,Sheet2!$A$3:$B$33,2,FALSE)</f>
        <v>14</v>
      </c>
      <c r="D9" s="72">
        <f t="shared" si="0"/>
        <v>1</v>
      </c>
      <c r="E9" s="72">
        <f>COUNTIF(Sheet2!$F$4:$F$12,Sheet1!A9)</f>
        <v>0</v>
      </c>
      <c r="F9" s="73">
        <f t="shared" si="1"/>
        <v>0.53846153846153844</v>
      </c>
      <c r="G9" s="72">
        <v>4</v>
      </c>
      <c r="H9" s="72">
        <v>10</v>
      </c>
      <c r="I9" s="72">
        <f>VLOOKUP(G9,Sheet2!$A$3:$B$33,2,FALSE)</f>
        <v>6</v>
      </c>
      <c r="J9" s="72">
        <f t="shared" si="2"/>
        <v>1</v>
      </c>
      <c r="K9" s="72">
        <f>COUNTIF(Sheet2!$G$4:$G$12,Sheet1!G9)</f>
        <v>1</v>
      </c>
      <c r="L9" s="73">
        <f t="shared" si="3"/>
        <v>0.6</v>
      </c>
      <c r="M9" s="72">
        <v>14</v>
      </c>
      <c r="N9" s="72">
        <v>24</v>
      </c>
      <c r="O9" s="72">
        <f>VLOOKUP(M9,Sheet2!$A$3:$B$33,2,FALSE)</f>
        <v>16</v>
      </c>
      <c r="P9" s="72">
        <f t="shared" si="4"/>
        <v>1</v>
      </c>
      <c r="Q9" s="72">
        <f>COUNTIF(Sheet2!$H$4:$H$12,Sheet1!M9)</f>
        <v>0</v>
      </c>
      <c r="R9" s="73">
        <f t="shared" si="5"/>
        <v>0.66666666666666663</v>
      </c>
      <c r="S9" s="72">
        <v>2</v>
      </c>
      <c r="T9" s="72">
        <v>12</v>
      </c>
      <c r="U9" s="72">
        <f>VLOOKUP(S9,Sheet2!$A$3:$B$33,2,FALSE)</f>
        <v>19</v>
      </c>
      <c r="V9" s="72">
        <f t="shared" si="6"/>
        <v>0</v>
      </c>
      <c r="W9" s="72">
        <f>COUNTIF(Sheet2!$I$4:$I$10,Sheet1!S9)</f>
        <v>0</v>
      </c>
      <c r="X9" s="73">
        <f t="shared" si="7"/>
        <v>1.5833333333333333</v>
      </c>
      <c r="Y9" s="72">
        <v>26</v>
      </c>
      <c r="Z9" s="72">
        <v>5</v>
      </c>
      <c r="AA9" s="72">
        <f>VLOOKUP(Y9,Sheet2!$A$3:$B$33,2,FALSE)</f>
        <v>24</v>
      </c>
      <c r="AB9" s="72">
        <f t="shared" si="8"/>
        <v>0</v>
      </c>
      <c r="AC9" s="72">
        <f>COUNTIF(Sheet2!$J$4:$J$13,Sheet1!Y9)</f>
        <v>0</v>
      </c>
      <c r="AD9" s="73">
        <f t="shared" si="9"/>
        <v>4.8</v>
      </c>
    </row>
    <row r="10" spans="1:30" x14ac:dyDescent="0.3">
      <c r="A10" s="72">
        <v>19</v>
      </c>
      <c r="B10" s="72">
        <v>13</v>
      </c>
      <c r="C10" s="72">
        <f>VLOOKUP(A10,Sheet2!$A$3:$B$33,2,FALSE)</f>
        <v>1</v>
      </c>
      <c r="D10" s="72">
        <f t="shared" si="0"/>
        <v>1</v>
      </c>
      <c r="E10" s="72">
        <f>COUNTIF(Sheet2!$F$4:$F$12,Sheet1!A10)</f>
        <v>1</v>
      </c>
      <c r="F10" s="73">
        <f t="shared" si="1"/>
        <v>7.6923076923076927E-2</v>
      </c>
      <c r="G10" s="72">
        <v>3</v>
      </c>
      <c r="H10" s="72">
        <v>10</v>
      </c>
      <c r="I10" s="72">
        <f>VLOOKUP(G10,Sheet2!$A$3:$B$33,2,FALSE)</f>
        <v>21</v>
      </c>
      <c r="J10" s="72">
        <f t="shared" si="2"/>
        <v>0</v>
      </c>
      <c r="K10" s="72">
        <f>COUNTIF(Sheet2!$G$4:$G$12,Sheet1!G10)</f>
        <v>0</v>
      </c>
      <c r="L10" s="73">
        <f t="shared" si="3"/>
        <v>2.1</v>
      </c>
      <c r="M10" s="72">
        <v>12</v>
      </c>
      <c r="N10" s="72">
        <v>6</v>
      </c>
      <c r="O10" s="72">
        <f>VLOOKUP(M10,Sheet2!$A$3:$B$33,2,FALSE)</f>
        <v>14</v>
      </c>
      <c r="P10" s="72">
        <f t="shared" si="4"/>
        <v>0</v>
      </c>
      <c r="Q10" s="72">
        <f>COUNTIF(Sheet2!$H$4:$H$12,Sheet1!M10)</f>
        <v>0</v>
      </c>
      <c r="R10" s="73">
        <f t="shared" si="5"/>
        <v>2.3333333333333335</v>
      </c>
      <c r="S10" s="72">
        <v>13</v>
      </c>
      <c r="T10" s="72">
        <v>12</v>
      </c>
      <c r="U10" s="72">
        <f>VLOOKUP(S10,Sheet2!$A$3:$B$33,2,FALSE)</f>
        <v>21</v>
      </c>
      <c r="V10" s="72">
        <f t="shared" si="6"/>
        <v>0</v>
      </c>
      <c r="W10" s="72">
        <f>COUNTIF(Sheet2!$I$4:$I$10,Sheet1!S10)</f>
        <v>0</v>
      </c>
      <c r="X10" s="73">
        <f t="shared" si="7"/>
        <v>1.75</v>
      </c>
      <c r="Y10" s="72">
        <v>11</v>
      </c>
      <c r="Z10" s="72">
        <v>5</v>
      </c>
      <c r="AA10" s="72">
        <f>VLOOKUP(Y10,Sheet2!$A$3:$B$33,2,FALSE)</f>
        <v>8</v>
      </c>
      <c r="AB10" s="72">
        <f t="shared" si="8"/>
        <v>0</v>
      </c>
      <c r="AC10" s="72">
        <f>COUNTIF(Sheet2!$J$4:$J$13,Sheet1!Y10)</f>
        <v>0</v>
      </c>
      <c r="AD10" s="73">
        <f t="shared" si="9"/>
        <v>1.6</v>
      </c>
    </row>
    <row r="11" spans="1:30" x14ac:dyDescent="0.3">
      <c r="A11" s="72">
        <v>9</v>
      </c>
      <c r="B11" s="72">
        <v>13</v>
      </c>
      <c r="C11" s="72">
        <f>VLOOKUP(A11,Sheet2!$A$3:$B$33,2,FALSE)</f>
        <v>6</v>
      </c>
      <c r="D11" s="72">
        <f t="shared" si="0"/>
        <v>1</v>
      </c>
      <c r="E11" s="72">
        <f>COUNTIF(Sheet2!$F$4:$F$12,Sheet1!A11)</f>
        <v>1</v>
      </c>
      <c r="F11" s="73">
        <f t="shared" si="1"/>
        <v>0.46153846153846156</v>
      </c>
      <c r="G11" s="72">
        <v>24</v>
      </c>
      <c r="H11" s="72">
        <v>10</v>
      </c>
      <c r="I11" s="72">
        <f>VLOOKUP(G11,Sheet2!$A$3:$B$33,2,FALSE)</f>
        <v>8</v>
      </c>
      <c r="J11" s="72">
        <f t="shared" si="2"/>
        <v>1</v>
      </c>
      <c r="K11" s="72">
        <f>COUNTIF(Sheet2!$G$4:$G$12,Sheet1!G11)</f>
        <v>0</v>
      </c>
      <c r="L11" s="73">
        <f t="shared" si="3"/>
        <v>0.8</v>
      </c>
      <c r="M11" s="72">
        <v>5</v>
      </c>
      <c r="N11" s="72">
        <v>6</v>
      </c>
      <c r="O11" s="72">
        <f>VLOOKUP(M11,Sheet2!$A$3:$B$33,2,FALSE)</f>
        <v>19</v>
      </c>
      <c r="P11" s="72">
        <f t="shared" si="4"/>
        <v>0</v>
      </c>
      <c r="Q11" s="72">
        <f>COUNTIF(Sheet2!$H$4:$H$12,Sheet1!M11)</f>
        <v>0</v>
      </c>
      <c r="R11" s="73">
        <f t="shared" si="5"/>
        <v>3.1666666666666665</v>
      </c>
      <c r="S11" s="72">
        <v>21</v>
      </c>
      <c r="T11" s="72">
        <v>14</v>
      </c>
      <c r="U11" s="72">
        <f>VLOOKUP(S11,Sheet2!$A$3:$B$33,2,FALSE)</f>
        <v>8</v>
      </c>
      <c r="V11" s="72">
        <f t="shared" si="6"/>
        <v>1</v>
      </c>
      <c r="W11" s="72">
        <f>COUNTIF(Sheet2!$I$4:$I$10,Sheet1!S11)</f>
        <v>1</v>
      </c>
      <c r="X11" s="73">
        <f t="shared" si="7"/>
        <v>0.5714285714285714</v>
      </c>
      <c r="Y11" s="72">
        <v>30</v>
      </c>
      <c r="Z11" s="72">
        <v>5</v>
      </c>
      <c r="AA11" s="72">
        <f>VLOOKUP(Y11,Sheet2!$A$3:$B$33,2,FALSE)</f>
        <v>2</v>
      </c>
      <c r="AB11" s="72">
        <f t="shared" si="8"/>
        <v>1</v>
      </c>
      <c r="AC11" s="72">
        <f>COUNTIF(Sheet2!$J$4:$J$13,Sheet1!Y11)</f>
        <v>1</v>
      </c>
      <c r="AD11" s="73">
        <f t="shared" si="9"/>
        <v>0.4</v>
      </c>
    </row>
    <row r="12" spans="1:30" x14ac:dyDescent="0.3">
      <c r="A12" s="72">
        <v>12</v>
      </c>
      <c r="B12" s="72">
        <v>13</v>
      </c>
      <c r="C12" s="72">
        <f>VLOOKUP(A12,Sheet2!$A$3:$B$33,2,FALSE)</f>
        <v>14</v>
      </c>
      <c r="D12" s="72">
        <f t="shared" si="0"/>
        <v>0</v>
      </c>
      <c r="E12" s="72">
        <f>COUNTIF(Sheet2!$F$4:$F$12,Sheet1!A12)</f>
        <v>0</v>
      </c>
      <c r="F12" s="73">
        <f t="shared" si="1"/>
        <v>1.0769230769230769</v>
      </c>
      <c r="G12" s="72">
        <v>22</v>
      </c>
      <c r="H12" s="72">
        <v>11</v>
      </c>
      <c r="I12" s="72">
        <f>VLOOKUP(G12,Sheet2!$A$3:$B$33,2,FALSE)</f>
        <v>12</v>
      </c>
      <c r="J12" s="72">
        <f t="shared" si="2"/>
        <v>0</v>
      </c>
      <c r="K12" s="72">
        <f>COUNTIF(Sheet2!$G$4:$G$12,Sheet1!G12)</f>
        <v>0</v>
      </c>
      <c r="L12" s="73">
        <f t="shared" si="3"/>
        <v>1.0909090909090908</v>
      </c>
      <c r="M12" s="72">
        <v>29</v>
      </c>
      <c r="N12" s="72">
        <v>6</v>
      </c>
      <c r="O12" s="72">
        <f>VLOOKUP(M12,Sheet2!$A$3:$B$33,2,FALSE)</f>
        <v>15</v>
      </c>
      <c r="P12" s="72">
        <f t="shared" si="4"/>
        <v>0</v>
      </c>
      <c r="Q12" s="72">
        <f>COUNTIF(Sheet2!$H$4:$H$12,Sheet1!M12)</f>
        <v>0</v>
      </c>
      <c r="R12" s="73">
        <f t="shared" si="5"/>
        <v>2.5</v>
      </c>
      <c r="S12" s="72">
        <v>6</v>
      </c>
      <c r="T12" s="72">
        <v>14</v>
      </c>
      <c r="U12" s="72">
        <f>VLOOKUP(S12,Sheet2!$A$3:$B$33,2,FALSE)</f>
        <v>7</v>
      </c>
      <c r="V12" s="72">
        <f t="shared" si="6"/>
        <v>1</v>
      </c>
      <c r="W12" s="72">
        <f>COUNTIF(Sheet2!$I$4:$I$10,Sheet1!S12)</f>
        <v>0</v>
      </c>
      <c r="X12" s="73">
        <f t="shared" si="7"/>
        <v>0.5</v>
      </c>
      <c r="Y12" s="72">
        <v>23</v>
      </c>
      <c r="Z12" s="72">
        <v>12</v>
      </c>
      <c r="AA12" s="72">
        <f>VLOOKUP(Y12,Sheet2!$A$3:$B$33,2,FALSE)</f>
        <v>4</v>
      </c>
      <c r="AB12" s="72">
        <f t="shared" si="8"/>
        <v>1</v>
      </c>
      <c r="AC12" s="72">
        <f>COUNTIF(Sheet2!$J$4:$J$13,Sheet1!Y12)</f>
        <v>1</v>
      </c>
      <c r="AD12" s="73">
        <f t="shared" si="9"/>
        <v>0.33333333333333331</v>
      </c>
    </row>
    <row r="13" spans="1:30" x14ac:dyDescent="0.3">
      <c r="A13" s="72">
        <v>5</v>
      </c>
      <c r="B13" s="72">
        <v>13</v>
      </c>
      <c r="C13" s="72">
        <f>VLOOKUP(A13,Sheet2!$A$3:$B$33,2,FALSE)</f>
        <v>19</v>
      </c>
      <c r="D13" s="72">
        <f t="shared" si="0"/>
        <v>0</v>
      </c>
      <c r="E13" s="72">
        <f>COUNTIF(Sheet2!$F$4:$F$12,Sheet1!A13)</f>
        <v>0</v>
      </c>
      <c r="F13" s="73">
        <f t="shared" si="1"/>
        <v>1.4615384615384615</v>
      </c>
      <c r="G13" s="72">
        <v>32</v>
      </c>
      <c r="H13" s="72">
        <v>11</v>
      </c>
      <c r="I13" s="72">
        <f>VLOOKUP(G13,Sheet2!$A$3:$B$33,2,FALSE)</f>
        <v>9</v>
      </c>
      <c r="J13" s="72">
        <f t="shared" si="2"/>
        <v>1</v>
      </c>
      <c r="K13" s="72">
        <f>COUNTIF(Sheet2!$G$4:$G$12,Sheet1!G13)</f>
        <v>1</v>
      </c>
      <c r="L13" s="73">
        <f t="shared" si="3"/>
        <v>0.81818181818181823</v>
      </c>
      <c r="M13" s="72">
        <v>24</v>
      </c>
      <c r="N13" s="72">
        <v>6</v>
      </c>
      <c r="O13" s="72">
        <f>VLOOKUP(M13,Sheet2!$A$3:$B$33,2,FALSE)</f>
        <v>8</v>
      </c>
      <c r="P13" s="72">
        <f t="shared" si="4"/>
        <v>0</v>
      </c>
      <c r="Q13" s="72">
        <f>COUNTIF(Sheet2!$H$4:$H$12,Sheet1!M13)</f>
        <v>0</v>
      </c>
      <c r="R13" s="73">
        <f t="shared" si="5"/>
        <v>1.3333333333333333</v>
      </c>
      <c r="S13" s="72">
        <v>26</v>
      </c>
      <c r="T13" s="72">
        <v>14</v>
      </c>
      <c r="U13" s="72">
        <f>VLOOKUP(S13,Sheet2!$A$3:$B$33,2,FALSE)</f>
        <v>24</v>
      </c>
      <c r="V13" s="72">
        <f t="shared" si="6"/>
        <v>0</v>
      </c>
      <c r="W13" s="72">
        <f>COUNTIF(Sheet2!$I$4:$I$10,Sheet1!S13)</f>
        <v>0</v>
      </c>
      <c r="X13" s="73">
        <f t="shared" si="7"/>
        <v>1.7142857142857142</v>
      </c>
      <c r="Y13" s="72">
        <v>10</v>
      </c>
      <c r="Z13" s="72">
        <v>12</v>
      </c>
      <c r="AA13" s="72">
        <f>VLOOKUP(Y13,Sheet2!$A$3:$B$33,2,FALSE)</f>
        <v>16</v>
      </c>
      <c r="AB13" s="72">
        <f t="shared" si="8"/>
        <v>0</v>
      </c>
      <c r="AC13" s="72">
        <f>COUNTIF(Sheet2!$J$4:$J$13,Sheet1!Y13)</f>
        <v>0</v>
      </c>
      <c r="AD13" s="73">
        <f t="shared" si="9"/>
        <v>1.3333333333333333</v>
      </c>
    </row>
    <row r="14" spans="1:30" x14ac:dyDescent="0.3">
      <c r="A14" s="72">
        <v>29</v>
      </c>
      <c r="B14" s="72">
        <v>13</v>
      </c>
      <c r="C14" s="72">
        <f>VLOOKUP(A14,Sheet2!$A$3:$B$33,2,FALSE)</f>
        <v>15</v>
      </c>
      <c r="D14" s="72">
        <f t="shared" si="0"/>
        <v>0</v>
      </c>
      <c r="E14" s="72">
        <f>COUNTIF(Sheet2!$F$4:$F$12,Sheet1!A14)</f>
        <v>0</v>
      </c>
      <c r="F14" s="73">
        <f t="shared" si="1"/>
        <v>1.1538461538461537</v>
      </c>
      <c r="G14" s="72">
        <v>20</v>
      </c>
      <c r="H14" s="72">
        <v>11</v>
      </c>
      <c r="I14" s="72">
        <f>VLOOKUP(G14,Sheet2!$A$3:$B$33,2,FALSE)</f>
        <v>24</v>
      </c>
      <c r="J14" s="72">
        <f t="shared" si="2"/>
        <v>0</v>
      </c>
      <c r="K14" s="72">
        <f>COUNTIF(Sheet2!$G$4:$G$12,Sheet1!G14)</f>
        <v>0</v>
      </c>
      <c r="L14" s="73">
        <f t="shared" si="3"/>
        <v>2.1818181818181817</v>
      </c>
      <c r="M14" s="72">
        <v>3</v>
      </c>
      <c r="N14" s="72">
        <v>6</v>
      </c>
      <c r="O14" s="72">
        <f>VLOOKUP(M14,Sheet2!$A$3:$B$33,2,FALSE)</f>
        <v>21</v>
      </c>
      <c r="P14" s="72">
        <f t="shared" si="4"/>
        <v>0</v>
      </c>
      <c r="Q14" s="72">
        <f>COUNTIF(Sheet2!$H$4:$H$12,Sheet1!M14)</f>
        <v>0</v>
      </c>
      <c r="R14" s="73">
        <f t="shared" si="5"/>
        <v>3.5</v>
      </c>
      <c r="S14" s="72">
        <v>11</v>
      </c>
      <c r="T14" s="72">
        <v>14</v>
      </c>
      <c r="U14" s="72">
        <f>VLOOKUP(S14,Sheet2!$A$3:$B$33,2,FALSE)</f>
        <v>8</v>
      </c>
      <c r="V14" s="72">
        <f t="shared" si="6"/>
        <v>1</v>
      </c>
      <c r="W14" s="72">
        <f>COUNTIF(Sheet2!$I$4:$I$10,Sheet1!S14)</f>
        <v>0</v>
      </c>
      <c r="X14" s="73">
        <f t="shared" si="7"/>
        <v>0.5714285714285714</v>
      </c>
      <c r="Y14" s="72">
        <v>16</v>
      </c>
      <c r="Z14" s="72">
        <v>12</v>
      </c>
      <c r="AA14" s="72">
        <f>VLOOKUP(Y14,Sheet2!$A$3:$B$33,2,FALSE)</f>
        <v>22</v>
      </c>
      <c r="AB14" s="72">
        <f t="shared" si="8"/>
        <v>0</v>
      </c>
      <c r="AC14" s="72">
        <f>COUNTIF(Sheet2!$J$4:$J$13,Sheet1!Y14)</f>
        <v>0</v>
      </c>
      <c r="AD14" s="73">
        <f t="shared" si="9"/>
        <v>1.8333333333333333</v>
      </c>
    </row>
    <row r="15" spans="1:30" x14ac:dyDescent="0.3">
      <c r="A15" s="72">
        <v>21</v>
      </c>
      <c r="B15" s="72">
        <v>4</v>
      </c>
      <c r="C15" s="72">
        <f>VLOOKUP(A15,Sheet2!$A$3:$B$33,2,FALSE)</f>
        <v>8</v>
      </c>
      <c r="D15" s="72">
        <f t="shared" si="0"/>
        <v>0</v>
      </c>
      <c r="E15" s="72">
        <f>COUNTIF(Sheet2!$F$4:$F$12,Sheet1!A15)</f>
        <v>0</v>
      </c>
      <c r="F15" s="73">
        <f t="shared" si="1"/>
        <v>2</v>
      </c>
      <c r="G15" s="72">
        <v>18</v>
      </c>
      <c r="H15" s="72">
        <v>11</v>
      </c>
      <c r="I15" s="72">
        <f>VLOOKUP(G15,Sheet2!$A$3:$B$33,2,FALSE)</f>
        <v>19</v>
      </c>
      <c r="J15" s="72">
        <f t="shared" si="2"/>
        <v>0</v>
      </c>
      <c r="K15" s="72">
        <f>COUNTIF(Sheet2!$G$4:$G$12,Sheet1!G15)</f>
        <v>0</v>
      </c>
      <c r="L15" s="73">
        <f t="shared" si="3"/>
        <v>1.7272727272727273</v>
      </c>
      <c r="M15" s="72">
        <v>4</v>
      </c>
      <c r="N15" s="72">
        <v>6</v>
      </c>
      <c r="O15" s="72">
        <f>VLOOKUP(M15,Sheet2!$A$3:$B$33,2,FALSE)</f>
        <v>6</v>
      </c>
      <c r="P15" s="72">
        <f t="shared" si="4"/>
        <v>1</v>
      </c>
      <c r="Q15" s="72">
        <f>COUNTIF(Sheet2!$H$4:$H$12,Sheet1!M15)</f>
        <v>1</v>
      </c>
      <c r="R15" s="73">
        <f t="shared" si="5"/>
        <v>1</v>
      </c>
      <c r="S15" s="72">
        <v>28</v>
      </c>
      <c r="T15" s="72">
        <v>9</v>
      </c>
      <c r="U15" s="72">
        <f>VLOOKUP(S15,Sheet2!$A$3:$B$33,2,FALSE)</f>
        <v>20</v>
      </c>
      <c r="V15" s="72">
        <f t="shared" si="6"/>
        <v>0</v>
      </c>
      <c r="W15" s="72">
        <f>COUNTIF(Sheet2!$I$4:$I$10,Sheet1!S15)</f>
        <v>0</v>
      </c>
      <c r="X15" s="73">
        <f t="shared" si="7"/>
        <v>2.2222222222222223</v>
      </c>
      <c r="Y15" s="72">
        <v>6</v>
      </c>
      <c r="Z15" s="72">
        <v>12</v>
      </c>
      <c r="AA15" s="72">
        <f>VLOOKUP(Y15,Sheet2!$A$3:$B$33,2,FALSE)</f>
        <v>7</v>
      </c>
      <c r="AB15" s="72">
        <f t="shared" si="8"/>
        <v>1</v>
      </c>
      <c r="AC15" s="72">
        <f>COUNTIF(Sheet2!$J$4:$J$13,Sheet1!Y15)</f>
        <v>1</v>
      </c>
      <c r="AD15" s="73">
        <f t="shared" si="9"/>
        <v>0.58333333333333337</v>
      </c>
    </row>
    <row r="16" spans="1:30" x14ac:dyDescent="0.3">
      <c r="A16" s="72">
        <v>6</v>
      </c>
      <c r="B16" s="72">
        <v>4</v>
      </c>
      <c r="C16" s="72">
        <f>VLOOKUP(A16,Sheet2!$A$3:$B$33,2,FALSE)</f>
        <v>7</v>
      </c>
      <c r="D16" s="72">
        <f t="shared" si="0"/>
        <v>0</v>
      </c>
      <c r="E16" s="72">
        <f>COUNTIF(Sheet2!$F$4:$F$12,Sheet1!A16)</f>
        <v>0</v>
      </c>
      <c r="F16" s="73">
        <f t="shared" si="1"/>
        <v>1.75</v>
      </c>
      <c r="G16" s="72">
        <v>28</v>
      </c>
      <c r="H16" s="72">
        <v>27</v>
      </c>
      <c r="I16" s="72">
        <f>VLOOKUP(G16,Sheet2!$A$3:$B$33,2,FALSE)</f>
        <v>20</v>
      </c>
      <c r="J16" s="72">
        <f t="shared" si="2"/>
        <v>1</v>
      </c>
      <c r="K16" s="72">
        <f>COUNTIF(Sheet2!$G$4:$G$12,Sheet1!G16)</f>
        <v>0</v>
      </c>
      <c r="L16" s="73">
        <f t="shared" si="3"/>
        <v>0.7407407407407407</v>
      </c>
      <c r="M16" s="72">
        <v>13</v>
      </c>
      <c r="N16" s="72">
        <v>22</v>
      </c>
      <c r="O16" s="72">
        <f>VLOOKUP(M16,Sheet2!$A$3:$B$33,2,FALSE)</f>
        <v>21</v>
      </c>
      <c r="P16" s="72">
        <f t="shared" si="4"/>
        <v>1</v>
      </c>
      <c r="Q16" s="72">
        <f>COUNTIF(Sheet2!$H$4:$H$12,Sheet1!M16)</f>
        <v>0</v>
      </c>
      <c r="R16" s="73">
        <f t="shared" si="5"/>
        <v>0.95454545454545459</v>
      </c>
      <c r="S16" s="72">
        <v>25</v>
      </c>
      <c r="T16" s="72">
        <v>9</v>
      </c>
      <c r="U16" s="72">
        <f>VLOOKUP(S16,Sheet2!$A$3:$B$33,2,FALSE)</f>
        <v>24</v>
      </c>
      <c r="V16" s="72">
        <f t="shared" si="6"/>
        <v>0</v>
      </c>
      <c r="W16" s="72">
        <f>COUNTIF(Sheet2!$I$4:$I$10,Sheet1!S16)</f>
        <v>0</v>
      </c>
      <c r="X16" s="73">
        <f t="shared" si="7"/>
        <v>2.6666666666666665</v>
      </c>
      <c r="Y16" s="72">
        <v>27</v>
      </c>
      <c r="Z16" s="72">
        <v>13</v>
      </c>
      <c r="AA16" s="72">
        <f>VLOOKUP(Y16,Sheet2!$A$3:$B$33,2,FALSE)</f>
        <v>2</v>
      </c>
      <c r="AB16" s="72">
        <f t="shared" si="8"/>
        <v>1</v>
      </c>
      <c r="AC16" s="72">
        <f>COUNTIF(Sheet2!$J$4:$J$13,Sheet1!Y16)</f>
        <v>1</v>
      </c>
      <c r="AD16" s="73">
        <f t="shared" si="9"/>
        <v>0.15384615384615385</v>
      </c>
    </row>
    <row r="17" spans="1:30" x14ac:dyDescent="0.3">
      <c r="A17" s="72">
        <v>30</v>
      </c>
      <c r="B17" s="72">
        <v>4</v>
      </c>
      <c r="C17" s="72">
        <f>VLOOKUP(A17,Sheet2!$A$3:$B$33,2,FALSE)</f>
        <v>2</v>
      </c>
      <c r="D17" s="72">
        <f t="shared" si="0"/>
        <v>1</v>
      </c>
      <c r="E17" s="72">
        <f>COUNTIF(Sheet2!$F$4:$F$12,Sheet1!A17)</f>
        <v>1</v>
      </c>
      <c r="F17" s="73">
        <f t="shared" si="1"/>
        <v>0.5</v>
      </c>
      <c r="G17" s="72">
        <v>23</v>
      </c>
      <c r="H17" s="72">
        <v>27</v>
      </c>
      <c r="I17" s="72">
        <f>VLOOKUP(G17,Sheet2!$A$3:$B$33,2,FALSE)</f>
        <v>4</v>
      </c>
      <c r="J17" s="72">
        <f t="shared" si="2"/>
        <v>1</v>
      </c>
      <c r="K17" s="72">
        <f>COUNTIF(Sheet2!$G$4:$G$12,Sheet1!G17)</f>
        <v>1</v>
      </c>
      <c r="L17" s="73">
        <f t="shared" si="3"/>
        <v>0.14814814814814814</v>
      </c>
      <c r="M17" s="72">
        <v>2</v>
      </c>
      <c r="N17" s="72">
        <v>22</v>
      </c>
      <c r="O17" s="72">
        <f>VLOOKUP(M17,Sheet2!$A$3:$B$33,2,FALSE)</f>
        <v>19</v>
      </c>
      <c r="P17" s="72">
        <f t="shared" si="4"/>
        <v>1</v>
      </c>
      <c r="Q17" s="72">
        <f>COUNTIF(Sheet2!$H$4:$H$12,Sheet1!M17)</f>
        <v>1</v>
      </c>
      <c r="R17" s="73">
        <f t="shared" si="5"/>
        <v>0.86363636363636365</v>
      </c>
      <c r="S17" s="72">
        <v>15</v>
      </c>
      <c r="T17" s="72">
        <v>9</v>
      </c>
      <c r="U17" s="72">
        <f>VLOOKUP(S17,Sheet2!$A$3:$B$33,2,FALSE)</f>
        <v>3</v>
      </c>
      <c r="V17" s="72">
        <f t="shared" si="6"/>
        <v>1</v>
      </c>
      <c r="W17" s="72">
        <f>COUNTIF(Sheet2!$I$4:$I$10,Sheet1!S17)</f>
        <v>0</v>
      </c>
      <c r="X17" s="73">
        <f t="shared" si="7"/>
        <v>0.33333333333333331</v>
      </c>
      <c r="Y17" s="72">
        <v>22</v>
      </c>
      <c r="Z17" s="72">
        <v>13</v>
      </c>
      <c r="AA17" s="72">
        <f>VLOOKUP(Y17,Sheet2!$A$3:$B$33,2,FALSE)</f>
        <v>12</v>
      </c>
      <c r="AB17" s="72">
        <f t="shared" si="8"/>
        <v>1</v>
      </c>
      <c r="AC17" s="72">
        <f>COUNTIF(Sheet2!$J$4:$J$13,Sheet1!Y17)</f>
        <v>0</v>
      </c>
      <c r="AD17" s="73">
        <f t="shared" si="9"/>
        <v>0.92307692307692313</v>
      </c>
    </row>
    <row r="18" spans="1:30" x14ac:dyDescent="0.3">
      <c r="A18" s="72">
        <v>22</v>
      </c>
      <c r="B18" s="72">
        <v>12</v>
      </c>
      <c r="C18" s="72">
        <f>VLOOKUP(A18,Sheet2!$A$3:$B$33,2,FALSE)</f>
        <v>12</v>
      </c>
      <c r="D18" s="72">
        <f t="shared" si="0"/>
        <v>1</v>
      </c>
      <c r="E18" s="72">
        <f>COUNTIF(Sheet2!$F$4:$F$12,Sheet1!A18)</f>
        <v>1</v>
      </c>
      <c r="F18" s="73">
        <f t="shared" si="1"/>
        <v>1</v>
      </c>
      <c r="G18" s="72">
        <v>10</v>
      </c>
      <c r="H18" s="72">
        <v>27</v>
      </c>
      <c r="I18" s="72">
        <f>VLOOKUP(G18,Sheet2!$A$3:$B$33,2,FALSE)</f>
        <v>16</v>
      </c>
      <c r="J18" s="72">
        <f t="shared" si="2"/>
        <v>1</v>
      </c>
      <c r="K18" s="72">
        <f>COUNTIF(Sheet2!$G$4:$G$12,Sheet1!G18)</f>
        <v>1</v>
      </c>
      <c r="L18" s="73">
        <f t="shared" si="3"/>
        <v>0.59259259259259256</v>
      </c>
      <c r="M18" s="72">
        <v>8</v>
      </c>
      <c r="N18" s="72">
        <v>22</v>
      </c>
      <c r="O18" s="72">
        <f>VLOOKUP(M18,Sheet2!$A$3:$B$33,2,FALSE)</f>
        <v>16</v>
      </c>
      <c r="P18" s="72">
        <f t="shared" si="4"/>
        <v>1</v>
      </c>
      <c r="Q18" s="72">
        <f>COUNTIF(Sheet2!$H$4:$H$12,Sheet1!M18)</f>
        <v>0</v>
      </c>
      <c r="R18" s="73">
        <f t="shared" si="5"/>
        <v>0.72727272727272729</v>
      </c>
      <c r="S18" s="72">
        <v>7</v>
      </c>
      <c r="T18" s="72">
        <v>9</v>
      </c>
      <c r="U18" s="72">
        <f>VLOOKUP(S18,Sheet2!$A$3:$B$33,2,FALSE)</f>
        <v>12</v>
      </c>
      <c r="V18" s="72">
        <f t="shared" si="6"/>
        <v>0</v>
      </c>
      <c r="W18" s="72">
        <f>COUNTIF(Sheet2!$I$4:$I$10,Sheet1!S18)</f>
        <v>0</v>
      </c>
      <c r="X18" s="73">
        <f t="shared" si="7"/>
        <v>1.3333333333333333</v>
      </c>
      <c r="Y18" s="72">
        <v>32</v>
      </c>
      <c r="Z18" s="72">
        <v>13</v>
      </c>
      <c r="AA18" s="72">
        <f>VLOOKUP(Y18,Sheet2!$A$3:$B$33,2,FALSE)</f>
        <v>9</v>
      </c>
      <c r="AB18" s="72">
        <f t="shared" si="8"/>
        <v>1</v>
      </c>
      <c r="AC18" s="72">
        <f>COUNTIF(Sheet2!$J$4:$J$13,Sheet1!Y18)</f>
        <v>1</v>
      </c>
      <c r="AD18" s="73">
        <f t="shared" si="9"/>
        <v>0.69230769230769229</v>
      </c>
    </row>
    <row r="19" spans="1:30" x14ac:dyDescent="0.3">
      <c r="A19" s="72">
        <v>32</v>
      </c>
      <c r="B19" s="72">
        <v>12</v>
      </c>
      <c r="C19" s="72">
        <f>VLOOKUP(A19,Sheet2!$A$3:$B$33,2,FALSE)</f>
        <v>9</v>
      </c>
      <c r="D19" s="72">
        <f t="shared" si="0"/>
        <v>1</v>
      </c>
      <c r="E19" s="72">
        <f>COUNTIF(Sheet2!$F$4:$F$12,Sheet1!A19)</f>
        <v>0</v>
      </c>
      <c r="F19" s="73">
        <f t="shared" si="1"/>
        <v>0.75</v>
      </c>
      <c r="G19" s="72">
        <v>16</v>
      </c>
      <c r="H19" s="72">
        <v>27</v>
      </c>
      <c r="I19" s="72">
        <f>VLOOKUP(G19,Sheet2!$A$3:$B$33,2,FALSE)</f>
        <v>22</v>
      </c>
      <c r="J19" s="72">
        <f t="shared" si="2"/>
        <v>1</v>
      </c>
      <c r="K19" s="72">
        <f>COUNTIF(Sheet2!$G$4:$G$12,Sheet1!G19)</f>
        <v>0</v>
      </c>
      <c r="L19" s="73">
        <f t="shared" si="3"/>
        <v>0.81481481481481477</v>
      </c>
      <c r="M19" s="72">
        <v>25</v>
      </c>
      <c r="N19" s="72">
        <v>22</v>
      </c>
      <c r="O19" s="72">
        <f>VLOOKUP(M19,Sheet2!$A$3:$B$33,2,FALSE)</f>
        <v>24</v>
      </c>
      <c r="P19" s="72">
        <f t="shared" si="4"/>
        <v>0</v>
      </c>
      <c r="Q19" s="72">
        <f>COUNTIF(Sheet2!$H$4:$H$12,Sheet1!M19)</f>
        <v>0</v>
      </c>
      <c r="R19" s="73">
        <f t="shared" si="5"/>
        <v>1.0909090909090908</v>
      </c>
      <c r="S19" s="72">
        <v>4</v>
      </c>
      <c r="T19" s="72">
        <v>9</v>
      </c>
      <c r="U19" s="72">
        <f>VLOOKUP(S19,Sheet2!$A$3:$B$33,2,FALSE)</f>
        <v>6</v>
      </c>
      <c r="V19" s="72">
        <f t="shared" si="6"/>
        <v>1</v>
      </c>
      <c r="W19" s="72">
        <f>COUNTIF(Sheet2!$I$4:$I$10,Sheet1!S19)</f>
        <v>0</v>
      </c>
      <c r="X19" s="73">
        <f t="shared" si="7"/>
        <v>0.66666666666666663</v>
      </c>
      <c r="Y19" s="72">
        <v>20</v>
      </c>
      <c r="Z19" s="72">
        <v>13</v>
      </c>
      <c r="AA19" s="72">
        <f>VLOOKUP(Y19,Sheet2!$A$3:$B$33,2,FALSE)</f>
        <v>24</v>
      </c>
      <c r="AB19" s="72">
        <f t="shared" si="8"/>
        <v>0</v>
      </c>
      <c r="AC19" s="72">
        <f>COUNTIF(Sheet2!$J$4:$J$13,Sheet1!Y19)</f>
        <v>0</v>
      </c>
      <c r="AD19" s="73">
        <f t="shared" si="9"/>
        <v>1.8461538461538463</v>
      </c>
    </row>
    <row r="20" spans="1:30" x14ac:dyDescent="0.3">
      <c r="A20" s="72">
        <v>20</v>
      </c>
      <c r="B20" s="72">
        <v>12</v>
      </c>
      <c r="C20" s="72">
        <f>VLOOKUP(A20,Sheet2!$A$3:$B$33,2,FALSE)</f>
        <v>24</v>
      </c>
      <c r="D20" s="72">
        <f t="shared" si="0"/>
        <v>0</v>
      </c>
      <c r="E20" s="72">
        <f>COUNTIF(Sheet2!$F$4:$F$12,Sheet1!A20)</f>
        <v>0</v>
      </c>
      <c r="F20" s="73">
        <f t="shared" si="1"/>
        <v>2</v>
      </c>
      <c r="G20" s="72">
        <v>11</v>
      </c>
      <c r="H20" s="72">
        <v>27</v>
      </c>
      <c r="I20" s="72">
        <f>VLOOKUP(G20,Sheet2!$A$3:$B$33,2,FALSE)</f>
        <v>8</v>
      </c>
      <c r="J20" s="72">
        <f t="shared" si="2"/>
        <v>1</v>
      </c>
      <c r="K20" s="72">
        <f>COUNTIF(Sheet2!$G$4:$G$12,Sheet1!G20)</f>
        <v>0</v>
      </c>
      <c r="L20" s="73">
        <f t="shared" si="3"/>
        <v>0.29629629629629628</v>
      </c>
      <c r="M20" s="72">
        <v>21</v>
      </c>
      <c r="N20" s="72">
        <v>12</v>
      </c>
      <c r="O20" s="72">
        <f>VLOOKUP(M20,Sheet2!$A$3:$B$33,2,FALSE)</f>
        <v>8</v>
      </c>
      <c r="P20" s="72">
        <f t="shared" si="4"/>
        <v>1</v>
      </c>
      <c r="Q20" s="72">
        <f>COUNTIF(Sheet2!$H$4:$H$12,Sheet1!M20)</f>
        <v>1</v>
      </c>
      <c r="R20" s="73">
        <f t="shared" si="5"/>
        <v>0.66666666666666663</v>
      </c>
      <c r="S20" s="72">
        <v>3</v>
      </c>
      <c r="T20" s="72">
        <v>9</v>
      </c>
      <c r="U20" s="72">
        <f>VLOOKUP(S20,Sheet2!$A$3:$B$33,2,FALSE)</f>
        <v>21</v>
      </c>
      <c r="V20" s="72">
        <f t="shared" si="6"/>
        <v>0</v>
      </c>
      <c r="W20" s="72">
        <f>COUNTIF(Sheet2!$I$4:$I$10,Sheet1!S20)</f>
        <v>0</v>
      </c>
      <c r="X20" s="73">
        <f t="shared" si="7"/>
        <v>2.3333333333333335</v>
      </c>
      <c r="Y20" s="72">
        <v>18</v>
      </c>
      <c r="Z20" s="72">
        <v>13</v>
      </c>
      <c r="AA20" s="72">
        <f>VLOOKUP(Y20,Sheet2!$A$3:$B$33,2,FALSE)</f>
        <v>19</v>
      </c>
      <c r="AB20" s="72">
        <f t="shared" si="8"/>
        <v>0</v>
      </c>
      <c r="AC20" s="72">
        <f>COUNTIF(Sheet2!$J$4:$J$13,Sheet1!Y20)</f>
        <v>0</v>
      </c>
      <c r="AD20" s="73">
        <f t="shared" si="9"/>
        <v>1.4615384615384615</v>
      </c>
    </row>
    <row r="21" spans="1:30" x14ac:dyDescent="0.3">
      <c r="A21" s="72">
        <v>18</v>
      </c>
      <c r="B21" s="72">
        <v>12</v>
      </c>
      <c r="C21" s="72">
        <f>VLOOKUP(A21,Sheet2!$A$3:$B$33,2,FALSE)</f>
        <v>19</v>
      </c>
      <c r="D21" s="72">
        <f t="shared" si="0"/>
        <v>0</v>
      </c>
      <c r="E21" s="72">
        <f>COUNTIF(Sheet2!$F$4:$F$12,Sheet1!A21)</f>
        <v>0</v>
      </c>
      <c r="F21" s="73">
        <f t="shared" si="1"/>
        <v>1.5833333333333333</v>
      </c>
      <c r="G21" s="72">
        <v>26</v>
      </c>
      <c r="H21" s="72">
        <v>27</v>
      </c>
      <c r="I21" s="72">
        <f>VLOOKUP(G21,Sheet2!$A$3:$B$33,2,FALSE)</f>
        <v>24</v>
      </c>
      <c r="J21" s="72">
        <f t="shared" si="2"/>
        <v>1</v>
      </c>
      <c r="K21" s="72">
        <f>COUNTIF(Sheet2!$G$4:$G$12,Sheet1!G21)</f>
        <v>0</v>
      </c>
      <c r="L21" s="73">
        <f t="shared" si="3"/>
        <v>0.88888888888888884</v>
      </c>
      <c r="M21" s="72">
        <v>6</v>
      </c>
      <c r="N21" s="72">
        <v>12</v>
      </c>
      <c r="O21" s="72">
        <f>VLOOKUP(M21,Sheet2!$A$3:$B$33,2,FALSE)</f>
        <v>7</v>
      </c>
      <c r="P21" s="72">
        <f t="shared" si="4"/>
        <v>1</v>
      </c>
      <c r="Q21" s="72">
        <f>COUNTIF(Sheet2!$H$4:$H$12,Sheet1!M21)</f>
        <v>0</v>
      </c>
      <c r="R21" s="73">
        <f t="shared" si="5"/>
        <v>0.58333333333333337</v>
      </c>
      <c r="S21" s="72">
        <v>24</v>
      </c>
      <c r="T21" s="72">
        <v>9</v>
      </c>
      <c r="U21" s="72">
        <f>VLOOKUP(S21,Sheet2!$A$3:$B$33,2,FALSE)</f>
        <v>8</v>
      </c>
      <c r="V21" s="72">
        <f t="shared" si="6"/>
        <v>1</v>
      </c>
      <c r="W21" s="72">
        <f>COUNTIF(Sheet2!$I$4:$I$10,Sheet1!S21)</f>
        <v>1</v>
      </c>
      <c r="X21" s="73">
        <f t="shared" si="7"/>
        <v>0.88888888888888884</v>
      </c>
      <c r="Y21" s="72">
        <v>14</v>
      </c>
      <c r="Z21" s="72">
        <v>13</v>
      </c>
      <c r="AA21" s="72">
        <f>VLOOKUP(Y21,Sheet2!$A$3:$B$33,2,FALSE)</f>
        <v>16</v>
      </c>
      <c r="AB21" s="72">
        <f t="shared" si="8"/>
        <v>0</v>
      </c>
      <c r="AC21" s="72">
        <f>COUNTIF(Sheet2!$J$4:$J$13,Sheet1!Y21)</f>
        <v>0</v>
      </c>
      <c r="AD21" s="73">
        <f t="shared" si="9"/>
        <v>1.2307692307692308</v>
      </c>
    </row>
    <row r="22" spans="1:30" x14ac:dyDescent="0.3">
      <c r="A22" s="72">
        <v>14</v>
      </c>
      <c r="B22" s="72">
        <v>12</v>
      </c>
      <c r="C22" s="72">
        <f>VLOOKUP(A22,Sheet2!$A$3:$B$33,2,FALSE)</f>
        <v>16</v>
      </c>
      <c r="D22" s="72">
        <f t="shared" si="0"/>
        <v>0</v>
      </c>
      <c r="E22" s="72">
        <f>COUNTIF(Sheet2!$F$4:$F$12,Sheet1!A22)</f>
        <v>0</v>
      </c>
      <c r="F22" s="73">
        <f t="shared" si="1"/>
        <v>1.3333333333333333</v>
      </c>
      <c r="G22" s="72">
        <v>21</v>
      </c>
      <c r="H22" s="72">
        <v>27</v>
      </c>
      <c r="I22" s="72">
        <f>VLOOKUP(G22,Sheet2!$A$3:$B$33,2,FALSE)</f>
        <v>8</v>
      </c>
      <c r="J22" s="72">
        <f t="shared" si="2"/>
        <v>1</v>
      </c>
      <c r="K22" s="72">
        <f>COUNTIF(Sheet2!$G$4:$G$12,Sheet1!G22)</f>
        <v>0</v>
      </c>
      <c r="L22" s="73">
        <f t="shared" si="3"/>
        <v>0.29629629629629628</v>
      </c>
      <c r="M22" s="72">
        <v>26</v>
      </c>
      <c r="N22" s="72">
        <v>12</v>
      </c>
      <c r="O22" s="72">
        <f>VLOOKUP(M22,Sheet2!$A$3:$B$33,2,FALSE)</f>
        <v>24</v>
      </c>
      <c r="P22" s="72">
        <f t="shared" si="4"/>
        <v>0</v>
      </c>
      <c r="Q22" s="72">
        <f>COUNTIF(Sheet2!$H$4:$H$12,Sheet1!M22)</f>
        <v>0</v>
      </c>
      <c r="R22" s="73">
        <f t="shared" si="5"/>
        <v>2</v>
      </c>
      <c r="S22" s="72">
        <v>29</v>
      </c>
      <c r="T22" s="72">
        <v>14</v>
      </c>
      <c r="U22" s="72">
        <f>VLOOKUP(S22,Sheet2!$A$3:$B$33,2,FALSE)</f>
        <v>15</v>
      </c>
      <c r="V22" s="72">
        <f t="shared" si="6"/>
        <v>0</v>
      </c>
      <c r="W22" s="72">
        <f>COUNTIF(Sheet2!$I$4:$I$10,Sheet1!S22)</f>
        <v>0</v>
      </c>
      <c r="X22" s="73">
        <f t="shared" si="7"/>
        <v>1.0714285714285714</v>
      </c>
      <c r="Y22" s="72">
        <v>25</v>
      </c>
      <c r="Z22" s="72">
        <v>13</v>
      </c>
      <c r="AA22" s="72">
        <f>VLOOKUP(Y22,Sheet2!$A$3:$B$33,2,FALSE)</f>
        <v>24</v>
      </c>
      <c r="AB22" s="72">
        <f t="shared" si="8"/>
        <v>0</v>
      </c>
      <c r="AC22" s="72">
        <f>COUNTIF(Sheet2!$J$4:$J$13,Sheet1!Y22)</f>
        <v>0</v>
      </c>
      <c r="AD22" s="73">
        <f t="shared" si="9"/>
        <v>1.8461538461538463</v>
      </c>
    </row>
    <row r="23" spans="1:30" x14ac:dyDescent="0.3">
      <c r="A23" s="72">
        <v>23</v>
      </c>
      <c r="B23" s="72">
        <v>10</v>
      </c>
      <c r="C23" s="72">
        <f>VLOOKUP(A23,Sheet2!$A$3:$B$33,2,FALSE)</f>
        <v>4</v>
      </c>
      <c r="D23" s="72">
        <f t="shared" si="0"/>
        <v>1</v>
      </c>
      <c r="E23" s="72">
        <f>COUNTIF(Sheet2!$F$4:$F$12,Sheet1!A23)</f>
        <v>1</v>
      </c>
      <c r="F23" s="73">
        <f t="shared" si="1"/>
        <v>0.4</v>
      </c>
      <c r="G23" s="72">
        <v>29</v>
      </c>
      <c r="H23" s="72">
        <v>1</v>
      </c>
      <c r="I23" s="72">
        <f>VLOOKUP(G23,Sheet2!$A$3:$B$33,2,FALSE)</f>
        <v>15</v>
      </c>
      <c r="J23" s="72">
        <f t="shared" si="2"/>
        <v>0</v>
      </c>
      <c r="K23" s="72">
        <f>COUNTIF(Sheet2!$G$4:$G$12,Sheet1!G23)</f>
        <v>0</v>
      </c>
      <c r="L23" s="73">
        <f t="shared" si="3"/>
        <v>15</v>
      </c>
      <c r="M23" s="72">
        <v>11</v>
      </c>
      <c r="N23" s="72">
        <v>12</v>
      </c>
      <c r="O23" s="72">
        <f>VLOOKUP(M23,Sheet2!$A$3:$B$33,2,FALSE)</f>
        <v>8</v>
      </c>
      <c r="P23" s="72">
        <f t="shared" si="4"/>
        <v>1</v>
      </c>
      <c r="Q23" s="72">
        <f>COUNTIF(Sheet2!$H$4:$H$12,Sheet1!M23)</f>
        <v>0</v>
      </c>
      <c r="R23" s="73">
        <f t="shared" si="5"/>
        <v>0.66666666666666663</v>
      </c>
      <c r="S23" s="72">
        <v>5</v>
      </c>
      <c r="T23" s="72">
        <v>14</v>
      </c>
      <c r="U23" s="72">
        <f>VLOOKUP(S23,Sheet2!$A$3:$B$33,2,FALSE)</f>
        <v>19</v>
      </c>
      <c r="V23" s="72">
        <f t="shared" si="6"/>
        <v>0</v>
      </c>
      <c r="W23" s="72">
        <f>COUNTIF(Sheet2!$I$4:$I$10,Sheet1!S23)</f>
        <v>0</v>
      </c>
      <c r="X23" s="73">
        <f t="shared" si="7"/>
        <v>1.3571428571428572</v>
      </c>
      <c r="Y23" s="72">
        <v>28</v>
      </c>
      <c r="Z23" s="72">
        <v>20</v>
      </c>
      <c r="AA23" s="72">
        <f>VLOOKUP(Y23,Sheet2!$A$3:$B$33,2,FALSE)</f>
        <v>20</v>
      </c>
      <c r="AB23" s="72">
        <f t="shared" si="8"/>
        <v>1</v>
      </c>
      <c r="AC23" s="72">
        <f>COUNTIF(Sheet2!$J$4:$J$13,Sheet1!Y23)</f>
        <v>1</v>
      </c>
      <c r="AD23" s="73">
        <f t="shared" si="9"/>
        <v>1</v>
      </c>
    </row>
    <row r="24" spans="1:30" x14ac:dyDescent="0.3">
      <c r="A24" s="72">
        <v>10</v>
      </c>
      <c r="B24" s="72">
        <v>10</v>
      </c>
      <c r="C24" s="72">
        <f>VLOOKUP(A24,Sheet2!$A$3:$B$33,2,FALSE)</f>
        <v>16</v>
      </c>
      <c r="D24" s="72">
        <f t="shared" si="0"/>
        <v>0</v>
      </c>
      <c r="E24" s="72">
        <f>COUNTIF(Sheet2!$F$4:$F$12,Sheet1!A24)</f>
        <v>0</v>
      </c>
      <c r="F24" s="73">
        <f t="shared" si="1"/>
        <v>1.6</v>
      </c>
      <c r="G24" s="72">
        <v>5</v>
      </c>
      <c r="H24" s="72">
        <v>1</v>
      </c>
      <c r="I24" s="72">
        <f>VLOOKUP(G24,Sheet2!$A$3:$B$33,2,FALSE)</f>
        <v>19</v>
      </c>
      <c r="J24" s="72">
        <f t="shared" si="2"/>
        <v>0</v>
      </c>
      <c r="K24" s="72">
        <f>COUNTIF(Sheet2!$G$4:$G$12,Sheet1!G24)</f>
        <v>0</v>
      </c>
      <c r="L24" s="73">
        <f t="shared" si="3"/>
        <v>19</v>
      </c>
      <c r="M24" s="72">
        <v>16</v>
      </c>
      <c r="N24" s="72">
        <v>12</v>
      </c>
      <c r="O24" s="72">
        <f>VLOOKUP(M24,Sheet2!$A$3:$B$33,2,FALSE)</f>
        <v>22</v>
      </c>
      <c r="P24" s="72">
        <f t="shared" si="4"/>
        <v>0</v>
      </c>
      <c r="Q24" s="72">
        <f>COUNTIF(Sheet2!$H$4:$H$12,Sheet1!M24)</f>
        <v>0</v>
      </c>
      <c r="R24" s="73">
        <f t="shared" si="5"/>
        <v>1.8333333333333333</v>
      </c>
      <c r="S24" s="72">
        <v>12</v>
      </c>
      <c r="T24" s="72">
        <v>14</v>
      </c>
      <c r="U24" s="72">
        <f>VLOOKUP(S24,Sheet2!$A$3:$B$33,2,FALSE)</f>
        <v>14</v>
      </c>
      <c r="V24" s="72">
        <f t="shared" si="6"/>
        <v>1</v>
      </c>
      <c r="W24" s="72">
        <f>COUNTIF(Sheet2!$I$4:$I$10,Sheet1!S24)</f>
        <v>1</v>
      </c>
      <c r="X24" s="73">
        <f t="shared" si="7"/>
        <v>1</v>
      </c>
      <c r="Y24" s="72">
        <v>29</v>
      </c>
      <c r="Z24" s="72">
        <v>12</v>
      </c>
      <c r="AA24" s="72">
        <f>VLOOKUP(Y24,Sheet2!$A$3:$B$33,2,FALSE)</f>
        <v>15</v>
      </c>
      <c r="AB24" s="72">
        <f t="shared" si="8"/>
        <v>0</v>
      </c>
      <c r="AC24" s="72">
        <f>COUNTIF(Sheet2!$J$4:$J$13,Sheet1!Y24)</f>
        <v>0</v>
      </c>
      <c r="AD24" s="73">
        <f t="shared" si="9"/>
        <v>1.25</v>
      </c>
    </row>
    <row r="25" spans="1:30" x14ac:dyDescent="0.3">
      <c r="A25" s="72">
        <v>16</v>
      </c>
      <c r="B25" s="72">
        <v>10</v>
      </c>
      <c r="C25" s="72">
        <f>VLOOKUP(A25,Sheet2!$A$3:$B$33,2,FALSE)</f>
        <v>22</v>
      </c>
      <c r="D25" s="72">
        <f t="shared" si="0"/>
        <v>0</v>
      </c>
      <c r="E25" s="72">
        <f>COUNTIF(Sheet2!$F$4:$F$12,Sheet1!A25)</f>
        <v>0</v>
      </c>
      <c r="F25" s="73">
        <f t="shared" si="1"/>
        <v>2.2000000000000002</v>
      </c>
      <c r="G25" s="72">
        <v>12</v>
      </c>
      <c r="H25" s="72">
        <v>1</v>
      </c>
      <c r="I25" s="72">
        <f>VLOOKUP(G25,Sheet2!$A$3:$B$33,2,FALSE)</f>
        <v>14</v>
      </c>
      <c r="J25" s="72">
        <f t="shared" si="2"/>
        <v>0</v>
      </c>
      <c r="K25" s="72">
        <f>COUNTIF(Sheet2!$G$4:$G$12,Sheet1!G25)</f>
        <v>0</v>
      </c>
      <c r="L25" s="73">
        <f t="shared" si="3"/>
        <v>14</v>
      </c>
      <c r="M25" s="72">
        <v>28</v>
      </c>
      <c r="N25" s="72">
        <v>20</v>
      </c>
      <c r="O25" s="72">
        <f>VLOOKUP(M25,Sheet2!$A$3:$B$33,2,FALSE)</f>
        <v>20</v>
      </c>
      <c r="P25" s="72">
        <f t="shared" si="4"/>
        <v>1</v>
      </c>
      <c r="Q25" s="72">
        <f>COUNTIF(Sheet2!$H$4:$H$12,Sheet1!M25)</f>
        <v>1</v>
      </c>
      <c r="R25" s="73">
        <f t="shared" si="5"/>
        <v>1</v>
      </c>
      <c r="S25" s="72">
        <v>9</v>
      </c>
      <c r="T25" s="72">
        <v>14</v>
      </c>
      <c r="U25" s="72">
        <f>VLOOKUP(S25,Sheet2!$A$3:$B$33,2,FALSE)</f>
        <v>6</v>
      </c>
      <c r="V25" s="72">
        <f t="shared" si="6"/>
        <v>1</v>
      </c>
      <c r="W25" s="72">
        <f>COUNTIF(Sheet2!$I$4:$I$10,Sheet1!S25)</f>
        <v>0</v>
      </c>
      <c r="X25" s="73">
        <f t="shared" si="7"/>
        <v>0.42857142857142855</v>
      </c>
      <c r="Y25" s="72">
        <v>24</v>
      </c>
      <c r="Z25" s="72">
        <v>12</v>
      </c>
      <c r="AA25" s="72">
        <f>VLOOKUP(Y25,Sheet2!$A$3:$B$33,2,FALSE)</f>
        <v>8</v>
      </c>
      <c r="AB25" s="72">
        <f t="shared" si="8"/>
        <v>1</v>
      </c>
      <c r="AC25" s="72">
        <f>COUNTIF(Sheet2!$J$4:$J$13,Sheet1!Y25)</f>
        <v>0</v>
      </c>
      <c r="AD25" s="73">
        <f t="shared" si="9"/>
        <v>0.66666666666666663</v>
      </c>
    </row>
    <row r="26" spans="1:30" x14ac:dyDescent="0.3">
      <c r="A26" s="72">
        <v>11</v>
      </c>
      <c r="B26" s="72">
        <v>10</v>
      </c>
      <c r="C26" s="72">
        <f>VLOOKUP(A26,Sheet2!$A$3:$B$33,2,FALSE)</f>
        <v>8</v>
      </c>
      <c r="D26" s="72">
        <f t="shared" si="0"/>
        <v>1</v>
      </c>
      <c r="E26" s="72">
        <f>COUNTIF(Sheet2!$F$4:$F$12,Sheet1!A26)</f>
        <v>0</v>
      </c>
      <c r="F26" s="73">
        <f t="shared" si="1"/>
        <v>0.8</v>
      </c>
      <c r="G26" s="72">
        <v>9</v>
      </c>
      <c r="H26" s="72">
        <v>1</v>
      </c>
      <c r="I26" s="72">
        <f>VLOOKUP(G26,Sheet2!$A$3:$B$33,2,FALSE)</f>
        <v>6</v>
      </c>
      <c r="J26" s="72">
        <f t="shared" si="2"/>
        <v>0</v>
      </c>
      <c r="K26" s="72">
        <f>COUNTIF(Sheet2!$G$4:$G$12,Sheet1!G26)</f>
        <v>0</v>
      </c>
      <c r="L26" s="73">
        <f t="shared" si="3"/>
        <v>6</v>
      </c>
      <c r="M26" s="72">
        <v>30</v>
      </c>
      <c r="N26" s="72">
        <v>7</v>
      </c>
      <c r="O26" s="72">
        <f>VLOOKUP(M26,Sheet2!$A$3:$B$33,2,FALSE)</f>
        <v>2</v>
      </c>
      <c r="P26" s="72">
        <f t="shared" si="4"/>
        <v>1</v>
      </c>
      <c r="Q26" s="72">
        <f>COUNTIF(Sheet2!$H$4:$H$12,Sheet1!M26)</f>
        <v>0</v>
      </c>
      <c r="R26" s="73">
        <f t="shared" si="5"/>
        <v>0.2857142857142857</v>
      </c>
      <c r="S26" s="72">
        <v>30</v>
      </c>
      <c r="T26" s="72">
        <v>4</v>
      </c>
      <c r="U26" s="72">
        <f>VLOOKUP(S26,Sheet2!$A$3:$B$33,2,FALSE)</f>
        <v>2</v>
      </c>
      <c r="V26" s="72">
        <f t="shared" si="6"/>
        <v>1</v>
      </c>
      <c r="W26" s="72">
        <f>COUNTIF(Sheet2!$I$4:$I$10,Sheet1!S26)</f>
        <v>1</v>
      </c>
      <c r="X26" s="73">
        <f t="shared" si="7"/>
        <v>0.5</v>
      </c>
      <c r="Y26" s="72">
        <v>3</v>
      </c>
      <c r="Z26" s="72">
        <v>12</v>
      </c>
      <c r="AA26" s="72">
        <f>VLOOKUP(Y26,Sheet2!$A$3:$B$33,2,FALSE)</f>
        <v>21</v>
      </c>
      <c r="AB26" s="72">
        <f t="shared" si="8"/>
        <v>0</v>
      </c>
      <c r="AC26" s="72">
        <f>COUNTIF(Sheet2!$J$4:$J$13,Sheet1!Y26)</f>
        <v>0</v>
      </c>
      <c r="AD26" s="73">
        <f t="shared" si="9"/>
        <v>1.75</v>
      </c>
    </row>
    <row r="27" spans="1:30" x14ac:dyDescent="0.3">
      <c r="A27" s="72">
        <v>26</v>
      </c>
      <c r="B27" s="72">
        <v>10</v>
      </c>
      <c r="C27" s="72">
        <f>VLOOKUP(A27,Sheet2!$A$3:$B$33,2,FALSE)</f>
        <v>24</v>
      </c>
      <c r="D27" s="72">
        <f t="shared" si="0"/>
        <v>0</v>
      </c>
      <c r="E27" s="72">
        <f>COUNTIF(Sheet2!$F$4:$F$12,Sheet1!A27)</f>
        <v>0</v>
      </c>
      <c r="F27" s="73">
        <f t="shared" si="1"/>
        <v>2.4</v>
      </c>
      <c r="G27" s="72">
        <v>19</v>
      </c>
      <c r="H27" s="72">
        <v>1</v>
      </c>
      <c r="I27" s="72">
        <f>VLOOKUP(G27,Sheet2!$A$3:$B$33,2,FALSE)</f>
        <v>1</v>
      </c>
      <c r="J27" s="72">
        <f t="shared" si="2"/>
        <v>1</v>
      </c>
      <c r="K27" s="72">
        <f>COUNTIF(Sheet2!$G$4:$G$12,Sheet1!G27)</f>
        <v>1</v>
      </c>
      <c r="L27" s="73">
        <f t="shared" si="3"/>
        <v>1</v>
      </c>
      <c r="M27" s="72">
        <v>23</v>
      </c>
      <c r="N27" s="72">
        <v>7</v>
      </c>
      <c r="O27" s="72">
        <f>VLOOKUP(M27,Sheet2!$A$3:$B$33,2,FALSE)</f>
        <v>4</v>
      </c>
      <c r="P27" s="72">
        <f t="shared" si="4"/>
        <v>1</v>
      </c>
      <c r="Q27" s="72">
        <f>COUNTIF(Sheet2!$H$4:$H$12,Sheet1!M27)</f>
        <v>0</v>
      </c>
      <c r="R27" s="73">
        <f t="shared" si="5"/>
        <v>0.5714285714285714</v>
      </c>
      <c r="S27" s="72">
        <v>16</v>
      </c>
      <c r="T27" s="72">
        <v>4</v>
      </c>
      <c r="U27" s="72">
        <f>VLOOKUP(S27,Sheet2!$A$3:$B$33,2,FALSE)</f>
        <v>22</v>
      </c>
      <c r="V27" s="72">
        <f t="shared" si="6"/>
        <v>0</v>
      </c>
      <c r="W27" s="72">
        <f>COUNTIF(Sheet2!$I$4:$I$10,Sheet1!S27)</f>
        <v>0</v>
      </c>
      <c r="X27" s="73">
        <f t="shared" si="7"/>
        <v>5.5</v>
      </c>
      <c r="Y27" s="72">
        <v>4</v>
      </c>
      <c r="Z27" s="72">
        <v>12</v>
      </c>
      <c r="AA27" s="72">
        <f>VLOOKUP(Y27,Sheet2!$A$3:$B$33,2,FALSE)</f>
        <v>6</v>
      </c>
      <c r="AB27" s="72">
        <f t="shared" si="8"/>
        <v>1</v>
      </c>
      <c r="AC27" s="72">
        <f>COUNTIF(Sheet2!$J$4:$J$13,Sheet1!Y27)</f>
        <v>0</v>
      </c>
      <c r="AD27" s="73">
        <f t="shared" si="9"/>
        <v>0.5</v>
      </c>
    </row>
    <row r="28" spans="1:30" x14ac:dyDescent="0.3">
      <c r="A28" s="72">
        <v>24</v>
      </c>
      <c r="B28" s="72">
        <v>13</v>
      </c>
      <c r="C28" s="72">
        <f>VLOOKUP(A28,Sheet2!$A$3:$B$33,2,FALSE)</f>
        <v>8</v>
      </c>
      <c r="D28" s="72">
        <f t="shared" si="0"/>
        <v>1</v>
      </c>
      <c r="E28" s="72">
        <f>COUNTIF(Sheet2!$F$4:$F$12,Sheet1!A28)</f>
        <v>1</v>
      </c>
      <c r="F28" s="73">
        <f t="shared" si="1"/>
        <v>0.61538461538461542</v>
      </c>
      <c r="G28" s="72">
        <v>31</v>
      </c>
      <c r="H28" s="72">
        <v>19</v>
      </c>
      <c r="I28" s="72">
        <f>VLOOKUP(G28,Sheet2!$A$3:$B$33,2,FALSE)</f>
        <v>14</v>
      </c>
      <c r="J28" s="72">
        <f t="shared" si="2"/>
        <v>1</v>
      </c>
      <c r="K28" s="72">
        <f>COUNTIF(Sheet2!$G$4:$G$12,Sheet1!G28)</f>
        <v>0</v>
      </c>
      <c r="L28" s="73">
        <f t="shared" si="3"/>
        <v>0.73684210526315785</v>
      </c>
      <c r="M28" s="72">
        <v>10</v>
      </c>
      <c r="N28" s="72">
        <v>7</v>
      </c>
      <c r="O28" s="72">
        <f>VLOOKUP(M28,Sheet2!$A$3:$B$33,2,FALSE)</f>
        <v>16</v>
      </c>
      <c r="P28" s="72">
        <f t="shared" si="4"/>
        <v>0</v>
      </c>
      <c r="Q28" s="72">
        <f>COUNTIF(Sheet2!$H$4:$H$12,Sheet1!M28)</f>
        <v>0</v>
      </c>
      <c r="R28" s="73">
        <f t="shared" si="5"/>
        <v>2.2857142857142856</v>
      </c>
      <c r="S28" s="72">
        <v>23</v>
      </c>
      <c r="T28" s="72">
        <v>4</v>
      </c>
      <c r="U28" s="72">
        <f>VLOOKUP(S28,Sheet2!$A$3:$B$33,2,FALSE)</f>
        <v>4</v>
      </c>
      <c r="V28" s="72">
        <f t="shared" si="6"/>
        <v>1</v>
      </c>
      <c r="W28" s="72">
        <f>COUNTIF(Sheet2!$I$4:$I$10,Sheet1!S28)</f>
        <v>0</v>
      </c>
      <c r="X28" s="73">
        <f t="shared" si="7"/>
        <v>1</v>
      </c>
      <c r="Y28" s="72">
        <v>7</v>
      </c>
      <c r="Z28" s="72">
        <v>12</v>
      </c>
      <c r="AA28" s="72">
        <f>VLOOKUP(Y28,Sheet2!$A$3:$B$33,2,FALSE)</f>
        <v>12</v>
      </c>
      <c r="AB28" s="72">
        <f t="shared" si="8"/>
        <v>1</v>
      </c>
      <c r="AC28" s="72">
        <f>COUNTIF(Sheet2!$J$4:$J$13,Sheet1!Y28)</f>
        <v>1</v>
      </c>
      <c r="AD28" s="73">
        <f t="shared" si="9"/>
        <v>1</v>
      </c>
    </row>
    <row r="29" spans="1:30" x14ac:dyDescent="0.3">
      <c r="A29" s="72">
        <v>3</v>
      </c>
      <c r="B29" s="72">
        <v>13</v>
      </c>
      <c r="C29" s="72">
        <f>VLOOKUP(A29,Sheet2!$A$3:$B$33,2,FALSE)</f>
        <v>21</v>
      </c>
      <c r="D29" s="72">
        <f t="shared" si="0"/>
        <v>0</v>
      </c>
      <c r="E29" s="72">
        <f>COUNTIF(Sheet2!$F$4:$F$12,Sheet1!A29)</f>
        <v>0</v>
      </c>
      <c r="F29" s="73">
        <f t="shared" si="1"/>
        <v>1.6153846153846154</v>
      </c>
      <c r="G29" s="72">
        <v>17</v>
      </c>
      <c r="H29" s="72">
        <v>19</v>
      </c>
      <c r="I29" s="72">
        <f>VLOOKUP(G29,Sheet2!$A$3:$B$33,2,FALSE)</f>
        <v>18</v>
      </c>
      <c r="J29" s="72">
        <f t="shared" si="2"/>
        <v>1</v>
      </c>
      <c r="K29" s="72">
        <f>COUNTIF(Sheet2!$G$4:$G$12,Sheet1!G29)</f>
        <v>0</v>
      </c>
      <c r="L29" s="73">
        <f t="shared" si="3"/>
        <v>0.94736842105263153</v>
      </c>
      <c r="M29" s="72">
        <v>9</v>
      </c>
      <c r="N29" s="72">
        <v>7</v>
      </c>
      <c r="O29" s="72">
        <f>VLOOKUP(M29,Sheet2!$A$3:$B$33,2,FALSE)</f>
        <v>6</v>
      </c>
      <c r="P29" s="72">
        <f t="shared" si="4"/>
        <v>1</v>
      </c>
      <c r="Q29" s="72">
        <f>COUNTIF(Sheet2!$H$4:$H$12,Sheet1!M29)</f>
        <v>1</v>
      </c>
      <c r="R29" s="73">
        <f t="shared" si="5"/>
        <v>0.8571428571428571</v>
      </c>
      <c r="S29" s="72">
        <v>10</v>
      </c>
      <c r="T29" s="72">
        <v>4</v>
      </c>
      <c r="U29" s="72">
        <f>VLOOKUP(S29,Sheet2!$A$3:$B$33,2,FALSE)</f>
        <v>16</v>
      </c>
      <c r="V29" s="72">
        <f t="shared" si="6"/>
        <v>0</v>
      </c>
      <c r="W29" s="72">
        <f>COUNTIF(Sheet2!$I$4:$I$10,Sheet1!S29)</f>
        <v>0</v>
      </c>
      <c r="X29" s="73">
        <f t="shared" si="7"/>
        <v>4</v>
      </c>
      <c r="Y29" s="72">
        <v>15</v>
      </c>
      <c r="Z29" s="72">
        <v>12</v>
      </c>
      <c r="AA29" s="72">
        <f>VLOOKUP(Y29,Sheet2!$A$3:$B$33,2,FALSE)</f>
        <v>3</v>
      </c>
      <c r="AB29" s="72">
        <f t="shared" si="8"/>
        <v>1</v>
      </c>
      <c r="AC29" s="72">
        <f>COUNTIF(Sheet2!$J$4:$J$13,Sheet1!Y29)</f>
        <v>0</v>
      </c>
      <c r="AD29" s="73">
        <f t="shared" si="9"/>
        <v>0.25</v>
      </c>
    </row>
    <row r="30" spans="1:30" x14ac:dyDescent="0.3">
      <c r="A30" s="72">
        <v>4</v>
      </c>
      <c r="B30" s="72">
        <v>13</v>
      </c>
      <c r="C30" s="72">
        <f>VLOOKUP(A30,Sheet2!$A$3:$B$33,2,FALSE)</f>
        <v>6</v>
      </c>
      <c r="D30" s="72">
        <f t="shared" si="0"/>
        <v>1</v>
      </c>
      <c r="E30" s="72">
        <f>COUNTIF(Sheet2!$F$4:$F$12,Sheet1!A30)</f>
        <v>0</v>
      </c>
      <c r="F30" s="73">
        <f t="shared" si="1"/>
        <v>0.46153846153846156</v>
      </c>
      <c r="G30" s="72">
        <v>13</v>
      </c>
      <c r="H30" s="72">
        <v>19</v>
      </c>
      <c r="I30" s="72">
        <f>VLOOKUP(G30,Sheet2!$A$3:$B$33,2,FALSE)</f>
        <v>21</v>
      </c>
      <c r="J30" s="72">
        <f t="shared" si="2"/>
        <v>0</v>
      </c>
      <c r="K30" s="72">
        <f>COUNTIF(Sheet2!$G$4:$G$12,Sheet1!G30)</f>
        <v>0</v>
      </c>
      <c r="L30" s="73">
        <f t="shared" si="3"/>
        <v>1.1052631578947369</v>
      </c>
      <c r="M30" s="72">
        <v>19</v>
      </c>
      <c r="N30" s="72">
        <v>7</v>
      </c>
      <c r="O30" s="72">
        <f>VLOOKUP(M30,Sheet2!$A$3:$B$33,2,FALSE)</f>
        <v>1</v>
      </c>
      <c r="P30" s="72">
        <f t="shared" si="4"/>
        <v>1</v>
      </c>
      <c r="Q30" s="72">
        <f>COUNTIF(Sheet2!$H$4:$H$12,Sheet1!M30)</f>
        <v>1</v>
      </c>
      <c r="R30" s="73">
        <f t="shared" si="5"/>
        <v>0.14285714285714285</v>
      </c>
      <c r="S30" s="72">
        <v>19</v>
      </c>
      <c r="T30" s="72">
        <v>4</v>
      </c>
      <c r="U30" s="72">
        <f>VLOOKUP(S30,Sheet2!$A$3:$B$33,2,FALSE)</f>
        <v>1</v>
      </c>
      <c r="V30" s="72">
        <f t="shared" si="6"/>
        <v>1</v>
      </c>
      <c r="W30" s="72">
        <f>COUNTIF(Sheet2!$I$4:$I$10,Sheet1!S30)</f>
        <v>1</v>
      </c>
      <c r="X30" s="73">
        <f t="shared" si="7"/>
        <v>0.25</v>
      </c>
      <c r="Y30" s="72">
        <v>31</v>
      </c>
      <c r="Z30" s="72">
        <v>15</v>
      </c>
      <c r="AA30" s="72">
        <f>VLOOKUP(Y30,Sheet2!$A$3:$B$33,2,FALSE)</f>
        <v>14</v>
      </c>
      <c r="AB30" s="72">
        <f t="shared" si="8"/>
        <v>1</v>
      </c>
      <c r="AC30" s="72">
        <f>COUNTIF(Sheet2!$J$4:$J$13,Sheet1!Y30)</f>
        <v>1</v>
      </c>
      <c r="AD30" s="73">
        <f t="shared" si="9"/>
        <v>0.93333333333333335</v>
      </c>
    </row>
    <row r="31" spans="1:30" x14ac:dyDescent="0.3">
      <c r="A31" s="72">
        <v>7</v>
      </c>
      <c r="B31" s="72">
        <v>13</v>
      </c>
      <c r="C31" s="72">
        <f>VLOOKUP(A31,Sheet2!$A$3:$B$33,2,FALSE)</f>
        <v>12</v>
      </c>
      <c r="D31" s="72">
        <f t="shared" si="0"/>
        <v>1</v>
      </c>
      <c r="E31" s="72">
        <f>COUNTIF(Sheet2!$F$4:$F$12,Sheet1!A31)</f>
        <v>0</v>
      </c>
      <c r="F31" s="73">
        <f t="shared" si="1"/>
        <v>0.92307692307692313</v>
      </c>
      <c r="G31" s="72">
        <v>2</v>
      </c>
      <c r="H31" s="72">
        <v>19</v>
      </c>
      <c r="I31" s="72">
        <f>VLOOKUP(G31,Sheet2!$A$3:$B$33,2,FALSE)</f>
        <v>19</v>
      </c>
      <c r="J31" s="72">
        <f t="shared" si="2"/>
        <v>1</v>
      </c>
      <c r="K31" s="72">
        <f>COUNTIF(Sheet2!$G$4:$G$12,Sheet1!G31)</f>
        <v>0</v>
      </c>
      <c r="L31" s="73">
        <f t="shared" si="3"/>
        <v>1</v>
      </c>
      <c r="M31" s="72">
        <v>31</v>
      </c>
      <c r="N31" s="72">
        <v>4</v>
      </c>
      <c r="O31" s="72">
        <f>VLOOKUP(M31,Sheet2!$A$3:$B$33,2,FALSE)</f>
        <v>14</v>
      </c>
      <c r="P31" s="72">
        <f t="shared" si="4"/>
        <v>0</v>
      </c>
      <c r="Q31" s="72">
        <f>COUNTIF(Sheet2!$H$4:$H$12,Sheet1!M31)</f>
        <v>0</v>
      </c>
      <c r="R31" s="73">
        <f t="shared" si="5"/>
        <v>3.5</v>
      </c>
      <c r="S31" s="72">
        <v>31</v>
      </c>
      <c r="T31" s="72">
        <v>4</v>
      </c>
      <c r="U31" s="72">
        <f>VLOOKUP(S31,Sheet2!$A$3:$B$33,2,FALSE)</f>
        <v>14</v>
      </c>
      <c r="V31" s="72">
        <f t="shared" si="6"/>
        <v>0</v>
      </c>
      <c r="W31" s="72">
        <f>COUNTIF(Sheet2!$I$4:$I$10,Sheet1!S31)</f>
        <v>0</v>
      </c>
      <c r="X31" s="73">
        <f t="shared" si="7"/>
        <v>3.5</v>
      </c>
      <c r="Y31" s="72">
        <v>17</v>
      </c>
      <c r="Z31" s="72">
        <v>15</v>
      </c>
      <c r="AA31" s="72">
        <f>VLOOKUP(Y31,Sheet2!$A$3:$B$33,2,FALSE)</f>
        <v>18</v>
      </c>
      <c r="AB31" s="72">
        <f t="shared" si="8"/>
        <v>0</v>
      </c>
      <c r="AC31" s="72">
        <f>COUNTIF(Sheet2!$J$4:$J$13,Sheet1!Y31)</f>
        <v>0</v>
      </c>
      <c r="AD31" s="73">
        <f t="shared" si="9"/>
        <v>1.2</v>
      </c>
    </row>
    <row r="32" spans="1:30" x14ac:dyDescent="0.3">
      <c r="A32" s="72">
        <v>27</v>
      </c>
      <c r="B32" s="72">
        <v>8</v>
      </c>
      <c r="C32" s="72">
        <f>VLOOKUP(A32,Sheet2!$A$3:$B$33,2,FALSE)</f>
        <v>2</v>
      </c>
      <c r="D32" s="72">
        <f t="shared" si="0"/>
        <v>1</v>
      </c>
      <c r="E32" s="72">
        <f>COUNTIF(Sheet2!$F$4:$F$12,Sheet1!A32)</f>
        <v>1</v>
      </c>
      <c r="F32" s="73">
        <f t="shared" si="1"/>
        <v>0.25</v>
      </c>
      <c r="G32" s="72">
        <v>14</v>
      </c>
      <c r="H32" s="72">
        <v>19</v>
      </c>
      <c r="I32" s="72">
        <f>VLOOKUP(G32,Sheet2!$A$3:$B$33,2,FALSE)</f>
        <v>16</v>
      </c>
      <c r="J32" s="72">
        <f t="shared" si="2"/>
        <v>1</v>
      </c>
      <c r="K32" s="72">
        <f>COUNTIF(Sheet2!$G$4:$G$12,Sheet1!G32)</f>
        <v>0</v>
      </c>
      <c r="L32" s="73">
        <f t="shared" si="3"/>
        <v>0.84210526315789469</v>
      </c>
      <c r="M32" s="72">
        <v>17</v>
      </c>
      <c r="N32" s="72">
        <v>4</v>
      </c>
      <c r="O32" s="72">
        <f>VLOOKUP(M32,Sheet2!$A$3:$B$33,2,FALSE)</f>
        <v>18</v>
      </c>
      <c r="P32" s="72">
        <f t="shared" si="4"/>
        <v>0</v>
      </c>
      <c r="Q32" s="72">
        <f>COUNTIF(Sheet2!$H$4:$H$12,Sheet1!M32)</f>
        <v>0</v>
      </c>
      <c r="R32" s="73">
        <f t="shared" si="5"/>
        <v>4.5</v>
      </c>
      <c r="S32" s="72">
        <v>17</v>
      </c>
      <c r="T32" s="72">
        <v>4</v>
      </c>
      <c r="U32" s="72">
        <f>VLOOKUP(S32,Sheet2!$A$3:$B$33,2,FALSE)</f>
        <v>18</v>
      </c>
      <c r="V32" s="72">
        <f t="shared" si="6"/>
        <v>0</v>
      </c>
      <c r="W32" s="72">
        <f>COUNTIF(Sheet2!$I$4:$I$10,Sheet1!S32)</f>
        <v>0</v>
      </c>
      <c r="X32" s="73">
        <f t="shared" si="7"/>
        <v>4.5</v>
      </c>
      <c r="Y32" s="72">
        <v>13</v>
      </c>
      <c r="Z32" s="72">
        <v>15</v>
      </c>
      <c r="AA32" s="72">
        <f>VLOOKUP(Y32,Sheet2!$A$3:$B$33,2,FALSE)</f>
        <v>21</v>
      </c>
      <c r="AB32" s="72">
        <f t="shared" si="8"/>
        <v>0</v>
      </c>
      <c r="AC32" s="72">
        <f>COUNTIF(Sheet2!$J$4:$J$13,Sheet1!Y32)</f>
        <v>0</v>
      </c>
      <c r="AD32" s="73">
        <f t="shared" si="9"/>
        <v>1.4</v>
      </c>
    </row>
    <row r="33" spans="1:30" x14ac:dyDescent="0.3">
      <c r="A33" s="72">
        <v>25</v>
      </c>
      <c r="B33" s="72">
        <v>8</v>
      </c>
      <c r="C33" s="72">
        <f>VLOOKUP(A33,Sheet2!$A$3:$B$33,2,FALSE)</f>
        <v>24</v>
      </c>
      <c r="D33" s="72">
        <f t="shared" si="0"/>
        <v>0</v>
      </c>
      <c r="E33" s="72">
        <f>COUNTIF(Sheet2!$F$4:$F$12,Sheet1!A33)</f>
        <v>0</v>
      </c>
      <c r="F33" s="73">
        <f t="shared" si="1"/>
        <v>3</v>
      </c>
      <c r="G33" s="72">
        <v>8</v>
      </c>
      <c r="H33" s="72">
        <v>19</v>
      </c>
      <c r="I33" s="72">
        <f>VLOOKUP(G33,Sheet2!$A$3:$B$33,2,FALSE)</f>
        <v>16</v>
      </c>
      <c r="J33" s="72">
        <f t="shared" si="2"/>
        <v>1</v>
      </c>
      <c r="K33" s="72">
        <f>COUNTIF(Sheet2!$G$4:$G$12,Sheet1!G33)</f>
        <v>1</v>
      </c>
      <c r="L33" s="73">
        <f t="shared" si="3"/>
        <v>0.84210526315789469</v>
      </c>
      <c r="M33" s="72">
        <v>27</v>
      </c>
      <c r="N33" s="72">
        <v>4</v>
      </c>
      <c r="O33" s="72">
        <f>VLOOKUP(M33,Sheet2!$A$3:$B$33,2,FALSE)</f>
        <v>2</v>
      </c>
      <c r="P33" s="72">
        <f t="shared" si="4"/>
        <v>1</v>
      </c>
      <c r="Q33" s="72">
        <f>COUNTIF(Sheet2!$H$4:$H$12,Sheet1!M33)</f>
        <v>0</v>
      </c>
      <c r="R33" s="73">
        <f t="shared" si="5"/>
        <v>0.5</v>
      </c>
      <c r="S33" s="72">
        <v>8</v>
      </c>
      <c r="T33" s="72">
        <v>4</v>
      </c>
      <c r="U33" s="72">
        <f>VLOOKUP(S33,Sheet2!$A$3:$B$33,2,FALSE)</f>
        <v>16</v>
      </c>
      <c r="V33" s="72">
        <f t="shared" si="6"/>
        <v>0</v>
      </c>
      <c r="W33" s="72">
        <f>COUNTIF(Sheet2!$I$4:$I$10,Sheet1!S33)</f>
        <v>0</v>
      </c>
      <c r="X33" s="73">
        <f t="shared" si="7"/>
        <v>4</v>
      </c>
      <c r="Y33" s="72">
        <v>2</v>
      </c>
      <c r="Z33" s="72">
        <v>15</v>
      </c>
      <c r="AA33" s="72">
        <f>VLOOKUP(Y33,Sheet2!$A$3:$B$33,2,FALSE)</f>
        <v>19</v>
      </c>
      <c r="AB33" s="72">
        <f t="shared" si="8"/>
        <v>0</v>
      </c>
      <c r="AC33" s="72">
        <f>COUNTIF(Sheet2!$J$4:$J$13,Sheet1!Y33)</f>
        <v>0</v>
      </c>
      <c r="AD33" s="73">
        <f t="shared" si="9"/>
        <v>1.2666666666666666</v>
      </c>
    </row>
    <row r="34" spans="1:30" x14ac:dyDescent="0.3">
      <c r="A34" s="72">
        <v>28</v>
      </c>
      <c r="B34" s="72">
        <v>8</v>
      </c>
      <c r="C34" s="72">
        <f>VLOOKUP(A34,Sheet2!$A$3:$B$33,2,FALSE)</f>
        <v>20</v>
      </c>
      <c r="D34" s="72">
        <f t="shared" si="0"/>
        <v>0</v>
      </c>
      <c r="E34" s="72">
        <f>COUNTIF(Sheet2!$F$4:$F$12,Sheet1!A34)</f>
        <v>0</v>
      </c>
      <c r="F34" s="73">
        <f t="shared" si="1"/>
        <v>2.5</v>
      </c>
      <c r="G34" s="72">
        <v>27</v>
      </c>
      <c r="H34" s="72">
        <v>19</v>
      </c>
      <c r="I34" s="72">
        <f>VLOOKUP(G34,Sheet2!$A$3:$B$33,2,FALSE)</f>
        <v>2</v>
      </c>
      <c r="J34" s="72">
        <f t="shared" si="2"/>
        <v>1</v>
      </c>
      <c r="K34" s="72">
        <f>COUNTIF(Sheet2!$G$4:$G$12,Sheet1!G34)</f>
        <v>1</v>
      </c>
      <c r="L34" s="73">
        <f t="shared" si="3"/>
        <v>0.10526315789473684</v>
      </c>
      <c r="M34" s="72">
        <v>15</v>
      </c>
      <c r="N34" s="72">
        <v>4</v>
      </c>
      <c r="O34" s="72">
        <f>VLOOKUP(M34,Sheet2!$A$3:$B$33,2,FALSE)</f>
        <v>3</v>
      </c>
      <c r="P34" s="72">
        <f t="shared" si="4"/>
        <v>1</v>
      </c>
      <c r="Q34" s="72">
        <f>COUNTIF(Sheet2!$H$4:$H$12,Sheet1!M34)</f>
        <v>1</v>
      </c>
      <c r="R34" s="73">
        <f t="shared" si="5"/>
        <v>0.75</v>
      </c>
      <c r="S34" s="72">
        <v>27</v>
      </c>
      <c r="T34" s="72">
        <v>4</v>
      </c>
      <c r="U34" s="72">
        <f>VLOOKUP(S34,Sheet2!$A$3:$B$33,2,FALSE)</f>
        <v>2</v>
      </c>
      <c r="V34" s="72">
        <f t="shared" si="6"/>
        <v>1</v>
      </c>
      <c r="W34" s="72">
        <f>COUNTIF(Sheet2!$I$4:$I$10,Sheet1!S34)</f>
        <v>1</v>
      </c>
      <c r="X34" s="73">
        <f t="shared" si="7"/>
        <v>0.5</v>
      </c>
      <c r="Y34" s="72">
        <v>8</v>
      </c>
      <c r="Z34" s="72">
        <v>15</v>
      </c>
      <c r="AA34" s="72">
        <f>VLOOKUP(Y34,Sheet2!$A$3:$B$33,2,FALSE)</f>
        <v>16</v>
      </c>
      <c r="AB34" s="72">
        <f t="shared" si="8"/>
        <v>0</v>
      </c>
      <c r="AC34" s="72">
        <f>COUNTIF(Sheet2!$J$4:$J$13,Sheet1!Y34)</f>
        <v>0</v>
      </c>
      <c r="AD34" s="73">
        <f t="shared" si="9"/>
        <v>1.0666666666666667</v>
      </c>
    </row>
  </sheetData>
  <mergeCells count="5">
    <mergeCell ref="Y2:AD2"/>
    <mergeCell ref="A2:F2"/>
    <mergeCell ref="G2:L2"/>
    <mergeCell ref="M2:R2"/>
    <mergeCell ref="S2:X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activeCell="C2" sqref="C2"/>
    </sheetView>
  </sheetViews>
  <sheetFormatPr defaultRowHeight="14.4" x14ac:dyDescent="0.3"/>
  <sheetData>
    <row r="1" spans="1:4" x14ac:dyDescent="0.3">
      <c r="A1" t="s">
        <v>105</v>
      </c>
      <c r="B1" t="s">
        <v>148</v>
      </c>
      <c r="C1" s="72" t="s">
        <v>138</v>
      </c>
      <c r="D1" s="72" t="s">
        <v>132</v>
      </c>
    </row>
    <row r="2" spans="1:4" x14ac:dyDescent="0.3">
      <c r="A2" s="1">
        <v>1</v>
      </c>
      <c r="B2" s="72">
        <v>15</v>
      </c>
      <c r="C2" s="73">
        <v>0.11538461538461539</v>
      </c>
      <c r="D2" s="72">
        <v>1</v>
      </c>
    </row>
    <row r="3" spans="1:4" x14ac:dyDescent="0.3">
      <c r="A3" s="1">
        <v>1</v>
      </c>
      <c r="B3" s="72">
        <v>8</v>
      </c>
      <c r="C3" s="73">
        <v>0.61538461538461542</v>
      </c>
      <c r="D3" s="72">
        <v>1</v>
      </c>
    </row>
    <row r="4" spans="1:4" x14ac:dyDescent="0.3">
      <c r="A4" s="1">
        <v>1</v>
      </c>
      <c r="B4" s="72">
        <v>2</v>
      </c>
      <c r="C4" s="73">
        <v>0.73076923076923073</v>
      </c>
      <c r="D4" s="72">
        <v>0</v>
      </c>
    </row>
    <row r="5" spans="1:4" x14ac:dyDescent="0.3">
      <c r="A5" s="1">
        <v>1</v>
      </c>
      <c r="B5" s="72">
        <v>13</v>
      </c>
      <c r="C5" s="73">
        <v>0.80769230769230771</v>
      </c>
      <c r="D5" s="72">
        <v>0</v>
      </c>
    </row>
    <row r="6" spans="1:4" x14ac:dyDescent="0.3">
      <c r="A6" s="1">
        <v>1</v>
      </c>
      <c r="B6" s="72">
        <v>17</v>
      </c>
      <c r="C6" s="73">
        <v>0.69230769230769229</v>
      </c>
      <c r="D6" s="72">
        <v>0</v>
      </c>
    </row>
    <row r="7" spans="1:4" x14ac:dyDescent="0.3">
      <c r="A7" s="1">
        <v>1</v>
      </c>
      <c r="B7" s="72">
        <v>31</v>
      </c>
      <c r="C7" s="73">
        <v>0.53846153846153844</v>
      </c>
      <c r="D7" s="72">
        <v>0</v>
      </c>
    </row>
    <row r="8" spans="1:4" x14ac:dyDescent="0.3">
      <c r="A8" s="1">
        <v>1</v>
      </c>
      <c r="B8" s="72">
        <v>19</v>
      </c>
      <c r="C8" s="73">
        <v>7.6923076923076927E-2</v>
      </c>
      <c r="D8" s="72">
        <v>1</v>
      </c>
    </row>
    <row r="9" spans="1:4" x14ac:dyDescent="0.3">
      <c r="A9" s="1">
        <v>1</v>
      </c>
      <c r="B9" s="72">
        <v>9</v>
      </c>
      <c r="C9" s="73">
        <v>0.46153846153846156</v>
      </c>
      <c r="D9" s="72">
        <v>1</v>
      </c>
    </row>
    <row r="10" spans="1:4" x14ac:dyDescent="0.3">
      <c r="A10" s="1">
        <v>1</v>
      </c>
      <c r="B10" s="72">
        <v>12</v>
      </c>
      <c r="C10" s="73">
        <v>1.0769230769230769</v>
      </c>
      <c r="D10" s="72">
        <v>0</v>
      </c>
    </row>
    <row r="11" spans="1:4" x14ac:dyDescent="0.3">
      <c r="A11" s="1">
        <v>1</v>
      </c>
      <c r="B11" s="72">
        <v>5</v>
      </c>
      <c r="C11" s="73">
        <v>1.4615384615384615</v>
      </c>
      <c r="D11" s="72">
        <v>0</v>
      </c>
    </row>
    <row r="12" spans="1:4" x14ac:dyDescent="0.3">
      <c r="A12" s="1">
        <v>1</v>
      </c>
      <c r="B12" s="72">
        <v>29</v>
      </c>
      <c r="C12" s="73">
        <v>1.1538461538461537</v>
      </c>
      <c r="D12" s="72">
        <v>0</v>
      </c>
    </row>
    <row r="13" spans="1:4" x14ac:dyDescent="0.3">
      <c r="A13" s="1">
        <v>1</v>
      </c>
      <c r="B13" s="72">
        <v>21</v>
      </c>
      <c r="C13" s="73">
        <v>2</v>
      </c>
      <c r="D13" s="72">
        <v>0</v>
      </c>
    </row>
    <row r="14" spans="1:4" x14ac:dyDescent="0.3">
      <c r="A14" s="1">
        <v>1</v>
      </c>
      <c r="B14" s="72">
        <v>6</v>
      </c>
      <c r="C14" s="73">
        <v>1.75</v>
      </c>
      <c r="D14" s="72">
        <v>0</v>
      </c>
    </row>
    <row r="15" spans="1:4" x14ac:dyDescent="0.3">
      <c r="A15" s="1">
        <v>1</v>
      </c>
      <c r="B15" s="72">
        <v>30</v>
      </c>
      <c r="C15" s="73">
        <v>0.5</v>
      </c>
      <c r="D15" s="72">
        <v>1</v>
      </c>
    </row>
    <row r="16" spans="1:4" x14ac:dyDescent="0.3">
      <c r="A16" s="1">
        <v>1</v>
      </c>
      <c r="B16" s="72">
        <v>22</v>
      </c>
      <c r="C16" s="73">
        <v>1</v>
      </c>
      <c r="D16" s="72">
        <v>1</v>
      </c>
    </row>
    <row r="17" spans="1:4" x14ac:dyDescent="0.3">
      <c r="A17" s="1">
        <v>1</v>
      </c>
      <c r="B17" s="72">
        <v>32</v>
      </c>
      <c r="C17" s="73">
        <v>0.75</v>
      </c>
      <c r="D17" s="72">
        <v>0</v>
      </c>
    </row>
    <row r="18" spans="1:4" x14ac:dyDescent="0.3">
      <c r="A18" s="1">
        <v>1</v>
      </c>
      <c r="B18" s="72">
        <v>20</v>
      </c>
      <c r="C18" s="73">
        <v>2</v>
      </c>
      <c r="D18" s="72">
        <v>0</v>
      </c>
    </row>
    <row r="19" spans="1:4" x14ac:dyDescent="0.3">
      <c r="A19" s="1">
        <v>1</v>
      </c>
      <c r="B19" s="72">
        <v>18</v>
      </c>
      <c r="C19" s="73">
        <v>1.5833333333333333</v>
      </c>
      <c r="D19" s="72">
        <v>0</v>
      </c>
    </row>
    <row r="20" spans="1:4" x14ac:dyDescent="0.3">
      <c r="A20" s="1">
        <v>1</v>
      </c>
      <c r="B20" s="72">
        <v>14</v>
      </c>
      <c r="C20" s="73">
        <v>1.3333333333333333</v>
      </c>
      <c r="D20" s="72">
        <v>0</v>
      </c>
    </row>
    <row r="21" spans="1:4" x14ac:dyDescent="0.3">
      <c r="A21" s="1">
        <v>1</v>
      </c>
      <c r="B21" s="72">
        <v>23</v>
      </c>
      <c r="C21" s="73">
        <v>0.4</v>
      </c>
      <c r="D21" s="72">
        <v>1</v>
      </c>
    </row>
    <row r="22" spans="1:4" x14ac:dyDescent="0.3">
      <c r="A22" s="1">
        <v>1</v>
      </c>
      <c r="B22" s="72">
        <v>10</v>
      </c>
      <c r="C22" s="73">
        <v>1.6</v>
      </c>
      <c r="D22" s="72">
        <v>0</v>
      </c>
    </row>
    <row r="23" spans="1:4" x14ac:dyDescent="0.3">
      <c r="A23" s="1">
        <v>1</v>
      </c>
      <c r="B23" s="72">
        <v>16</v>
      </c>
      <c r="C23" s="73">
        <v>2.2000000000000002</v>
      </c>
      <c r="D23" s="72">
        <v>0</v>
      </c>
    </row>
    <row r="24" spans="1:4" x14ac:dyDescent="0.3">
      <c r="A24" s="1">
        <v>1</v>
      </c>
      <c r="B24" s="72">
        <v>11</v>
      </c>
      <c r="C24" s="73">
        <v>0.8</v>
      </c>
      <c r="D24" s="72">
        <v>0</v>
      </c>
    </row>
    <row r="25" spans="1:4" x14ac:dyDescent="0.3">
      <c r="A25" s="1">
        <v>1</v>
      </c>
      <c r="B25" s="72">
        <v>26</v>
      </c>
      <c r="C25" s="73">
        <v>2.4</v>
      </c>
      <c r="D25" s="72">
        <v>0</v>
      </c>
    </row>
    <row r="26" spans="1:4" x14ac:dyDescent="0.3">
      <c r="A26" s="1">
        <v>1</v>
      </c>
      <c r="B26" s="72">
        <v>24</v>
      </c>
      <c r="C26" s="73">
        <v>0.61538461538461542</v>
      </c>
      <c r="D26" s="72">
        <v>1</v>
      </c>
    </row>
    <row r="27" spans="1:4" x14ac:dyDescent="0.3">
      <c r="A27" s="1">
        <v>1</v>
      </c>
      <c r="B27" s="72">
        <v>3</v>
      </c>
      <c r="C27" s="73">
        <v>1.6153846153846154</v>
      </c>
      <c r="D27" s="72">
        <v>0</v>
      </c>
    </row>
    <row r="28" spans="1:4" x14ac:dyDescent="0.3">
      <c r="A28" s="1">
        <v>1</v>
      </c>
      <c r="B28" s="72">
        <v>4</v>
      </c>
      <c r="C28" s="73">
        <v>0.46153846153846156</v>
      </c>
      <c r="D28" s="72">
        <v>0</v>
      </c>
    </row>
    <row r="29" spans="1:4" x14ac:dyDescent="0.3">
      <c r="A29" s="1">
        <v>1</v>
      </c>
      <c r="B29" s="72">
        <v>7</v>
      </c>
      <c r="C29" s="73">
        <v>0.92307692307692313</v>
      </c>
      <c r="D29" s="72">
        <v>0</v>
      </c>
    </row>
    <row r="30" spans="1:4" x14ac:dyDescent="0.3">
      <c r="A30" s="1">
        <v>1</v>
      </c>
      <c r="B30" s="72">
        <v>27</v>
      </c>
      <c r="C30" s="73">
        <v>0.25</v>
      </c>
      <c r="D30" s="72">
        <v>1</v>
      </c>
    </row>
    <row r="31" spans="1:4" x14ac:dyDescent="0.3">
      <c r="A31" s="1">
        <v>1</v>
      </c>
      <c r="B31" s="72">
        <v>25</v>
      </c>
      <c r="C31" s="73">
        <v>3</v>
      </c>
      <c r="D31" s="72">
        <v>0</v>
      </c>
    </row>
    <row r="32" spans="1:4" x14ac:dyDescent="0.3">
      <c r="A32" s="1">
        <v>1</v>
      </c>
      <c r="B32" s="72">
        <v>28</v>
      </c>
      <c r="C32" s="73">
        <v>2.5</v>
      </c>
      <c r="D32" s="72">
        <v>0</v>
      </c>
    </row>
    <row r="33" spans="1:4" x14ac:dyDescent="0.3">
      <c r="A33" s="1">
        <v>2</v>
      </c>
      <c r="B33" s="72">
        <v>6</v>
      </c>
      <c r="C33" s="73">
        <v>0.7</v>
      </c>
      <c r="D33" s="72">
        <v>1</v>
      </c>
    </row>
    <row r="34" spans="1:4" x14ac:dyDescent="0.3">
      <c r="A34" s="1">
        <v>2</v>
      </c>
      <c r="B34" s="72">
        <v>30</v>
      </c>
      <c r="C34" s="73">
        <v>0.2</v>
      </c>
      <c r="D34" s="72">
        <v>1</v>
      </c>
    </row>
    <row r="35" spans="1:4" x14ac:dyDescent="0.3">
      <c r="A35" s="1">
        <v>2</v>
      </c>
      <c r="B35" s="72">
        <v>15</v>
      </c>
      <c r="C35" s="73">
        <v>0.3</v>
      </c>
      <c r="D35" s="72">
        <v>0</v>
      </c>
    </row>
    <row r="36" spans="1:4" x14ac:dyDescent="0.3">
      <c r="A36" s="1">
        <v>2</v>
      </c>
      <c r="B36" s="72">
        <v>25</v>
      </c>
      <c r="C36" s="73">
        <v>2.4</v>
      </c>
      <c r="D36" s="72">
        <v>0</v>
      </c>
    </row>
    <row r="37" spans="1:4" x14ac:dyDescent="0.3">
      <c r="A37" s="1">
        <v>2</v>
      </c>
      <c r="B37" s="72">
        <v>7</v>
      </c>
      <c r="C37" s="73">
        <v>1.2</v>
      </c>
      <c r="D37" s="72">
        <v>0</v>
      </c>
    </row>
    <row r="38" spans="1:4" x14ac:dyDescent="0.3">
      <c r="A38" s="1">
        <v>2</v>
      </c>
      <c r="B38" s="72">
        <v>4</v>
      </c>
      <c r="C38" s="73">
        <v>0.6</v>
      </c>
      <c r="D38" s="72">
        <v>1</v>
      </c>
    </row>
    <row r="39" spans="1:4" x14ac:dyDescent="0.3">
      <c r="A39" s="1">
        <v>2</v>
      </c>
      <c r="B39" s="72">
        <v>3</v>
      </c>
      <c r="C39" s="73">
        <v>2.1</v>
      </c>
      <c r="D39" s="72">
        <v>0</v>
      </c>
    </row>
    <row r="40" spans="1:4" x14ac:dyDescent="0.3">
      <c r="A40" s="1">
        <v>2</v>
      </c>
      <c r="B40" s="72">
        <v>24</v>
      </c>
      <c r="C40" s="73">
        <v>0.8</v>
      </c>
      <c r="D40" s="72">
        <v>0</v>
      </c>
    </row>
    <row r="41" spans="1:4" x14ac:dyDescent="0.3">
      <c r="A41" s="1">
        <v>2</v>
      </c>
      <c r="B41" s="72">
        <v>22</v>
      </c>
      <c r="C41" s="73">
        <v>1.0909090909090908</v>
      </c>
      <c r="D41" s="72">
        <v>0</v>
      </c>
    </row>
    <row r="42" spans="1:4" x14ac:dyDescent="0.3">
      <c r="A42" s="1">
        <v>2</v>
      </c>
      <c r="B42" s="72">
        <v>32</v>
      </c>
      <c r="C42" s="73">
        <v>0.81818181818181823</v>
      </c>
      <c r="D42" s="72">
        <v>1</v>
      </c>
    </row>
    <row r="43" spans="1:4" x14ac:dyDescent="0.3">
      <c r="A43" s="1">
        <v>2</v>
      </c>
      <c r="B43" s="72">
        <v>20</v>
      </c>
      <c r="C43" s="73">
        <v>2.1818181818181817</v>
      </c>
      <c r="D43" s="72">
        <v>0</v>
      </c>
    </row>
    <row r="44" spans="1:4" x14ac:dyDescent="0.3">
      <c r="A44" s="1">
        <v>2</v>
      </c>
      <c r="B44" s="72">
        <v>18</v>
      </c>
      <c r="C44" s="73">
        <v>1.7272727272727273</v>
      </c>
      <c r="D44" s="72">
        <v>0</v>
      </c>
    </row>
    <row r="45" spans="1:4" x14ac:dyDescent="0.3">
      <c r="A45" s="1">
        <v>2</v>
      </c>
      <c r="B45" s="72">
        <v>28</v>
      </c>
      <c r="C45" s="73">
        <v>0.7407407407407407</v>
      </c>
      <c r="D45" s="72">
        <v>0</v>
      </c>
    </row>
    <row r="46" spans="1:4" x14ac:dyDescent="0.3">
      <c r="A46" s="1">
        <v>2</v>
      </c>
      <c r="B46" s="72">
        <v>23</v>
      </c>
      <c r="C46" s="73">
        <v>0.14814814814814814</v>
      </c>
      <c r="D46" s="72">
        <v>1</v>
      </c>
    </row>
    <row r="47" spans="1:4" x14ac:dyDescent="0.3">
      <c r="A47" s="1">
        <v>2</v>
      </c>
      <c r="B47" s="72">
        <v>10</v>
      </c>
      <c r="C47" s="73">
        <v>0.59259259259259256</v>
      </c>
      <c r="D47" s="72">
        <v>1</v>
      </c>
    </row>
    <row r="48" spans="1:4" x14ac:dyDescent="0.3">
      <c r="A48" s="1">
        <v>2</v>
      </c>
      <c r="B48" s="72">
        <v>16</v>
      </c>
      <c r="C48" s="73">
        <v>0.81481481481481477</v>
      </c>
      <c r="D48" s="72">
        <v>0</v>
      </c>
    </row>
    <row r="49" spans="1:4" x14ac:dyDescent="0.3">
      <c r="A49" s="1">
        <v>2</v>
      </c>
      <c r="B49" s="72">
        <v>11</v>
      </c>
      <c r="C49" s="73">
        <v>0.29629629629629628</v>
      </c>
      <c r="D49" s="72">
        <v>0</v>
      </c>
    </row>
    <row r="50" spans="1:4" x14ac:dyDescent="0.3">
      <c r="A50" s="1">
        <v>2</v>
      </c>
      <c r="B50" s="72">
        <v>26</v>
      </c>
      <c r="C50" s="73">
        <v>0.88888888888888884</v>
      </c>
      <c r="D50" s="72">
        <v>0</v>
      </c>
    </row>
    <row r="51" spans="1:4" x14ac:dyDescent="0.3">
      <c r="A51" s="1">
        <v>2</v>
      </c>
      <c r="B51" s="72">
        <v>21</v>
      </c>
      <c r="C51" s="73">
        <v>0.29629629629629628</v>
      </c>
      <c r="D51" s="72">
        <v>0</v>
      </c>
    </row>
    <row r="52" spans="1:4" x14ac:dyDescent="0.3">
      <c r="A52" s="1">
        <v>2</v>
      </c>
      <c r="B52" s="72">
        <v>29</v>
      </c>
      <c r="C52" s="73">
        <v>15</v>
      </c>
      <c r="D52" s="72">
        <v>0</v>
      </c>
    </row>
    <row r="53" spans="1:4" x14ac:dyDescent="0.3">
      <c r="A53" s="1">
        <v>2</v>
      </c>
      <c r="B53" s="72">
        <v>5</v>
      </c>
      <c r="C53" s="73">
        <v>19</v>
      </c>
      <c r="D53" s="72">
        <v>0</v>
      </c>
    </row>
    <row r="54" spans="1:4" x14ac:dyDescent="0.3">
      <c r="A54" s="1">
        <v>2</v>
      </c>
      <c r="B54" s="72">
        <v>12</v>
      </c>
      <c r="C54" s="73">
        <v>14</v>
      </c>
      <c r="D54" s="72">
        <v>0</v>
      </c>
    </row>
    <row r="55" spans="1:4" x14ac:dyDescent="0.3">
      <c r="A55" s="1">
        <v>2</v>
      </c>
      <c r="B55" s="72">
        <v>9</v>
      </c>
      <c r="C55" s="73">
        <v>6</v>
      </c>
      <c r="D55" s="72">
        <v>0</v>
      </c>
    </row>
    <row r="56" spans="1:4" x14ac:dyDescent="0.3">
      <c r="A56" s="1">
        <v>2</v>
      </c>
      <c r="B56" s="72">
        <v>19</v>
      </c>
      <c r="C56" s="73">
        <v>1</v>
      </c>
      <c r="D56" s="72">
        <v>1</v>
      </c>
    </row>
    <row r="57" spans="1:4" x14ac:dyDescent="0.3">
      <c r="A57" s="1">
        <v>2</v>
      </c>
      <c r="B57" s="72">
        <v>31</v>
      </c>
      <c r="C57" s="73">
        <v>0.73684210526315785</v>
      </c>
      <c r="D57" s="72">
        <v>0</v>
      </c>
    </row>
    <row r="58" spans="1:4" x14ac:dyDescent="0.3">
      <c r="A58" s="1">
        <v>2</v>
      </c>
      <c r="B58" s="72">
        <v>17</v>
      </c>
      <c r="C58" s="73">
        <v>0.94736842105263153</v>
      </c>
      <c r="D58" s="72">
        <v>0</v>
      </c>
    </row>
    <row r="59" spans="1:4" x14ac:dyDescent="0.3">
      <c r="A59" s="1">
        <v>2</v>
      </c>
      <c r="B59" s="72">
        <v>13</v>
      </c>
      <c r="C59" s="73">
        <v>1.1052631578947369</v>
      </c>
      <c r="D59" s="72">
        <v>0</v>
      </c>
    </row>
    <row r="60" spans="1:4" x14ac:dyDescent="0.3">
      <c r="A60" s="1">
        <v>2</v>
      </c>
      <c r="B60" s="72">
        <v>2</v>
      </c>
      <c r="C60" s="73">
        <v>1</v>
      </c>
      <c r="D60" s="72">
        <v>0</v>
      </c>
    </row>
    <row r="61" spans="1:4" x14ac:dyDescent="0.3">
      <c r="A61" s="1">
        <v>2</v>
      </c>
      <c r="B61" s="72">
        <v>14</v>
      </c>
      <c r="C61" s="73">
        <v>0.84210526315789469</v>
      </c>
      <c r="D61" s="72">
        <v>0</v>
      </c>
    </row>
    <row r="62" spans="1:4" x14ac:dyDescent="0.3">
      <c r="A62" s="1">
        <v>2</v>
      </c>
      <c r="B62" s="72">
        <v>8</v>
      </c>
      <c r="C62" s="73">
        <v>0.84210526315789469</v>
      </c>
      <c r="D62" s="72">
        <v>1</v>
      </c>
    </row>
    <row r="63" spans="1:4" x14ac:dyDescent="0.3">
      <c r="A63" s="1">
        <v>2</v>
      </c>
      <c r="B63" s="72">
        <v>27</v>
      </c>
      <c r="C63" s="73">
        <v>0.10526315789473684</v>
      </c>
      <c r="D63" s="72">
        <v>1</v>
      </c>
    </row>
    <row r="64" spans="1:4" x14ac:dyDescent="0.3">
      <c r="A64" s="1">
        <v>3</v>
      </c>
      <c r="B64" s="72">
        <v>7</v>
      </c>
      <c r="C64" s="73">
        <v>0.5</v>
      </c>
      <c r="D64" s="72">
        <v>1</v>
      </c>
    </row>
    <row r="65" spans="1:4" x14ac:dyDescent="0.3">
      <c r="A65" s="1">
        <v>3</v>
      </c>
      <c r="B65" s="72">
        <v>18</v>
      </c>
      <c r="C65" s="73">
        <v>0.79166666666666663</v>
      </c>
      <c r="D65" s="72">
        <v>0</v>
      </c>
    </row>
    <row r="66" spans="1:4" x14ac:dyDescent="0.3">
      <c r="A66" s="1">
        <v>3</v>
      </c>
      <c r="B66" s="72">
        <v>20</v>
      </c>
      <c r="C66" s="73">
        <v>1</v>
      </c>
      <c r="D66" s="72">
        <v>0</v>
      </c>
    </row>
    <row r="67" spans="1:4" x14ac:dyDescent="0.3">
      <c r="A67" s="1">
        <v>3</v>
      </c>
      <c r="B67" s="72">
        <v>32</v>
      </c>
      <c r="C67" s="73">
        <v>0.375</v>
      </c>
      <c r="D67" s="72">
        <v>1</v>
      </c>
    </row>
    <row r="68" spans="1:4" x14ac:dyDescent="0.3">
      <c r="A68" s="1">
        <v>3</v>
      </c>
      <c r="B68" s="72">
        <v>22</v>
      </c>
      <c r="C68" s="73">
        <v>0.5</v>
      </c>
      <c r="D68" s="72">
        <v>0</v>
      </c>
    </row>
    <row r="69" spans="1:4" x14ac:dyDescent="0.3">
      <c r="A69" s="1">
        <v>3</v>
      </c>
      <c r="B69" s="72">
        <v>14</v>
      </c>
      <c r="C69" s="73">
        <v>0.66666666666666663</v>
      </c>
      <c r="D69" s="72">
        <v>0</v>
      </c>
    </row>
    <row r="70" spans="1:4" x14ac:dyDescent="0.3">
      <c r="A70" s="1">
        <v>3</v>
      </c>
      <c r="B70" s="72">
        <v>12</v>
      </c>
      <c r="C70" s="73">
        <v>2.3333333333333335</v>
      </c>
      <c r="D70" s="72">
        <v>0</v>
      </c>
    </row>
    <row r="71" spans="1:4" x14ac:dyDescent="0.3">
      <c r="A71" s="1">
        <v>3</v>
      </c>
      <c r="B71" s="72">
        <v>5</v>
      </c>
      <c r="C71" s="73">
        <v>3.1666666666666665</v>
      </c>
      <c r="D71" s="72">
        <v>0</v>
      </c>
    </row>
    <row r="72" spans="1:4" x14ac:dyDescent="0.3">
      <c r="A72" s="1">
        <v>3</v>
      </c>
      <c r="B72" s="72">
        <v>29</v>
      </c>
      <c r="C72" s="73">
        <v>2.5</v>
      </c>
      <c r="D72" s="72">
        <v>0</v>
      </c>
    </row>
    <row r="73" spans="1:4" x14ac:dyDescent="0.3">
      <c r="A73" s="1">
        <v>3</v>
      </c>
      <c r="B73" s="72">
        <v>24</v>
      </c>
      <c r="C73" s="73">
        <v>1.3333333333333333</v>
      </c>
      <c r="D73" s="72">
        <v>0</v>
      </c>
    </row>
    <row r="74" spans="1:4" x14ac:dyDescent="0.3">
      <c r="A74" s="1">
        <v>3</v>
      </c>
      <c r="B74" s="72">
        <v>3</v>
      </c>
      <c r="C74" s="73">
        <v>3.5</v>
      </c>
      <c r="D74" s="72">
        <v>0</v>
      </c>
    </row>
    <row r="75" spans="1:4" x14ac:dyDescent="0.3">
      <c r="A75" s="1">
        <v>3</v>
      </c>
      <c r="B75" s="72">
        <v>4</v>
      </c>
      <c r="C75" s="73">
        <v>1</v>
      </c>
      <c r="D75" s="72">
        <v>1</v>
      </c>
    </row>
    <row r="76" spans="1:4" x14ac:dyDescent="0.3">
      <c r="A76" s="1">
        <v>3</v>
      </c>
      <c r="B76" s="72">
        <v>13</v>
      </c>
      <c r="C76" s="73">
        <v>0.95454545454545459</v>
      </c>
      <c r="D76" s="72">
        <v>0</v>
      </c>
    </row>
    <row r="77" spans="1:4" x14ac:dyDescent="0.3">
      <c r="A77" s="1">
        <v>3</v>
      </c>
      <c r="B77" s="72">
        <v>2</v>
      </c>
      <c r="C77" s="73">
        <v>0.86363636363636365</v>
      </c>
      <c r="D77" s="72">
        <v>1</v>
      </c>
    </row>
    <row r="78" spans="1:4" x14ac:dyDescent="0.3">
      <c r="A78" s="1">
        <v>3</v>
      </c>
      <c r="B78" s="72">
        <v>8</v>
      </c>
      <c r="C78" s="73">
        <v>0.72727272727272729</v>
      </c>
      <c r="D78" s="72">
        <v>0</v>
      </c>
    </row>
    <row r="79" spans="1:4" x14ac:dyDescent="0.3">
      <c r="A79" s="1">
        <v>3</v>
      </c>
      <c r="B79" s="72">
        <v>25</v>
      </c>
      <c r="C79" s="73">
        <v>1.0909090909090908</v>
      </c>
      <c r="D79" s="72">
        <v>0</v>
      </c>
    </row>
    <row r="80" spans="1:4" x14ac:dyDescent="0.3">
      <c r="A80" s="1">
        <v>3</v>
      </c>
      <c r="B80" s="72">
        <v>21</v>
      </c>
      <c r="C80" s="73">
        <v>0.66666666666666663</v>
      </c>
      <c r="D80" s="72">
        <v>1</v>
      </c>
    </row>
    <row r="81" spans="1:4" x14ac:dyDescent="0.3">
      <c r="A81" s="1">
        <v>3</v>
      </c>
      <c r="B81" s="72">
        <v>6</v>
      </c>
      <c r="C81" s="73">
        <v>0.58333333333333337</v>
      </c>
      <c r="D81" s="72">
        <v>0</v>
      </c>
    </row>
    <row r="82" spans="1:4" x14ac:dyDescent="0.3">
      <c r="A82" s="1">
        <v>3</v>
      </c>
      <c r="B82" s="72">
        <v>26</v>
      </c>
      <c r="C82" s="73">
        <v>2</v>
      </c>
      <c r="D82" s="72">
        <v>0</v>
      </c>
    </row>
    <row r="83" spans="1:4" x14ac:dyDescent="0.3">
      <c r="A83" s="1">
        <v>3</v>
      </c>
      <c r="B83" s="72">
        <v>11</v>
      </c>
      <c r="C83" s="73">
        <v>0.66666666666666663</v>
      </c>
      <c r="D83" s="72">
        <v>0</v>
      </c>
    </row>
    <row r="84" spans="1:4" x14ac:dyDescent="0.3">
      <c r="A84" s="1">
        <v>3</v>
      </c>
      <c r="B84" s="72">
        <v>16</v>
      </c>
      <c r="C84" s="73">
        <v>1.8333333333333333</v>
      </c>
      <c r="D84" s="72">
        <v>0</v>
      </c>
    </row>
    <row r="85" spans="1:4" x14ac:dyDescent="0.3">
      <c r="A85" s="1">
        <v>3</v>
      </c>
      <c r="B85" s="72">
        <v>28</v>
      </c>
      <c r="C85" s="73">
        <v>1</v>
      </c>
      <c r="D85" s="72">
        <v>1</v>
      </c>
    </row>
    <row r="86" spans="1:4" x14ac:dyDescent="0.3">
      <c r="A86" s="1">
        <v>3</v>
      </c>
      <c r="B86" s="72">
        <v>30</v>
      </c>
      <c r="C86" s="73">
        <v>0.2857142857142857</v>
      </c>
      <c r="D86" s="72">
        <v>0</v>
      </c>
    </row>
    <row r="87" spans="1:4" x14ac:dyDescent="0.3">
      <c r="A87" s="1">
        <v>3</v>
      </c>
      <c r="B87" s="72">
        <v>23</v>
      </c>
      <c r="C87" s="73">
        <v>0.5714285714285714</v>
      </c>
      <c r="D87" s="72">
        <v>0</v>
      </c>
    </row>
    <row r="88" spans="1:4" x14ac:dyDescent="0.3">
      <c r="A88" s="1">
        <v>3</v>
      </c>
      <c r="B88" s="72">
        <v>10</v>
      </c>
      <c r="C88" s="73">
        <v>2.2857142857142856</v>
      </c>
      <c r="D88" s="72">
        <v>0</v>
      </c>
    </row>
    <row r="89" spans="1:4" x14ac:dyDescent="0.3">
      <c r="A89" s="1">
        <v>3</v>
      </c>
      <c r="B89" s="72">
        <v>9</v>
      </c>
      <c r="C89" s="73">
        <v>0.8571428571428571</v>
      </c>
      <c r="D89" s="72">
        <v>1</v>
      </c>
    </row>
    <row r="90" spans="1:4" x14ac:dyDescent="0.3">
      <c r="A90" s="1">
        <v>3</v>
      </c>
      <c r="B90" s="72">
        <v>19</v>
      </c>
      <c r="C90" s="73">
        <v>0.14285714285714285</v>
      </c>
      <c r="D90" s="72">
        <v>1</v>
      </c>
    </row>
    <row r="91" spans="1:4" x14ac:dyDescent="0.3">
      <c r="A91" s="1">
        <v>3</v>
      </c>
      <c r="B91" s="72">
        <v>31</v>
      </c>
      <c r="C91" s="73">
        <v>3.5</v>
      </c>
      <c r="D91" s="72">
        <v>0</v>
      </c>
    </row>
    <row r="92" spans="1:4" x14ac:dyDescent="0.3">
      <c r="A92" s="1">
        <v>3</v>
      </c>
      <c r="B92" s="72">
        <v>17</v>
      </c>
      <c r="C92" s="73">
        <v>4.5</v>
      </c>
      <c r="D92" s="72">
        <v>0</v>
      </c>
    </row>
    <row r="93" spans="1:4" x14ac:dyDescent="0.3">
      <c r="A93" s="1">
        <v>3</v>
      </c>
      <c r="B93" s="72">
        <v>27</v>
      </c>
      <c r="C93" s="73">
        <v>0.5</v>
      </c>
      <c r="D93" s="72">
        <v>0</v>
      </c>
    </row>
    <row r="94" spans="1:4" x14ac:dyDescent="0.3">
      <c r="A94" s="1">
        <v>3</v>
      </c>
      <c r="B94" s="72">
        <v>15</v>
      </c>
      <c r="C94" s="73">
        <v>0.75</v>
      </c>
      <c r="D94" s="72">
        <v>1</v>
      </c>
    </row>
    <row r="95" spans="1:4" x14ac:dyDescent="0.3">
      <c r="A95" s="1">
        <v>4</v>
      </c>
      <c r="B95" s="72">
        <v>14</v>
      </c>
      <c r="C95" s="73">
        <v>1.3333333333333333</v>
      </c>
      <c r="D95" s="72">
        <v>0</v>
      </c>
    </row>
    <row r="96" spans="1:4" x14ac:dyDescent="0.3">
      <c r="A96" s="1">
        <v>4</v>
      </c>
      <c r="B96" s="72">
        <v>18</v>
      </c>
      <c r="C96" s="73">
        <v>1.5833333333333333</v>
      </c>
      <c r="D96" s="72">
        <v>0</v>
      </c>
    </row>
    <row r="97" spans="1:4" x14ac:dyDescent="0.3">
      <c r="A97" s="1">
        <v>4</v>
      </c>
      <c r="B97" s="72">
        <v>20</v>
      </c>
      <c r="C97" s="73">
        <v>2</v>
      </c>
      <c r="D97" s="72">
        <v>0</v>
      </c>
    </row>
    <row r="98" spans="1:4" x14ac:dyDescent="0.3">
      <c r="A98" s="1">
        <v>4</v>
      </c>
      <c r="B98" s="72">
        <v>32</v>
      </c>
      <c r="C98" s="73">
        <v>0.75</v>
      </c>
      <c r="D98" s="72">
        <v>0</v>
      </c>
    </row>
    <row r="99" spans="1:4" x14ac:dyDescent="0.3">
      <c r="A99" s="1">
        <v>4</v>
      </c>
      <c r="B99" s="72">
        <v>22</v>
      </c>
      <c r="C99" s="73">
        <v>1</v>
      </c>
      <c r="D99" s="72">
        <v>1</v>
      </c>
    </row>
    <row r="100" spans="1:4" x14ac:dyDescent="0.3">
      <c r="A100" s="1">
        <v>4</v>
      </c>
      <c r="B100" s="72">
        <v>2</v>
      </c>
      <c r="C100" s="73">
        <v>1.5833333333333333</v>
      </c>
      <c r="D100" s="72">
        <v>0</v>
      </c>
    </row>
    <row r="101" spans="1:4" x14ac:dyDescent="0.3">
      <c r="A101" s="1">
        <v>4</v>
      </c>
      <c r="B101" s="72">
        <v>13</v>
      </c>
      <c r="C101" s="73">
        <v>1.75</v>
      </c>
      <c r="D101" s="72">
        <v>0</v>
      </c>
    </row>
    <row r="102" spans="1:4" x14ac:dyDescent="0.3">
      <c r="A102" s="1">
        <v>4</v>
      </c>
      <c r="B102" s="72">
        <v>21</v>
      </c>
      <c r="C102" s="73">
        <v>0.5714285714285714</v>
      </c>
      <c r="D102" s="72">
        <v>1</v>
      </c>
    </row>
    <row r="103" spans="1:4" x14ac:dyDescent="0.3">
      <c r="A103" s="1">
        <v>4</v>
      </c>
      <c r="B103" s="72">
        <v>6</v>
      </c>
      <c r="C103" s="73">
        <v>0.5</v>
      </c>
      <c r="D103" s="72">
        <v>0</v>
      </c>
    </row>
    <row r="104" spans="1:4" x14ac:dyDescent="0.3">
      <c r="A104" s="1">
        <v>4</v>
      </c>
      <c r="B104" s="72">
        <v>26</v>
      </c>
      <c r="C104" s="73">
        <v>1.7142857142857142</v>
      </c>
      <c r="D104" s="72">
        <v>0</v>
      </c>
    </row>
    <row r="105" spans="1:4" x14ac:dyDescent="0.3">
      <c r="A105" s="1">
        <v>4</v>
      </c>
      <c r="B105" s="72">
        <v>11</v>
      </c>
      <c r="C105" s="73">
        <v>0.5714285714285714</v>
      </c>
      <c r="D105" s="72">
        <v>0</v>
      </c>
    </row>
    <row r="106" spans="1:4" x14ac:dyDescent="0.3">
      <c r="A106" s="1">
        <v>4</v>
      </c>
      <c r="B106" s="72">
        <v>28</v>
      </c>
      <c r="C106" s="73">
        <v>2.2222222222222223</v>
      </c>
      <c r="D106" s="72">
        <v>0</v>
      </c>
    </row>
    <row r="107" spans="1:4" x14ac:dyDescent="0.3">
      <c r="A107" s="1">
        <v>4</v>
      </c>
      <c r="B107" s="72">
        <v>25</v>
      </c>
      <c r="C107" s="73">
        <v>2.6666666666666665</v>
      </c>
      <c r="D107" s="72">
        <v>0</v>
      </c>
    </row>
    <row r="108" spans="1:4" x14ac:dyDescent="0.3">
      <c r="A108" s="1">
        <v>4</v>
      </c>
      <c r="B108" s="72">
        <v>15</v>
      </c>
      <c r="C108" s="73">
        <v>0.33333333333333331</v>
      </c>
      <c r="D108" s="72">
        <v>0</v>
      </c>
    </row>
    <row r="109" spans="1:4" x14ac:dyDescent="0.3">
      <c r="A109" s="1">
        <v>4</v>
      </c>
      <c r="B109" s="72">
        <v>7</v>
      </c>
      <c r="C109" s="73">
        <v>1.3333333333333333</v>
      </c>
      <c r="D109" s="72">
        <v>0</v>
      </c>
    </row>
    <row r="110" spans="1:4" x14ac:dyDescent="0.3">
      <c r="A110" s="1">
        <v>4</v>
      </c>
      <c r="B110" s="72">
        <v>4</v>
      </c>
      <c r="C110" s="73">
        <v>0.66666666666666663</v>
      </c>
      <c r="D110" s="72">
        <v>0</v>
      </c>
    </row>
    <row r="111" spans="1:4" x14ac:dyDescent="0.3">
      <c r="A111" s="1">
        <v>4</v>
      </c>
      <c r="B111" s="72">
        <v>3</v>
      </c>
      <c r="C111" s="73">
        <v>2.3333333333333335</v>
      </c>
      <c r="D111" s="72">
        <v>0</v>
      </c>
    </row>
    <row r="112" spans="1:4" x14ac:dyDescent="0.3">
      <c r="A112" s="1">
        <v>4</v>
      </c>
      <c r="B112" s="72">
        <v>24</v>
      </c>
      <c r="C112" s="73">
        <v>0.88888888888888884</v>
      </c>
      <c r="D112" s="72">
        <v>1</v>
      </c>
    </row>
    <row r="113" spans="1:4" x14ac:dyDescent="0.3">
      <c r="A113" s="1">
        <v>4</v>
      </c>
      <c r="B113" s="72">
        <v>29</v>
      </c>
      <c r="C113" s="73">
        <v>1.0714285714285714</v>
      </c>
      <c r="D113" s="72">
        <v>0</v>
      </c>
    </row>
    <row r="114" spans="1:4" x14ac:dyDescent="0.3">
      <c r="A114" s="1">
        <v>4</v>
      </c>
      <c r="B114" s="72">
        <v>5</v>
      </c>
      <c r="C114" s="73">
        <v>1.3571428571428572</v>
      </c>
      <c r="D114" s="72">
        <v>0</v>
      </c>
    </row>
    <row r="115" spans="1:4" x14ac:dyDescent="0.3">
      <c r="A115" s="1">
        <v>4</v>
      </c>
      <c r="B115" s="72">
        <v>12</v>
      </c>
      <c r="C115" s="73">
        <v>1</v>
      </c>
      <c r="D115" s="72">
        <v>1</v>
      </c>
    </row>
    <row r="116" spans="1:4" x14ac:dyDescent="0.3">
      <c r="A116" s="1">
        <v>4</v>
      </c>
      <c r="B116" s="72">
        <v>9</v>
      </c>
      <c r="C116" s="73">
        <v>0.42857142857142855</v>
      </c>
      <c r="D116" s="72">
        <v>0</v>
      </c>
    </row>
    <row r="117" spans="1:4" x14ac:dyDescent="0.3">
      <c r="A117" s="1">
        <v>4</v>
      </c>
      <c r="B117" s="72">
        <v>30</v>
      </c>
      <c r="C117" s="73">
        <v>0.5</v>
      </c>
      <c r="D117" s="72">
        <v>1</v>
      </c>
    </row>
    <row r="118" spans="1:4" x14ac:dyDescent="0.3">
      <c r="A118" s="1">
        <v>4</v>
      </c>
      <c r="B118" s="72">
        <v>16</v>
      </c>
      <c r="C118" s="73">
        <v>5.5</v>
      </c>
      <c r="D118" s="72">
        <v>0</v>
      </c>
    </row>
    <row r="119" spans="1:4" x14ac:dyDescent="0.3">
      <c r="A119" s="1">
        <v>4</v>
      </c>
      <c r="B119" s="72">
        <v>23</v>
      </c>
      <c r="C119" s="73">
        <v>1</v>
      </c>
      <c r="D119" s="72">
        <v>0</v>
      </c>
    </row>
    <row r="120" spans="1:4" x14ac:dyDescent="0.3">
      <c r="A120" s="1">
        <v>4</v>
      </c>
      <c r="B120" s="72">
        <v>10</v>
      </c>
      <c r="C120" s="73">
        <v>4</v>
      </c>
      <c r="D120" s="72">
        <v>0</v>
      </c>
    </row>
    <row r="121" spans="1:4" x14ac:dyDescent="0.3">
      <c r="A121" s="1">
        <v>4</v>
      </c>
      <c r="B121" s="72">
        <v>19</v>
      </c>
      <c r="C121" s="73">
        <v>0.25</v>
      </c>
      <c r="D121" s="72">
        <v>1</v>
      </c>
    </row>
    <row r="122" spans="1:4" x14ac:dyDescent="0.3">
      <c r="A122" s="1">
        <v>4</v>
      </c>
      <c r="B122" s="72">
        <v>31</v>
      </c>
      <c r="C122" s="73">
        <v>3.5</v>
      </c>
      <c r="D122" s="72">
        <v>0</v>
      </c>
    </row>
    <row r="123" spans="1:4" x14ac:dyDescent="0.3">
      <c r="A123" s="1">
        <v>4</v>
      </c>
      <c r="B123" s="72">
        <v>17</v>
      </c>
      <c r="C123" s="73">
        <v>4.5</v>
      </c>
      <c r="D123" s="72">
        <v>0</v>
      </c>
    </row>
    <row r="124" spans="1:4" x14ac:dyDescent="0.3">
      <c r="A124" s="1">
        <v>4</v>
      </c>
      <c r="B124" s="72">
        <v>8</v>
      </c>
      <c r="C124" s="73">
        <v>4</v>
      </c>
      <c r="D124" s="72">
        <v>0</v>
      </c>
    </row>
    <row r="125" spans="1:4" x14ac:dyDescent="0.3">
      <c r="A125" s="1">
        <v>4</v>
      </c>
      <c r="B125" s="72">
        <v>27</v>
      </c>
      <c r="C125" s="73">
        <v>0.5</v>
      </c>
      <c r="D125" s="72">
        <v>1</v>
      </c>
    </row>
    <row r="126" spans="1:4" x14ac:dyDescent="0.3">
      <c r="A126" s="1">
        <v>5</v>
      </c>
      <c r="B126" s="72">
        <v>19</v>
      </c>
      <c r="C126" s="73">
        <v>9.0909090909090912E-2</v>
      </c>
      <c r="D126" s="72">
        <v>1</v>
      </c>
    </row>
    <row r="127" spans="1:4" x14ac:dyDescent="0.3">
      <c r="A127" s="1">
        <v>5</v>
      </c>
      <c r="B127" s="72">
        <v>9</v>
      </c>
      <c r="C127" s="73">
        <v>0.54545454545454541</v>
      </c>
      <c r="D127" s="72">
        <v>1</v>
      </c>
    </row>
    <row r="128" spans="1:4" x14ac:dyDescent="0.3">
      <c r="A128" s="1">
        <v>5</v>
      </c>
      <c r="B128" s="72">
        <v>12</v>
      </c>
      <c r="C128" s="73">
        <v>1.2727272727272727</v>
      </c>
      <c r="D128" s="72">
        <v>0</v>
      </c>
    </row>
    <row r="129" spans="1:4" x14ac:dyDescent="0.3">
      <c r="A129" s="1">
        <v>5</v>
      </c>
      <c r="B129" s="72">
        <v>5</v>
      </c>
      <c r="C129" s="73">
        <v>1.7272727272727273</v>
      </c>
      <c r="D129" s="72">
        <v>0</v>
      </c>
    </row>
    <row r="130" spans="1:4" x14ac:dyDescent="0.3">
      <c r="A130" s="1">
        <v>5</v>
      </c>
      <c r="B130" s="72">
        <v>21</v>
      </c>
      <c r="C130" s="73">
        <v>1.6</v>
      </c>
      <c r="D130" s="72">
        <v>0</v>
      </c>
    </row>
    <row r="131" spans="1:4" x14ac:dyDescent="0.3">
      <c r="A131" s="1">
        <v>5</v>
      </c>
      <c r="B131" s="72">
        <v>26</v>
      </c>
      <c r="C131" s="73">
        <v>4.8</v>
      </c>
      <c r="D131" s="72">
        <v>0</v>
      </c>
    </row>
    <row r="132" spans="1:4" x14ac:dyDescent="0.3">
      <c r="A132" s="1">
        <v>5</v>
      </c>
      <c r="B132" s="72">
        <v>11</v>
      </c>
      <c r="C132" s="73">
        <v>1.6</v>
      </c>
      <c r="D132" s="72">
        <v>0</v>
      </c>
    </row>
    <row r="133" spans="1:4" x14ac:dyDescent="0.3">
      <c r="A133" s="1">
        <v>5</v>
      </c>
      <c r="B133" s="72">
        <v>30</v>
      </c>
      <c r="C133" s="73">
        <v>0.4</v>
      </c>
      <c r="D133" s="72">
        <v>1</v>
      </c>
    </row>
    <row r="134" spans="1:4" x14ac:dyDescent="0.3">
      <c r="A134" s="1">
        <v>5</v>
      </c>
      <c r="B134" s="72">
        <v>23</v>
      </c>
      <c r="C134" s="73">
        <v>0.33333333333333331</v>
      </c>
      <c r="D134" s="72">
        <v>1</v>
      </c>
    </row>
    <row r="135" spans="1:4" x14ac:dyDescent="0.3">
      <c r="A135" s="1">
        <v>5</v>
      </c>
      <c r="B135" s="72">
        <v>10</v>
      </c>
      <c r="C135" s="73">
        <v>1.3333333333333333</v>
      </c>
      <c r="D135" s="72">
        <v>0</v>
      </c>
    </row>
    <row r="136" spans="1:4" x14ac:dyDescent="0.3">
      <c r="A136" s="1">
        <v>5</v>
      </c>
      <c r="B136" s="72">
        <v>16</v>
      </c>
      <c r="C136" s="73">
        <v>1.8333333333333333</v>
      </c>
      <c r="D136" s="72">
        <v>0</v>
      </c>
    </row>
    <row r="137" spans="1:4" x14ac:dyDescent="0.3">
      <c r="A137" s="1">
        <v>5</v>
      </c>
      <c r="B137" s="72">
        <v>6</v>
      </c>
      <c r="C137" s="73">
        <v>0.58333333333333337</v>
      </c>
      <c r="D137" s="72">
        <v>1</v>
      </c>
    </row>
    <row r="138" spans="1:4" x14ac:dyDescent="0.3">
      <c r="A138" s="1">
        <v>5</v>
      </c>
      <c r="B138" s="72">
        <v>27</v>
      </c>
      <c r="C138" s="73">
        <v>0.15384615384615385</v>
      </c>
      <c r="D138" s="72">
        <v>1</v>
      </c>
    </row>
    <row r="139" spans="1:4" x14ac:dyDescent="0.3">
      <c r="A139" s="1">
        <v>5</v>
      </c>
      <c r="B139" s="72">
        <v>22</v>
      </c>
      <c r="C139" s="73">
        <v>0.92307692307692313</v>
      </c>
      <c r="D139" s="72">
        <v>0</v>
      </c>
    </row>
    <row r="140" spans="1:4" x14ac:dyDescent="0.3">
      <c r="A140" s="1">
        <v>5</v>
      </c>
      <c r="B140" s="72">
        <v>32</v>
      </c>
      <c r="C140" s="73">
        <v>0.69230769230769229</v>
      </c>
      <c r="D140" s="72">
        <v>1</v>
      </c>
    </row>
    <row r="141" spans="1:4" x14ac:dyDescent="0.3">
      <c r="A141" s="1">
        <v>5</v>
      </c>
      <c r="B141" s="72">
        <v>20</v>
      </c>
      <c r="C141" s="73">
        <v>1.8461538461538463</v>
      </c>
      <c r="D141" s="72">
        <v>0</v>
      </c>
    </row>
    <row r="142" spans="1:4" x14ac:dyDescent="0.3">
      <c r="A142" s="1">
        <v>5</v>
      </c>
      <c r="B142" s="72">
        <v>18</v>
      </c>
      <c r="C142" s="73">
        <v>1.4615384615384615</v>
      </c>
      <c r="D142" s="72">
        <v>0</v>
      </c>
    </row>
    <row r="143" spans="1:4" x14ac:dyDescent="0.3">
      <c r="A143" s="1">
        <v>5</v>
      </c>
      <c r="B143" s="72">
        <v>14</v>
      </c>
      <c r="C143" s="73">
        <v>1.2307692307692308</v>
      </c>
      <c r="D143" s="72">
        <v>0</v>
      </c>
    </row>
    <row r="144" spans="1:4" x14ac:dyDescent="0.3">
      <c r="A144" s="1">
        <v>5</v>
      </c>
      <c r="B144" s="72">
        <v>25</v>
      </c>
      <c r="C144" s="73">
        <v>1.8461538461538463</v>
      </c>
      <c r="D144" s="72">
        <v>0</v>
      </c>
    </row>
    <row r="145" spans="1:4" x14ac:dyDescent="0.3">
      <c r="A145" s="1">
        <v>5</v>
      </c>
      <c r="B145" s="72">
        <v>28</v>
      </c>
      <c r="C145" s="73">
        <v>1</v>
      </c>
      <c r="D145" s="72">
        <v>1</v>
      </c>
    </row>
    <row r="146" spans="1:4" x14ac:dyDescent="0.3">
      <c r="A146" s="1">
        <v>5</v>
      </c>
      <c r="B146" s="72">
        <v>29</v>
      </c>
      <c r="C146" s="73">
        <v>1.25</v>
      </c>
      <c r="D146" s="72">
        <v>0</v>
      </c>
    </row>
    <row r="147" spans="1:4" x14ac:dyDescent="0.3">
      <c r="A147" s="1">
        <v>5</v>
      </c>
      <c r="B147" s="72">
        <v>24</v>
      </c>
      <c r="C147" s="73">
        <v>0.66666666666666663</v>
      </c>
      <c r="D147" s="72">
        <v>0</v>
      </c>
    </row>
    <row r="148" spans="1:4" x14ac:dyDescent="0.3">
      <c r="A148" s="1">
        <v>5</v>
      </c>
      <c r="B148" s="72">
        <v>3</v>
      </c>
      <c r="C148" s="73">
        <v>1.75</v>
      </c>
      <c r="D148" s="72">
        <v>0</v>
      </c>
    </row>
    <row r="149" spans="1:4" x14ac:dyDescent="0.3">
      <c r="A149" s="1">
        <v>5</v>
      </c>
      <c r="B149" s="72">
        <v>4</v>
      </c>
      <c r="C149" s="73">
        <v>0.5</v>
      </c>
      <c r="D149" s="72">
        <v>0</v>
      </c>
    </row>
    <row r="150" spans="1:4" x14ac:dyDescent="0.3">
      <c r="A150" s="1">
        <v>5</v>
      </c>
      <c r="B150" s="72">
        <v>7</v>
      </c>
      <c r="C150" s="73">
        <v>1</v>
      </c>
      <c r="D150" s="72">
        <v>1</v>
      </c>
    </row>
    <row r="151" spans="1:4" x14ac:dyDescent="0.3">
      <c r="A151" s="1">
        <v>5</v>
      </c>
      <c r="B151" s="72">
        <v>15</v>
      </c>
      <c r="C151" s="73">
        <v>0.25</v>
      </c>
      <c r="D151" s="72">
        <v>0</v>
      </c>
    </row>
    <row r="152" spans="1:4" x14ac:dyDescent="0.3">
      <c r="A152" s="1">
        <v>5</v>
      </c>
      <c r="B152" s="72">
        <v>31</v>
      </c>
      <c r="C152" s="73">
        <v>0.93333333333333335</v>
      </c>
      <c r="D152" s="72">
        <v>1</v>
      </c>
    </row>
    <row r="153" spans="1:4" x14ac:dyDescent="0.3">
      <c r="A153" s="1">
        <v>5</v>
      </c>
      <c r="B153" s="72">
        <v>17</v>
      </c>
      <c r="C153" s="73">
        <v>1.2</v>
      </c>
      <c r="D153" s="72">
        <v>0</v>
      </c>
    </row>
    <row r="154" spans="1:4" x14ac:dyDescent="0.3">
      <c r="A154" s="1">
        <v>5</v>
      </c>
      <c r="B154" s="72">
        <v>13</v>
      </c>
      <c r="C154" s="73">
        <v>1.4</v>
      </c>
      <c r="D154" s="72">
        <v>0</v>
      </c>
    </row>
    <row r="155" spans="1:4" x14ac:dyDescent="0.3">
      <c r="A155" s="1">
        <v>5</v>
      </c>
      <c r="B155" s="72">
        <v>2</v>
      </c>
      <c r="C155" s="73">
        <v>1.2666666666666666</v>
      </c>
      <c r="D155" s="72">
        <v>0</v>
      </c>
    </row>
    <row r="156" spans="1:4" x14ac:dyDescent="0.3">
      <c r="A156" s="1">
        <v>5</v>
      </c>
      <c r="B156" s="72">
        <v>8</v>
      </c>
      <c r="C156" s="73">
        <v>1.0666666666666667</v>
      </c>
      <c r="D156" s="72">
        <v>0</v>
      </c>
    </row>
  </sheetData>
  <autoFilter ref="A1:D15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="90" zoomScaleNormal="90" workbookViewId="0">
      <selection activeCell="B3" sqref="B3"/>
    </sheetView>
  </sheetViews>
  <sheetFormatPr defaultRowHeight="14.4" x14ac:dyDescent="0.3"/>
  <cols>
    <col min="5" max="5" width="23.44140625" bestFit="1" customWidth="1"/>
  </cols>
  <sheetData>
    <row r="1" spans="1:10" x14ac:dyDescent="0.3">
      <c r="A1" t="s">
        <v>131</v>
      </c>
    </row>
    <row r="2" spans="1:10" x14ac:dyDescent="0.3">
      <c r="A2" t="s">
        <v>149</v>
      </c>
      <c r="B2" t="s">
        <v>138</v>
      </c>
      <c r="D2" t="s">
        <v>99</v>
      </c>
      <c r="F2" t="s">
        <v>149</v>
      </c>
      <c r="G2" t="s">
        <v>138</v>
      </c>
      <c r="J2" t="s">
        <v>99</v>
      </c>
    </row>
    <row r="3" spans="1:10" x14ac:dyDescent="0.3">
      <c r="A3" s="72">
        <v>15</v>
      </c>
      <c r="B3" s="73">
        <v>0.11538461538461539</v>
      </c>
      <c r="C3" s="77">
        <f>ROUND(MIN(B3,1.1),2)</f>
        <v>0.12</v>
      </c>
      <c r="D3" s="1">
        <f>ROUND(VLOOKUP(A3,Sheet2!$Q$4:$T$34,4,FALSE),0)</f>
        <v>27</v>
      </c>
      <c r="E3" t="str">
        <f>A3&amp;" "&amp;C3&amp;" "&amp;"a"</f>
        <v>15 0.12 a</v>
      </c>
      <c r="F3" s="72">
        <v>2</v>
      </c>
      <c r="G3" s="73">
        <v>0.73076923076923073</v>
      </c>
      <c r="H3" s="77">
        <f>ROUND(MIN(G3,1.1),2)</f>
        <v>0.73</v>
      </c>
      <c r="I3" t="str">
        <f>F3&amp;" "&amp;H3&amp;" "&amp;"b"</f>
        <v>2 0.73 b</v>
      </c>
      <c r="J3" s="1">
        <f>ROUND(VLOOKUP(F3,Sheet2!$Q$4:$T$34,4,FALSE),0)</f>
        <v>35</v>
      </c>
    </row>
    <row r="4" spans="1:10" x14ac:dyDescent="0.3">
      <c r="A4" s="72">
        <v>8</v>
      </c>
      <c r="B4" s="73">
        <v>0.61538461538461542</v>
      </c>
      <c r="C4" s="77">
        <f t="shared" ref="C4:C46" si="0">ROUND(MIN(B4,1.1),2)</f>
        <v>0.62</v>
      </c>
      <c r="D4" s="1">
        <f>ROUND(VLOOKUP(A4,Sheet2!$Q$4:$T$34,4,FALSE),0)</f>
        <v>37</v>
      </c>
      <c r="E4" t="str">
        <f t="shared" ref="E4:E46" si="1">A4&amp;" "&amp;C4&amp;" "&amp;"a"</f>
        <v>8 0.62 a</v>
      </c>
      <c r="F4" s="72">
        <v>13</v>
      </c>
      <c r="G4" s="73">
        <v>0.80769230769230771</v>
      </c>
      <c r="H4" s="77">
        <f t="shared" ref="H4:H67" si="2">ROUND(MIN(G4,1.1),2)</f>
        <v>0.81</v>
      </c>
      <c r="I4" t="str">
        <f t="shared" ref="I4:I67" si="3">F4&amp;" "&amp;H4&amp;" "&amp;"b"</f>
        <v>13 0.81 b</v>
      </c>
      <c r="J4" s="1">
        <f>ROUND(VLOOKUP(F4,Sheet2!$Q$4:$T$34,4,FALSE),0)</f>
        <v>29</v>
      </c>
    </row>
    <row r="5" spans="1:10" x14ac:dyDescent="0.3">
      <c r="A5" s="72">
        <v>19</v>
      </c>
      <c r="B5" s="73">
        <v>7.6923076923076927E-2</v>
      </c>
      <c r="C5" s="77">
        <f t="shared" si="0"/>
        <v>0.08</v>
      </c>
      <c r="D5" s="1">
        <f>ROUND(VLOOKUP(A5,Sheet2!$Q$4:$T$34,4,FALSE),0)</f>
        <v>77</v>
      </c>
      <c r="E5" t="str">
        <f t="shared" si="1"/>
        <v>19 0.08 a</v>
      </c>
      <c r="F5" s="72">
        <v>17</v>
      </c>
      <c r="G5" s="73">
        <v>0.69230769230769229</v>
      </c>
      <c r="H5" s="77">
        <f t="shared" si="2"/>
        <v>0.69</v>
      </c>
      <c r="I5" t="str">
        <f t="shared" si="3"/>
        <v>17 0.69 b</v>
      </c>
      <c r="J5" s="1">
        <f>ROUND(VLOOKUP(F5,Sheet2!$Q$4:$T$34,4,FALSE),0)</f>
        <v>26</v>
      </c>
    </row>
    <row r="6" spans="1:10" x14ac:dyDescent="0.3">
      <c r="A6" s="72">
        <v>9</v>
      </c>
      <c r="B6" s="73">
        <v>0.46153846153846156</v>
      </c>
      <c r="C6" s="77">
        <f t="shared" si="0"/>
        <v>0.46</v>
      </c>
      <c r="D6" s="1">
        <f>ROUND(VLOOKUP(A6,Sheet2!$Q$4:$T$34,4,FALSE),0)</f>
        <v>86</v>
      </c>
      <c r="E6" t="str">
        <f t="shared" si="1"/>
        <v>9 0.46 a</v>
      </c>
      <c r="F6" s="72">
        <v>31</v>
      </c>
      <c r="G6" s="73">
        <v>0.53846153846153844</v>
      </c>
      <c r="H6" s="77">
        <f t="shared" si="2"/>
        <v>0.54</v>
      </c>
      <c r="I6" t="str">
        <f t="shared" si="3"/>
        <v>31 0.54 b</v>
      </c>
      <c r="J6" s="1">
        <f>ROUND(VLOOKUP(F6,Sheet2!$Q$4:$T$34,4,FALSE),0)</f>
        <v>16</v>
      </c>
    </row>
    <row r="7" spans="1:10" x14ac:dyDescent="0.3">
      <c r="A7" s="72">
        <v>30</v>
      </c>
      <c r="B7" s="73">
        <v>0.5</v>
      </c>
      <c r="C7" s="77">
        <f t="shared" si="0"/>
        <v>0.5</v>
      </c>
      <c r="D7" s="1">
        <f>ROUND(VLOOKUP(A7,Sheet2!$Q$4:$T$34,4,FALSE),0)</f>
        <v>62</v>
      </c>
      <c r="E7" t="str">
        <f t="shared" si="1"/>
        <v>30 0.5 a</v>
      </c>
      <c r="F7" s="72">
        <v>12</v>
      </c>
      <c r="G7" s="73">
        <v>1.0769230769230769</v>
      </c>
      <c r="H7" s="77">
        <f t="shared" si="2"/>
        <v>1.08</v>
      </c>
      <c r="I7" t="str">
        <f t="shared" si="3"/>
        <v>12 1.08 b</v>
      </c>
      <c r="J7" s="1">
        <f>ROUND(VLOOKUP(F7,Sheet2!$Q$4:$T$34,4,FALSE),0)</f>
        <v>101</v>
      </c>
    </row>
    <row r="8" spans="1:10" x14ac:dyDescent="0.3">
      <c r="A8" s="72">
        <v>22</v>
      </c>
      <c r="B8" s="73">
        <v>1</v>
      </c>
      <c r="C8" s="77">
        <f t="shared" si="0"/>
        <v>1</v>
      </c>
      <c r="D8" s="1">
        <f>ROUND(VLOOKUP(A8,Sheet2!$Q$4:$T$34,4,FALSE),0)</f>
        <v>64</v>
      </c>
      <c r="E8" t="str">
        <f t="shared" si="1"/>
        <v>22 1 a</v>
      </c>
      <c r="F8" s="72">
        <v>5</v>
      </c>
      <c r="G8" s="73">
        <v>1.4615384615384615</v>
      </c>
      <c r="H8" s="77">
        <f t="shared" si="2"/>
        <v>1.1000000000000001</v>
      </c>
      <c r="I8" t="str">
        <f t="shared" si="3"/>
        <v>5 1.1 b</v>
      </c>
      <c r="J8" s="1">
        <f>ROUND(VLOOKUP(F8,Sheet2!$Q$4:$T$34,4,FALSE),0)</f>
        <v>98</v>
      </c>
    </row>
    <row r="9" spans="1:10" x14ac:dyDescent="0.3">
      <c r="A9" s="72">
        <v>23</v>
      </c>
      <c r="B9" s="73">
        <v>0.4</v>
      </c>
      <c r="C9" s="77">
        <f t="shared" si="0"/>
        <v>0.4</v>
      </c>
      <c r="D9" s="1">
        <f>ROUND(VLOOKUP(A9,Sheet2!$Q$4:$T$34,4,FALSE),0)</f>
        <v>84</v>
      </c>
      <c r="E9" t="str">
        <f t="shared" si="1"/>
        <v>23 0.4 a</v>
      </c>
      <c r="F9" s="72">
        <v>29</v>
      </c>
      <c r="G9" s="73">
        <v>1.1538461538461537</v>
      </c>
      <c r="H9" s="77">
        <f t="shared" si="2"/>
        <v>1.1000000000000001</v>
      </c>
      <c r="I9" t="str">
        <f t="shared" si="3"/>
        <v>29 1.1 b</v>
      </c>
      <c r="J9" s="1">
        <f>ROUND(VLOOKUP(F9,Sheet2!$Q$4:$T$34,4,FALSE),0)</f>
        <v>85</v>
      </c>
    </row>
    <row r="10" spans="1:10" x14ac:dyDescent="0.3">
      <c r="A10" s="72">
        <v>24</v>
      </c>
      <c r="B10" s="73">
        <v>0.61538461538461542</v>
      </c>
      <c r="C10" s="77">
        <f t="shared" si="0"/>
        <v>0.62</v>
      </c>
      <c r="D10" s="1">
        <f>ROUND(VLOOKUP(A10,Sheet2!$Q$4:$T$34,4,FALSE),0)</f>
        <v>78</v>
      </c>
      <c r="E10" t="str">
        <f t="shared" si="1"/>
        <v>24 0.62 a</v>
      </c>
      <c r="F10" s="72">
        <v>21</v>
      </c>
      <c r="G10" s="73">
        <v>2</v>
      </c>
      <c r="H10" s="77">
        <f t="shared" si="2"/>
        <v>1.1000000000000001</v>
      </c>
      <c r="I10" t="str">
        <f t="shared" si="3"/>
        <v>21 1.1 b</v>
      </c>
      <c r="J10" s="1">
        <f>ROUND(VLOOKUP(F10,Sheet2!$Q$4:$T$34,4,FALSE),0)</f>
        <v>36</v>
      </c>
    </row>
    <row r="11" spans="1:10" x14ac:dyDescent="0.3">
      <c r="A11" s="72">
        <v>27</v>
      </c>
      <c r="B11" s="73">
        <v>0.25</v>
      </c>
      <c r="C11" s="77">
        <f t="shared" si="0"/>
        <v>0.25</v>
      </c>
      <c r="D11" s="1">
        <f>ROUND(VLOOKUP(A11,Sheet2!$Q$4:$T$34,4,FALSE),0)</f>
        <v>21</v>
      </c>
      <c r="E11" t="str">
        <f t="shared" si="1"/>
        <v>27 0.25 a</v>
      </c>
      <c r="F11" s="72">
        <v>6</v>
      </c>
      <c r="G11" s="73">
        <v>1.75</v>
      </c>
      <c r="H11" s="77">
        <f t="shared" si="2"/>
        <v>1.1000000000000001</v>
      </c>
      <c r="I11" t="str">
        <f t="shared" si="3"/>
        <v>6 1.1 b</v>
      </c>
      <c r="J11" s="1">
        <f>ROUND(VLOOKUP(F11,Sheet2!$Q$4:$T$34,4,FALSE),0)</f>
        <v>55</v>
      </c>
    </row>
    <row r="12" spans="1:10" x14ac:dyDescent="0.3">
      <c r="A12" s="72">
        <v>6</v>
      </c>
      <c r="B12" s="73">
        <v>0.7</v>
      </c>
      <c r="C12" s="77">
        <f t="shared" si="0"/>
        <v>0.7</v>
      </c>
      <c r="D12" s="1">
        <f>ROUND(VLOOKUP(A12,Sheet2!$Q$4:$T$34,4,FALSE),0)</f>
        <v>55</v>
      </c>
      <c r="E12" t="str">
        <f t="shared" si="1"/>
        <v>6 0.7 a</v>
      </c>
      <c r="F12" s="72">
        <v>32</v>
      </c>
      <c r="G12" s="73">
        <v>0.75</v>
      </c>
      <c r="H12" s="77">
        <f t="shared" si="2"/>
        <v>0.75</v>
      </c>
      <c r="I12" t="str">
        <f t="shared" si="3"/>
        <v>32 0.75 b</v>
      </c>
      <c r="J12" s="1">
        <f>ROUND(VLOOKUP(F12,Sheet2!$Q$4:$T$34,4,FALSE),0)</f>
        <v>73</v>
      </c>
    </row>
    <row r="13" spans="1:10" x14ac:dyDescent="0.3">
      <c r="A13" s="72">
        <v>30</v>
      </c>
      <c r="B13" s="73">
        <v>0.2</v>
      </c>
      <c r="C13" s="77">
        <f t="shared" si="0"/>
        <v>0.2</v>
      </c>
      <c r="D13" s="1">
        <f>ROUND(VLOOKUP(A13,Sheet2!$Q$4:$T$34,4,FALSE),0)</f>
        <v>62</v>
      </c>
      <c r="E13" t="str">
        <f t="shared" si="1"/>
        <v>30 0.2 a</v>
      </c>
      <c r="F13" s="72">
        <v>20</v>
      </c>
      <c r="G13" s="73">
        <v>2</v>
      </c>
      <c r="H13" s="77">
        <f t="shared" si="2"/>
        <v>1.1000000000000001</v>
      </c>
      <c r="I13" t="str">
        <f t="shared" si="3"/>
        <v>20 1.1 b</v>
      </c>
      <c r="J13" s="1">
        <f>ROUND(VLOOKUP(F13,Sheet2!$Q$4:$T$34,4,FALSE),0)</f>
        <v>74</v>
      </c>
    </row>
    <row r="14" spans="1:10" x14ac:dyDescent="0.3">
      <c r="A14" s="72">
        <v>4</v>
      </c>
      <c r="B14" s="73">
        <v>0.6</v>
      </c>
      <c r="C14" s="77">
        <f t="shared" si="0"/>
        <v>0.6</v>
      </c>
      <c r="D14" s="1">
        <f>ROUND(VLOOKUP(A14,Sheet2!$Q$4:$T$34,4,FALSE),0)</f>
        <v>76</v>
      </c>
      <c r="E14" t="str">
        <f t="shared" si="1"/>
        <v>4 0.6 a</v>
      </c>
      <c r="F14" s="72">
        <v>18</v>
      </c>
      <c r="G14" s="73">
        <v>1.5833333333333333</v>
      </c>
      <c r="H14" s="77">
        <f t="shared" si="2"/>
        <v>1.1000000000000001</v>
      </c>
      <c r="I14" t="str">
        <f t="shared" si="3"/>
        <v>18 1.1 b</v>
      </c>
      <c r="J14" s="1">
        <f>ROUND(VLOOKUP(F14,Sheet2!$Q$4:$T$34,4,FALSE),0)</f>
        <v>75</v>
      </c>
    </row>
    <row r="15" spans="1:10" x14ac:dyDescent="0.3">
      <c r="A15" s="72">
        <v>32</v>
      </c>
      <c r="B15" s="73">
        <v>0.81818181818181823</v>
      </c>
      <c r="C15" s="77">
        <f t="shared" si="0"/>
        <v>0.82</v>
      </c>
      <c r="D15" s="1">
        <f>ROUND(VLOOKUP(A15,Sheet2!$Q$4:$T$34,4,FALSE),0)</f>
        <v>73</v>
      </c>
      <c r="E15" t="str">
        <f t="shared" si="1"/>
        <v>32 0.82 a</v>
      </c>
      <c r="F15" s="72">
        <v>14</v>
      </c>
      <c r="G15" s="73">
        <v>1.3333333333333333</v>
      </c>
      <c r="H15" s="77">
        <f t="shared" si="2"/>
        <v>1.1000000000000001</v>
      </c>
      <c r="I15" t="str">
        <f t="shared" si="3"/>
        <v>14 1.1 b</v>
      </c>
      <c r="J15" s="1">
        <f>ROUND(VLOOKUP(F15,Sheet2!$Q$4:$T$34,4,FALSE),0)</f>
        <v>51</v>
      </c>
    </row>
    <row r="16" spans="1:10" x14ac:dyDescent="0.3">
      <c r="A16" s="72">
        <v>23</v>
      </c>
      <c r="B16" s="73">
        <v>0.14814814814814814</v>
      </c>
      <c r="C16" s="77">
        <f t="shared" si="0"/>
        <v>0.15</v>
      </c>
      <c r="D16" s="1">
        <f>ROUND(VLOOKUP(A16,Sheet2!$Q$4:$T$34,4,FALSE),0)</f>
        <v>84</v>
      </c>
      <c r="E16" t="str">
        <f t="shared" si="1"/>
        <v>23 0.15 a</v>
      </c>
      <c r="F16" s="72">
        <v>10</v>
      </c>
      <c r="G16" s="73">
        <v>1.6</v>
      </c>
      <c r="H16" s="77">
        <f t="shared" si="2"/>
        <v>1.1000000000000001</v>
      </c>
      <c r="I16" t="str">
        <f t="shared" si="3"/>
        <v>10 1.1 b</v>
      </c>
      <c r="J16" s="1">
        <f>ROUND(VLOOKUP(F16,Sheet2!$Q$4:$T$34,4,FALSE),0)</f>
        <v>88</v>
      </c>
    </row>
    <row r="17" spans="1:10" x14ac:dyDescent="0.3">
      <c r="A17" s="72">
        <v>10</v>
      </c>
      <c r="B17" s="73">
        <v>0.59259259259259256</v>
      </c>
      <c r="C17" s="77">
        <f t="shared" si="0"/>
        <v>0.59</v>
      </c>
      <c r="D17" s="1">
        <f>ROUND(VLOOKUP(A17,Sheet2!$Q$4:$T$34,4,FALSE),0)</f>
        <v>88</v>
      </c>
      <c r="E17" t="str">
        <f t="shared" si="1"/>
        <v>10 0.59 a</v>
      </c>
      <c r="F17" s="72">
        <v>16</v>
      </c>
      <c r="G17" s="73">
        <v>2.2000000000000002</v>
      </c>
      <c r="H17" s="77">
        <f t="shared" si="2"/>
        <v>1.1000000000000001</v>
      </c>
      <c r="I17" t="str">
        <f t="shared" si="3"/>
        <v>16 1.1 b</v>
      </c>
      <c r="J17" s="1">
        <f>ROUND(VLOOKUP(F17,Sheet2!$Q$4:$T$34,4,FALSE),0)</f>
        <v>82</v>
      </c>
    </row>
    <row r="18" spans="1:10" x14ac:dyDescent="0.3">
      <c r="A18" s="72">
        <v>19</v>
      </c>
      <c r="B18" s="73">
        <v>1</v>
      </c>
      <c r="C18" s="77">
        <f t="shared" si="0"/>
        <v>1</v>
      </c>
      <c r="D18" s="1">
        <f>ROUND(VLOOKUP(A18,Sheet2!$Q$4:$T$34,4,FALSE),0)</f>
        <v>77</v>
      </c>
      <c r="E18" t="str">
        <f t="shared" si="1"/>
        <v>19 1 a</v>
      </c>
      <c r="F18" s="72">
        <v>11</v>
      </c>
      <c r="G18" s="73">
        <v>0.8</v>
      </c>
      <c r="H18" s="77">
        <f t="shared" si="2"/>
        <v>0.8</v>
      </c>
      <c r="I18" t="str">
        <f t="shared" si="3"/>
        <v>11 0.8 b</v>
      </c>
      <c r="J18" s="1">
        <f>ROUND(VLOOKUP(F18,Sheet2!$Q$4:$T$34,4,FALSE),0)</f>
        <v>79</v>
      </c>
    </row>
    <row r="19" spans="1:10" x14ac:dyDescent="0.3">
      <c r="A19" s="72">
        <v>8</v>
      </c>
      <c r="B19" s="73">
        <v>0.84210526315789469</v>
      </c>
      <c r="C19" s="77">
        <f t="shared" si="0"/>
        <v>0.84</v>
      </c>
      <c r="D19" s="1">
        <f>ROUND(VLOOKUP(A19,Sheet2!$Q$4:$T$34,4,FALSE),0)</f>
        <v>37</v>
      </c>
      <c r="E19" t="str">
        <f t="shared" si="1"/>
        <v>8 0.84 a</v>
      </c>
      <c r="F19" s="72">
        <v>26</v>
      </c>
      <c r="G19" s="73">
        <v>2.4</v>
      </c>
      <c r="H19" s="77">
        <f t="shared" si="2"/>
        <v>1.1000000000000001</v>
      </c>
      <c r="I19" t="str">
        <f t="shared" si="3"/>
        <v>26 1.1 b</v>
      </c>
      <c r="J19" s="1">
        <f>ROUND(VLOOKUP(F19,Sheet2!$Q$4:$T$34,4,FALSE),0)</f>
        <v>76</v>
      </c>
    </row>
    <row r="20" spans="1:10" x14ac:dyDescent="0.3">
      <c r="A20" s="72">
        <v>27</v>
      </c>
      <c r="B20" s="73">
        <v>0.10526315789473684</v>
      </c>
      <c r="C20" s="77">
        <f t="shared" si="0"/>
        <v>0.11</v>
      </c>
      <c r="D20" s="1">
        <f>ROUND(VLOOKUP(A20,Sheet2!$Q$4:$T$34,4,FALSE),0)</f>
        <v>21</v>
      </c>
      <c r="E20" t="str">
        <f t="shared" si="1"/>
        <v>27 0.11 a</v>
      </c>
      <c r="F20" s="72">
        <v>3</v>
      </c>
      <c r="G20" s="73">
        <v>1.6153846153846154</v>
      </c>
      <c r="H20" s="77">
        <f t="shared" si="2"/>
        <v>1.1000000000000001</v>
      </c>
      <c r="I20" t="str">
        <f t="shared" si="3"/>
        <v>3 1.1 b</v>
      </c>
      <c r="J20" s="1">
        <f>ROUND(VLOOKUP(F20,Sheet2!$Q$4:$T$34,4,FALSE),0)</f>
        <v>78</v>
      </c>
    </row>
    <row r="21" spans="1:10" x14ac:dyDescent="0.3">
      <c r="A21" s="72">
        <v>7</v>
      </c>
      <c r="B21" s="73">
        <v>0.5</v>
      </c>
      <c r="C21" s="77">
        <f t="shared" si="0"/>
        <v>0.5</v>
      </c>
      <c r="D21" s="1">
        <f>ROUND(VLOOKUP(A21,Sheet2!$Q$4:$T$34,4,FALSE),0)</f>
        <v>52</v>
      </c>
      <c r="E21" t="str">
        <f t="shared" si="1"/>
        <v>7 0.5 a</v>
      </c>
      <c r="F21" s="72">
        <v>4</v>
      </c>
      <c r="G21" s="73">
        <v>0.46153846153846156</v>
      </c>
      <c r="H21" s="77">
        <f t="shared" si="2"/>
        <v>0.46</v>
      </c>
      <c r="I21" t="str">
        <f t="shared" si="3"/>
        <v>4 0.46 b</v>
      </c>
      <c r="J21" s="1">
        <f>ROUND(VLOOKUP(F21,Sheet2!$Q$4:$T$34,4,FALSE),0)</f>
        <v>76</v>
      </c>
    </row>
    <row r="22" spans="1:10" x14ac:dyDescent="0.3">
      <c r="A22" s="72">
        <v>32</v>
      </c>
      <c r="B22" s="73">
        <v>0.375</v>
      </c>
      <c r="C22" s="77">
        <f t="shared" si="0"/>
        <v>0.38</v>
      </c>
      <c r="D22" s="1">
        <f>ROUND(VLOOKUP(A22,Sheet2!$Q$4:$T$34,4,FALSE),0)</f>
        <v>73</v>
      </c>
      <c r="E22" t="str">
        <f t="shared" si="1"/>
        <v>32 0.38 a</v>
      </c>
      <c r="F22" s="72">
        <v>7</v>
      </c>
      <c r="G22" s="73">
        <v>0.92307692307692313</v>
      </c>
      <c r="H22" s="77">
        <f t="shared" si="2"/>
        <v>0.92</v>
      </c>
      <c r="I22" t="str">
        <f t="shared" si="3"/>
        <v>7 0.92 b</v>
      </c>
      <c r="J22" s="1">
        <f>ROUND(VLOOKUP(F22,Sheet2!$Q$4:$T$34,4,FALSE),0)</f>
        <v>52</v>
      </c>
    </row>
    <row r="23" spans="1:10" x14ac:dyDescent="0.3">
      <c r="A23" s="72">
        <v>4</v>
      </c>
      <c r="B23" s="73">
        <v>1</v>
      </c>
      <c r="C23" s="77">
        <f t="shared" si="0"/>
        <v>1</v>
      </c>
      <c r="D23" s="1">
        <f>ROUND(VLOOKUP(A23,Sheet2!$Q$4:$T$34,4,FALSE),0)</f>
        <v>76</v>
      </c>
      <c r="E23" t="str">
        <f t="shared" si="1"/>
        <v>4 1 a</v>
      </c>
      <c r="F23" s="72">
        <v>25</v>
      </c>
      <c r="G23" s="73">
        <v>3</v>
      </c>
      <c r="H23" s="77">
        <f t="shared" si="2"/>
        <v>1.1000000000000001</v>
      </c>
      <c r="I23" t="str">
        <f t="shared" si="3"/>
        <v>25 1.1 b</v>
      </c>
      <c r="J23" s="1">
        <f>ROUND(VLOOKUP(F23,Sheet2!$Q$4:$T$34,4,FALSE),0)</f>
        <v>25</v>
      </c>
    </row>
    <row r="24" spans="1:10" x14ac:dyDescent="0.3">
      <c r="A24" s="72">
        <v>2</v>
      </c>
      <c r="B24" s="73">
        <v>0.86363636363636365</v>
      </c>
      <c r="C24" s="77">
        <f t="shared" si="0"/>
        <v>0.86</v>
      </c>
      <c r="D24" s="1">
        <f>ROUND(VLOOKUP(A24,Sheet2!$Q$4:$T$34,4,FALSE),0)</f>
        <v>35</v>
      </c>
      <c r="E24" t="str">
        <f t="shared" si="1"/>
        <v>2 0.86 a</v>
      </c>
      <c r="F24" s="72">
        <v>28</v>
      </c>
      <c r="G24" s="73">
        <v>2.5</v>
      </c>
      <c r="H24" s="77">
        <f t="shared" si="2"/>
        <v>1.1000000000000001</v>
      </c>
      <c r="I24" t="str">
        <f t="shared" si="3"/>
        <v>28 1.1 b</v>
      </c>
      <c r="J24" s="1">
        <f>ROUND(VLOOKUP(F24,Sheet2!$Q$4:$T$34,4,FALSE),0)</f>
        <v>26</v>
      </c>
    </row>
    <row r="25" spans="1:10" x14ac:dyDescent="0.3">
      <c r="A25" s="72">
        <v>21</v>
      </c>
      <c r="B25" s="73">
        <v>0.66666666666666663</v>
      </c>
      <c r="C25" s="77">
        <f t="shared" si="0"/>
        <v>0.67</v>
      </c>
      <c r="D25" s="1">
        <f>ROUND(VLOOKUP(A25,Sheet2!$Q$4:$T$34,4,FALSE),0)</f>
        <v>36</v>
      </c>
      <c r="E25" t="str">
        <f t="shared" si="1"/>
        <v>21 0.67 a</v>
      </c>
      <c r="F25" s="72">
        <v>15</v>
      </c>
      <c r="G25" s="73">
        <v>0.3</v>
      </c>
      <c r="H25" s="77">
        <f t="shared" si="2"/>
        <v>0.3</v>
      </c>
      <c r="I25" t="str">
        <f t="shared" si="3"/>
        <v>15 0.3 b</v>
      </c>
      <c r="J25" s="1">
        <f>ROUND(VLOOKUP(F25,Sheet2!$Q$4:$T$34,4,FALSE),0)</f>
        <v>27</v>
      </c>
    </row>
    <row r="26" spans="1:10" x14ac:dyDescent="0.3">
      <c r="A26" s="72">
        <v>28</v>
      </c>
      <c r="B26" s="73">
        <v>1</v>
      </c>
      <c r="C26" s="77">
        <f t="shared" si="0"/>
        <v>1</v>
      </c>
      <c r="D26" s="1">
        <f>ROUND(VLOOKUP(A26,Sheet2!$Q$4:$T$34,4,FALSE),0)</f>
        <v>26</v>
      </c>
      <c r="E26" t="str">
        <f t="shared" si="1"/>
        <v>28 1 a</v>
      </c>
      <c r="F26" s="72">
        <v>25</v>
      </c>
      <c r="G26" s="73">
        <v>2.4</v>
      </c>
      <c r="H26" s="77">
        <f t="shared" si="2"/>
        <v>1.1000000000000001</v>
      </c>
      <c r="I26" t="str">
        <f t="shared" si="3"/>
        <v>25 1.1 b</v>
      </c>
      <c r="J26" s="1">
        <f>ROUND(VLOOKUP(F26,Sheet2!$Q$4:$T$34,4,FALSE),0)</f>
        <v>25</v>
      </c>
    </row>
    <row r="27" spans="1:10" x14ac:dyDescent="0.3">
      <c r="A27" s="72">
        <v>9</v>
      </c>
      <c r="B27" s="73">
        <v>0.8571428571428571</v>
      </c>
      <c r="C27" s="77">
        <f t="shared" si="0"/>
        <v>0.86</v>
      </c>
      <c r="D27" s="1">
        <f>ROUND(VLOOKUP(A27,Sheet2!$Q$4:$T$34,4,FALSE),0)</f>
        <v>86</v>
      </c>
      <c r="E27" t="str">
        <f t="shared" si="1"/>
        <v>9 0.86 a</v>
      </c>
      <c r="F27" s="72">
        <v>7</v>
      </c>
      <c r="G27" s="73">
        <v>1.2</v>
      </c>
      <c r="H27" s="77">
        <f t="shared" si="2"/>
        <v>1.1000000000000001</v>
      </c>
      <c r="I27" t="str">
        <f t="shared" si="3"/>
        <v>7 1.1 b</v>
      </c>
      <c r="J27" s="1">
        <f>ROUND(VLOOKUP(F27,Sheet2!$Q$4:$T$34,4,FALSE),0)</f>
        <v>52</v>
      </c>
    </row>
    <row r="28" spans="1:10" x14ac:dyDescent="0.3">
      <c r="A28" s="72">
        <v>19</v>
      </c>
      <c r="B28" s="73">
        <v>0.14285714285714285</v>
      </c>
      <c r="C28" s="77">
        <f t="shared" si="0"/>
        <v>0.14000000000000001</v>
      </c>
      <c r="D28" s="1">
        <f>ROUND(VLOOKUP(A28,Sheet2!$Q$4:$T$34,4,FALSE),0)</f>
        <v>77</v>
      </c>
      <c r="E28" t="str">
        <f t="shared" si="1"/>
        <v>19 0.14 a</v>
      </c>
      <c r="F28" s="72">
        <v>3</v>
      </c>
      <c r="G28" s="73">
        <v>2.1</v>
      </c>
      <c r="H28" s="77">
        <f t="shared" si="2"/>
        <v>1.1000000000000001</v>
      </c>
      <c r="I28" t="str">
        <f t="shared" si="3"/>
        <v>3 1.1 b</v>
      </c>
      <c r="J28" s="1">
        <f>ROUND(VLOOKUP(F28,Sheet2!$Q$4:$T$34,4,FALSE),0)</f>
        <v>78</v>
      </c>
    </row>
    <row r="29" spans="1:10" x14ac:dyDescent="0.3">
      <c r="A29" s="72">
        <v>15</v>
      </c>
      <c r="B29" s="73">
        <v>0.75</v>
      </c>
      <c r="C29" s="77">
        <f t="shared" si="0"/>
        <v>0.75</v>
      </c>
      <c r="D29" s="1">
        <f>ROUND(VLOOKUP(A29,Sheet2!$Q$4:$T$34,4,FALSE),0)</f>
        <v>27</v>
      </c>
      <c r="E29" t="str">
        <f t="shared" si="1"/>
        <v>15 0.75 a</v>
      </c>
      <c r="F29" s="72">
        <v>24</v>
      </c>
      <c r="G29" s="73">
        <v>0.8</v>
      </c>
      <c r="H29" s="77">
        <f t="shared" si="2"/>
        <v>0.8</v>
      </c>
      <c r="I29" t="str">
        <f t="shared" si="3"/>
        <v>24 0.8 b</v>
      </c>
      <c r="J29" s="1">
        <f>ROUND(VLOOKUP(F29,Sheet2!$Q$4:$T$34,4,FALSE),0)</f>
        <v>78</v>
      </c>
    </row>
    <row r="30" spans="1:10" x14ac:dyDescent="0.3">
      <c r="A30" s="72">
        <v>22</v>
      </c>
      <c r="B30" s="73">
        <v>1</v>
      </c>
      <c r="C30" s="77">
        <f t="shared" si="0"/>
        <v>1</v>
      </c>
      <c r="D30" s="1">
        <f>ROUND(VLOOKUP(A30,Sheet2!$Q$4:$T$34,4,FALSE),0)</f>
        <v>64</v>
      </c>
      <c r="E30" t="str">
        <f t="shared" si="1"/>
        <v>22 1 a</v>
      </c>
      <c r="F30" s="72">
        <v>22</v>
      </c>
      <c r="G30" s="73">
        <v>1.0909090909090908</v>
      </c>
      <c r="H30" s="77">
        <f t="shared" si="2"/>
        <v>1.0900000000000001</v>
      </c>
      <c r="I30" t="str">
        <f t="shared" si="3"/>
        <v>22 1.09 b</v>
      </c>
      <c r="J30" s="1">
        <f>ROUND(VLOOKUP(F30,Sheet2!$Q$4:$T$34,4,FALSE),0)</f>
        <v>64</v>
      </c>
    </row>
    <row r="31" spans="1:10" x14ac:dyDescent="0.3">
      <c r="A31" s="72">
        <v>21</v>
      </c>
      <c r="B31" s="73">
        <v>0.5714285714285714</v>
      </c>
      <c r="C31" s="77">
        <f t="shared" si="0"/>
        <v>0.56999999999999995</v>
      </c>
      <c r="D31" s="1">
        <f>ROUND(VLOOKUP(A31,Sheet2!$Q$4:$T$34,4,FALSE),0)</f>
        <v>36</v>
      </c>
      <c r="E31" t="str">
        <f t="shared" si="1"/>
        <v>21 0.57 a</v>
      </c>
      <c r="F31" s="72">
        <v>20</v>
      </c>
      <c r="G31" s="73">
        <v>2.1818181818181817</v>
      </c>
      <c r="H31" s="77">
        <f t="shared" si="2"/>
        <v>1.1000000000000001</v>
      </c>
      <c r="I31" t="str">
        <f t="shared" si="3"/>
        <v>20 1.1 b</v>
      </c>
      <c r="J31" s="1">
        <f>ROUND(VLOOKUP(F31,Sheet2!$Q$4:$T$34,4,FALSE),0)</f>
        <v>74</v>
      </c>
    </row>
    <row r="32" spans="1:10" x14ac:dyDescent="0.3">
      <c r="A32" s="72">
        <v>24</v>
      </c>
      <c r="B32" s="73">
        <v>0.88888888888888884</v>
      </c>
      <c r="C32" s="77">
        <f t="shared" si="0"/>
        <v>0.89</v>
      </c>
      <c r="D32" s="1">
        <f>ROUND(VLOOKUP(A32,Sheet2!$Q$4:$T$34,4,FALSE),0)</f>
        <v>78</v>
      </c>
      <c r="E32" t="str">
        <f t="shared" si="1"/>
        <v>24 0.89 a</v>
      </c>
      <c r="F32" s="72">
        <v>18</v>
      </c>
      <c r="G32" s="73">
        <v>1.7272727272727273</v>
      </c>
      <c r="H32" s="77">
        <f t="shared" si="2"/>
        <v>1.1000000000000001</v>
      </c>
      <c r="I32" t="str">
        <f t="shared" si="3"/>
        <v>18 1.1 b</v>
      </c>
      <c r="J32" s="1">
        <f>ROUND(VLOOKUP(F32,Sheet2!$Q$4:$T$34,4,FALSE),0)</f>
        <v>75</v>
      </c>
    </row>
    <row r="33" spans="1:10" x14ac:dyDescent="0.3">
      <c r="A33" s="72">
        <v>12</v>
      </c>
      <c r="B33" s="73">
        <v>1</v>
      </c>
      <c r="C33" s="77">
        <f t="shared" si="0"/>
        <v>1</v>
      </c>
      <c r="D33" s="1">
        <f>ROUND(VLOOKUP(A33,Sheet2!$Q$4:$T$34,4,FALSE),0)</f>
        <v>101</v>
      </c>
      <c r="E33" t="str">
        <f t="shared" si="1"/>
        <v>12 1 a</v>
      </c>
      <c r="F33" s="72">
        <v>28</v>
      </c>
      <c r="G33" s="73">
        <v>0.7407407407407407</v>
      </c>
      <c r="H33" s="77">
        <f t="shared" si="2"/>
        <v>0.74</v>
      </c>
      <c r="I33" t="str">
        <f t="shared" si="3"/>
        <v>28 0.74 b</v>
      </c>
      <c r="J33" s="1">
        <f>ROUND(VLOOKUP(F33,Sheet2!$Q$4:$T$34,4,FALSE),0)</f>
        <v>26</v>
      </c>
    </row>
    <row r="34" spans="1:10" x14ac:dyDescent="0.3">
      <c r="A34" s="72">
        <v>30</v>
      </c>
      <c r="B34" s="73">
        <v>0.5</v>
      </c>
      <c r="C34" s="77">
        <f t="shared" si="0"/>
        <v>0.5</v>
      </c>
      <c r="D34" s="1">
        <f>ROUND(VLOOKUP(A34,Sheet2!$Q$4:$T$34,4,FALSE),0)</f>
        <v>62</v>
      </c>
      <c r="E34" t="str">
        <f t="shared" si="1"/>
        <v>30 0.5 a</v>
      </c>
      <c r="F34" s="72">
        <v>16</v>
      </c>
      <c r="G34" s="73">
        <v>0.81481481481481477</v>
      </c>
      <c r="H34" s="77">
        <f t="shared" si="2"/>
        <v>0.81</v>
      </c>
      <c r="I34" t="str">
        <f t="shared" si="3"/>
        <v>16 0.81 b</v>
      </c>
      <c r="J34" s="1">
        <f>ROUND(VLOOKUP(F34,Sheet2!$Q$4:$T$34,4,FALSE),0)</f>
        <v>82</v>
      </c>
    </row>
    <row r="35" spans="1:10" x14ac:dyDescent="0.3">
      <c r="A35" s="72">
        <v>19</v>
      </c>
      <c r="B35" s="73">
        <v>0.25</v>
      </c>
      <c r="C35" s="77">
        <f t="shared" si="0"/>
        <v>0.25</v>
      </c>
      <c r="D35" s="1">
        <f>ROUND(VLOOKUP(A35,Sheet2!$Q$4:$T$34,4,FALSE),0)</f>
        <v>77</v>
      </c>
      <c r="E35" t="str">
        <f t="shared" si="1"/>
        <v>19 0.25 a</v>
      </c>
      <c r="F35" s="72">
        <v>11</v>
      </c>
      <c r="G35" s="73">
        <v>0.29629629629629628</v>
      </c>
      <c r="H35" s="77">
        <f t="shared" si="2"/>
        <v>0.3</v>
      </c>
      <c r="I35" t="str">
        <f t="shared" si="3"/>
        <v>11 0.3 b</v>
      </c>
      <c r="J35" s="1">
        <f>ROUND(VLOOKUP(F35,Sheet2!$Q$4:$T$34,4,FALSE),0)</f>
        <v>79</v>
      </c>
    </row>
    <row r="36" spans="1:10" x14ac:dyDescent="0.3">
      <c r="A36" s="72">
        <v>27</v>
      </c>
      <c r="B36" s="73">
        <v>0.5</v>
      </c>
      <c r="C36" s="77">
        <f t="shared" si="0"/>
        <v>0.5</v>
      </c>
      <c r="D36" s="1">
        <f>ROUND(VLOOKUP(A36,Sheet2!$Q$4:$T$34,4,FALSE),0)</f>
        <v>21</v>
      </c>
      <c r="E36" t="str">
        <f t="shared" si="1"/>
        <v>27 0.5 a</v>
      </c>
      <c r="F36" s="72">
        <v>26</v>
      </c>
      <c r="G36" s="73">
        <v>0.88888888888888884</v>
      </c>
      <c r="H36" s="77">
        <f t="shared" si="2"/>
        <v>0.89</v>
      </c>
      <c r="I36" t="str">
        <f t="shared" si="3"/>
        <v>26 0.89 b</v>
      </c>
      <c r="J36" s="1">
        <f>ROUND(VLOOKUP(F36,Sheet2!$Q$4:$T$34,4,FALSE),0)</f>
        <v>76</v>
      </c>
    </row>
    <row r="37" spans="1:10" x14ac:dyDescent="0.3">
      <c r="A37" s="72">
        <v>19</v>
      </c>
      <c r="B37" s="73">
        <v>9.0909090909090912E-2</v>
      </c>
      <c r="C37" s="77">
        <f t="shared" si="0"/>
        <v>0.09</v>
      </c>
      <c r="D37" s="1">
        <f>ROUND(VLOOKUP(A37,Sheet2!$Q$4:$T$34,4,FALSE),0)</f>
        <v>77</v>
      </c>
      <c r="E37" t="str">
        <f t="shared" si="1"/>
        <v>19 0.09 a</v>
      </c>
      <c r="F37" s="72">
        <v>21</v>
      </c>
      <c r="G37" s="73">
        <v>0.29629629629629628</v>
      </c>
      <c r="H37" s="77">
        <f t="shared" si="2"/>
        <v>0.3</v>
      </c>
      <c r="I37" t="str">
        <f t="shared" si="3"/>
        <v>21 0.3 b</v>
      </c>
      <c r="J37" s="1">
        <f>ROUND(VLOOKUP(F37,Sheet2!$Q$4:$T$34,4,FALSE),0)</f>
        <v>36</v>
      </c>
    </row>
    <row r="38" spans="1:10" x14ac:dyDescent="0.3">
      <c r="A38" s="72">
        <v>9</v>
      </c>
      <c r="B38" s="73">
        <v>0.54545454545454541</v>
      </c>
      <c r="C38" s="77">
        <f t="shared" si="0"/>
        <v>0.55000000000000004</v>
      </c>
      <c r="D38" s="1">
        <f>ROUND(VLOOKUP(A38,Sheet2!$Q$4:$T$34,4,FALSE),0)</f>
        <v>86</v>
      </c>
      <c r="E38" t="str">
        <f t="shared" si="1"/>
        <v>9 0.55 a</v>
      </c>
      <c r="F38" s="72">
        <v>29</v>
      </c>
      <c r="G38" s="73">
        <v>15</v>
      </c>
      <c r="H38" s="77">
        <f t="shared" si="2"/>
        <v>1.1000000000000001</v>
      </c>
      <c r="I38" t="str">
        <f t="shared" si="3"/>
        <v>29 1.1 b</v>
      </c>
      <c r="J38" s="1">
        <f>ROUND(VLOOKUP(F38,Sheet2!$Q$4:$T$34,4,FALSE),0)</f>
        <v>85</v>
      </c>
    </row>
    <row r="39" spans="1:10" x14ac:dyDescent="0.3">
      <c r="A39" s="72">
        <v>30</v>
      </c>
      <c r="B39" s="73">
        <v>0.4</v>
      </c>
      <c r="C39" s="77">
        <f t="shared" si="0"/>
        <v>0.4</v>
      </c>
      <c r="D39" s="1">
        <f>ROUND(VLOOKUP(A39,Sheet2!$Q$4:$T$34,4,FALSE),0)</f>
        <v>62</v>
      </c>
      <c r="E39" t="str">
        <f t="shared" si="1"/>
        <v>30 0.4 a</v>
      </c>
      <c r="F39" s="72">
        <v>5</v>
      </c>
      <c r="G39" s="73">
        <v>19</v>
      </c>
      <c r="H39" s="77">
        <f t="shared" si="2"/>
        <v>1.1000000000000001</v>
      </c>
      <c r="I39" t="str">
        <f t="shared" si="3"/>
        <v>5 1.1 b</v>
      </c>
      <c r="J39" s="1">
        <f>ROUND(VLOOKUP(F39,Sheet2!$Q$4:$T$34,4,FALSE),0)</f>
        <v>98</v>
      </c>
    </row>
    <row r="40" spans="1:10" x14ac:dyDescent="0.3">
      <c r="A40" s="72">
        <v>23</v>
      </c>
      <c r="B40" s="73">
        <v>0.33333333333333331</v>
      </c>
      <c r="C40" s="77">
        <f t="shared" si="0"/>
        <v>0.33</v>
      </c>
      <c r="D40" s="1">
        <f>ROUND(VLOOKUP(A40,Sheet2!$Q$4:$T$34,4,FALSE),0)</f>
        <v>84</v>
      </c>
      <c r="E40" t="str">
        <f t="shared" si="1"/>
        <v>23 0.33 a</v>
      </c>
      <c r="F40" s="72">
        <v>12</v>
      </c>
      <c r="G40" s="73">
        <v>14</v>
      </c>
      <c r="H40" s="77">
        <f t="shared" si="2"/>
        <v>1.1000000000000001</v>
      </c>
      <c r="I40" t="str">
        <f t="shared" si="3"/>
        <v>12 1.1 b</v>
      </c>
      <c r="J40" s="1">
        <f>ROUND(VLOOKUP(F40,Sheet2!$Q$4:$T$34,4,FALSE),0)</f>
        <v>101</v>
      </c>
    </row>
    <row r="41" spans="1:10" x14ac:dyDescent="0.3">
      <c r="A41" s="72">
        <v>6</v>
      </c>
      <c r="B41" s="73">
        <v>0.58333333333333337</v>
      </c>
      <c r="C41" s="77">
        <f t="shared" si="0"/>
        <v>0.57999999999999996</v>
      </c>
      <c r="D41" s="1">
        <f>ROUND(VLOOKUP(A41,Sheet2!$Q$4:$T$34,4,FALSE),0)</f>
        <v>55</v>
      </c>
      <c r="E41" t="str">
        <f t="shared" si="1"/>
        <v>6 0.58 a</v>
      </c>
      <c r="F41" s="72">
        <v>9</v>
      </c>
      <c r="G41" s="73">
        <v>6</v>
      </c>
      <c r="H41" s="77">
        <f t="shared" si="2"/>
        <v>1.1000000000000001</v>
      </c>
      <c r="I41" t="str">
        <f t="shared" si="3"/>
        <v>9 1.1 b</v>
      </c>
      <c r="J41" s="1">
        <f>ROUND(VLOOKUP(F41,Sheet2!$Q$4:$T$34,4,FALSE),0)</f>
        <v>86</v>
      </c>
    </row>
    <row r="42" spans="1:10" x14ac:dyDescent="0.3">
      <c r="A42" s="72">
        <v>27</v>
      </c>
      <c r="B42" s="73">
        <v>0.15384615384615385</v>
      </c>
      <c r="C42" s="77">
        <f t="shared" si="0"/>
        <v>0.15</v>
      </c>
      <c r="D42" s="1">
        <f>ROUND(VLOOKUP(A42,Sheet2!$Q$4:$T$34,4,FALSE),0)</f>
        <v>21</v>
      </c>
      <c r="E42" t="str">
        <f t="shared" si="1"/>
        <v>27 0.15 a</v>
      </c>
      <c r="F42" s="72">
        <v>31</v>
      </c>
      <c r="G42" s="73">
        <v>0.73684210526315785</v>
      </c>
      <c r="H42" s="77">
        <f t="shared" si="2"/>
        <v>0.74</v>
      </c>
      <c r="I42" t="str">
        <f t="shared" si="3"/>
        <v>31 0.74 b</v>
      </c>
      <c r="J42" s="1">
        <f>ROUND(VLOOKUP(F42,Sheet2!$Q$4:$T$34,4,FALSE),0)</f>
        <v>16</v>
      </c>
    </row>
    <row r="43" spans="1:10" x14ac:dyDescent="0.3">
      <c r="A43" s="72">
        <v>32</v>
      </c>
      <c r="B43" s="73">
        <v>0.69230769230769229</v>
      </c>
      <c r="C43" s="77">
        <f t="shared" si="0"/>
        <v>0.69</v>
      </c>
      <c r="D43" s="1">
        <f>ROUND(VLOOKUP(A43,Sheet2!$Q$4:$T$34,4,FALSE),0)</f>
        <v>73</v>
      </c>
      <c r="E43" t="str">
        <f t="shared" si="1"/>
        <v>32 0.69 a</v>
      </c>
      <c r="F43" s="72">
        <v>17</v>
      </c>
      <c r="G43" s="73">
        <v>0.94736842105263153</v>
      </c>
      <c r="H43" s="77">
        <f t="shared" si="2"/>
        <v>0.95</v>
      </c>
      <c r="I43" t="str">
        <f t="shared" si="3"/>
        <v>17 0.95 b</v>
      </c>
      <c r="J43" s="1">
        <f>ROUND(VLOOKUP(F43,Sheet2!$Q$4:$T$34,4,FALSE),0)</f>
        <v>26</v>
      </c>
    </row>
    <row r="44" spans="1:10" x14ac:dyDescent="0.3">
      <c r="A44" s="72">
        <v>28</v>
      </c>
      <c r="B44" s="73">
        <v>1</v>
      </c>
      <c r="C44" s="77">
        <f t="shared" si="0"/>
        <v>1</v>
      </c>
      <c r="D44" s="1">
        <f>ROUND(VLOOKUP(A44,Sheet2!$Q$4:$T$34,4,FALSE),0)</f>
        <v>26</v>
      </c>
      <c r="E44" t="str">
        <f t="shared" si="1"/>
        <v>28 1 a</v>
      </c>
      <c r="F44" s="72">
        <v>13</v>
      </c>
      <c r="G44" s="73">
        <v>1.1052631578947369</v>
      </c>
      <c r="H44" s="77">
        <f t="shared" si="2"/>
        <v>1.1000000000000001</v>
      </c>
      <c r="I44" t="str">
        <f t="shared" si="3"/>
        <v>13 1.1 b</v>
      </c>
      <c r="J44" s="1">
        <f>ROUND(VLOOKUP(F44,Sheet2!$Q$4:$T$34,4,FALSE),0)</f>
        <v>29</v>
      </c>
    </row>
    <row r="45" spans="1:10" x14ac:dyDescent="0.3">
      <c r="A45" s="72">
        <v>7</v>
      </c>
      <c r="B45" s="73">
        <v>1</v>
      </c>
      <c r="C45" s="77">
        <f t="shared" si="0"/>
        <v>1</v>
      </c>
      <c r="D45" s="1">
        <f>ROUND(VLOOKUP(A45,Sheet2!$Q$4:$T$34,4,FALSE),0)</f>
        <v>52</v>
      </c>
      <c r="E45" t="str">
        <f t="shared" si="1"/>
        <v>7 1 a</v>
      </c>
      <c r="F45" s="72">
        <v>2</v>
      </c>
      <c r="G45" s="73">
        <v>1</v>
      </c>
      <c r="H45" s="77">
        <f t="shared" si="2"/>
        <v>1</v>
      </c>
      <c r="I45" t="str">
        <f t="shared" si="3"/>
        <v>2 1 b</v>
      </c>
      <c r="J45" s="1">
        <f>ROUND(VLOOKUP(F45,Sheet2!$Q$4:$T$34,4,FALSE),0)</f>
        <v>35</v>
      </c>
    </row>
    <row r="46" spans="1:10" x14ac:dyDescent="0.3">
      <c r="A46" s="72">
        <v>31</v>
      </c>
      <c r="B46" s="73">
        <v>0.93333333333333335</v>
      </c>
      <c r="C46" s="77">
        <f t="shared" si="0"/>
        <v>0.93</v>
      </c>
      <c r="D46" s="1">
        <f>ROUND(VLOOKUP(A46,Sheet2!$Q$4:$T$34,4,FALSE),0)</f>
        <v>16</v>
      </c>
      <c r="E46" t="str">
        <f t="shared" si="1"/>
        <v>31 0.93 a</v>
      </c>
      <c r="F46" s="72">
        <v>14</v>
      </c>
      <c r="G46" s="73">
        <v>0.84210526315789469</v>
      </c>
      <c r="H46" s="77">
        <f t="shared" si="2"/>
        <v>0.84</v>
      </c>
      <c r="I46" t="str">
        <f t="shared" si="3"/>
        <v>14 0.84 b</v>
      </c>
      <c r="J46" s="1">
        <f>ROUND(VLOOKUP(F46,Sheet2!$Q$4:$T$34,4,FALSE),0)</f>
        <v>51</v>
      </c>
    </row>
    <row r="47" spans="1:10" x14ac:dyDescent="0.3">
      <c r="F47" s="72">
        <v>18</v>
      </c>
      <c r="G47" s="73">
        <v>0.79166666666666663</v>
      </c>
      <c r="H47" s="77">
        <f t="shared" si="2"/>
        <v>0.79</v>
      </c>
      <c r="I47" t="str">
        <f t="shared" si="3"/>
        <v>18 0.79 b</v>
      </c>
      <c r="J47" s="1">
        <f>ROUND(VLOOKUP(F47,Sheet2!$Q$4:$T$34,4,FALSE),0)</f>
        <v>75</v>
      </c>
    </row>
    <row r="48" spans="1:10" x14ac:dyDescent="0.3">
      <c r="F48" s="72">
        <v>20</v>
      </c>
      <c r="G48" s="73">
        <v>1</v>
      </c>
      <c r="H48" s="77">
        <f t="shared" si="2"/>
        <v>1</v>
      </c>
      <c r="I48" t="str">
        <f t="shared" si="3"/>
        <v>20 1 b</v>
      </c>
      <c r="J48" s="1">
        <f>ROUND(VLOOKUP(F48,Sheet2!$Q$4:$T$34,4,FALSE),0)</f>
        <v>74</v>
      </c>
    </row>
    <row r="49" spans="6:10" x14ac:dyDescent="0.3">
      <c r="F49" s="72">
        <v>22</v>
      </c>
      <c r="G49" s="73">
        <v>0.5</v>
      </c>
      <c r="H49" s="77">
        <f t="shared" si="2"/>
        <v>0.5</v>
      </c>
      <c r="I49" t="str">
        <f t="shared" si="3"/>
        <v>22 0.5 b</v>
      </c>
      <c r="J49" s="1">
        <f>ROUND(VLOOKUP(F49,Sheet2!$Q$4:$T$34,4,FALSE),0)</f>
        <v>64</v>
      </c>
    </row>
    <row r="50" spans="6:10" x14ac:dyDescent="0.3">
      <c r="F50" s="72">
        <v>14</v>
      </c>
      <c r="G50" s="73">
        <v>0.66666666666666663</v>
      </c>
      <c r="H50" s="77">
        <f t="shared" si="2"/>
        <v>0.67</v>
      </c>
      <c r="I50" t="str">
        <f t="shared" si="3"/>
        <v>14 0.67 b</v>
      </c>
      <c r="J50" s="1">
        <f>ROUND(VLOOKUP(F50,Sheet2!$Q$4:$T$34,4,FALSE),0)</f>
        <v>51</v>
      </c>
    </row>
    <row r="51" spans="6:10" x14ac:dyDescent="0.3">
      <c r="F51" s="72">
        <v>12</v>
      </c>
      <c r="G51" s="73">
        <v>2.3333333333333335</v>
      </c>
      <c r="H51" s="77">
        <f t="shared" si="2"/>
        <v>1.1000000000000001</v>
      </c>
      <c r="I51" t="str">
        <f t="shared" si="3"/>
        <v>12 1.1 b</v>
      </c>
      <c r="J51" s="1">
        <f>ROUND(VLOOKUP(F51,Sheet2!$Q$4:$T$34,4,FALSE),0)</f>
        <v>101</v>
      </c>
    </row>
    <row r="52" spans="6:10" x14ac:dyDescent="0.3">
      <c r="F52" s="72">
        <v>5</v>
      </c>
      <c r="G52" s="73">
        <v>3.1666666666666665</v>
      </c>
      <c r="H52" s="77">
        <f t="shared" si="2"/>
        <v>1.1000000000000001</v>
      </c>
      <c r="I52" t="str">
        <f t="shared" si="3"/>
        <v>5 1.1 b</v>
      </c>
      <c r="J52" s="1">
        <f>ROUND(VLOOKUP(F52,Sheet2!$Q$4:$T$34,4,FALSE),0)</f>
        <v>98</v>
      </c>
    </row>
    <row r="53" spans="6:10" x14ac:dyDescent="0.3">
      <c r="F53" s="72">
        <v>29</v>
      </c>
      <c r="G53" s="73">
        <v>2.5</v>
      </c>
      <c r="H53" s="77">
        <f t="shared" si="2"/>
        <v>1.1000000000000001</v>
      </c>
      <c r="I53" t="str">
        <f t="shared" si="3"/>
        <v>29 1.1 b</v>
      </c>
      <c r="J53" s="1">
        <f>ROUND(VLOOKUP(F53,Sheet2!$Q$4:$T$34,4,FALSE),0)</f>
        <v>85</v>
      </c>
    </row>
    <row r="54" spans="6:10" x14ac:dyDescent="0.3">
      <c r="F54" s="72">
        <v>24</v>
      </c>
      <c r="G54" s="73">
        <v>1.3333333333333333</v>
      </c>
      <c r="H54" s="77">
        <f t="shared" si="2"/>
        <v>1.1000000000000001</v>
      </c>
      <c r="I54" t="str">
        <f t="shared" si="3"/>
        <v>24 1.1 b</v>
      </c>
      <c r="J54" s="1">
        <f>ROUND(VLOOKUP(F54,Sheet2!$Q$4:$T$34,4,FALSE),0)</f>
        <v>78</v>
      </c>
    </row>
    <row r="55" spans="6:10" x14ac:dyDescent="0.3">
      <c r="F55" s="72">
        <v>3</v>
      </c>
      <c r="G55" s="73">
        <v>3.5</v>
      </c>
      <c r="H55" s="77">
        <f t="shared" si="2"/>
        <v>1.1000000000000001</v>
      </c>
      <c r="I55" t="str">
        <f t="shared" si="3"/>
        <v>3 1.1 b</v>
      </c>
      <c r="J55" s="1">
        <f>ROUND(VLOOKUP(F55,Sheet2!$Q$4:$T$34,4,FALSE),0)</f>
        <v>78</v>
      </c>
    </row>
    <row r="56" spans="6:10" x14ac:dyDescent="0.3">
      <c r="F56" s="72">
        <v>13</v>
      </c>
      <c r="G56" s="73">
        <v>0.95454545454545459</v>
      </c>
      <c r="H56" s="77">
        <f t="shared" si="2"/>
        <v>0.95</v>
      </c>
      <c r="I56" t="str">
        <f t="shared" si="3"/>
        <v>13 0.95 b</v>
      </c>
      <c r="J56" s="1">
        <f>ROUND(VLOOKUP(F56,Sheet2!$Q$4:$T$34,4,FALSE),0)</f>
        <v>29</v>
      </c>
    </row>
    <row r="57" spans="6:10" x14ac:dyDescent="0.3">
      <c r="F57" s="72">
        <v>8</v>
      </c>
      <c r="G57" s="73">
        <v>0.72727272727272729</v>
      </c>
      <c r="H57" s="77">
        <f t="shared" si="2"/>
        <v>0.73</v>
      </c>
      <c r="I57" t="str">
        <f t="shared" si="3"/>
        <v>8 0.73 b</v>
      </c>
      <c r="J57" s="1">
        <f>ROUND(VLOOKUP(F57,Sheet2!$Q$4:$T$34,4,FALSE),0)</f>
        <v>37</v>
      </c>
    </row>
    <row r="58" spans="6:10" x14ac:dyDescent="0.3">
      <c r="F58" s="72">
        <v>25</v>
      </c>
      <c r="G58" s="73">
        <v>1.0909090909090908</v>
      </c>
      <c r="H58" s="77">
        <f t="shared" si="2"/>
        <v>1.0900000000000001</v>
      </c>
      <c r="I58" t="str">
        <f t="shared" si="3"/>
        <v>25 1.09 b</v>
      </c>
      <c r="J58" s="1">
        <f>ROUND(VLOOKUP(F58,Sheet2!$Q$4:$T$34,4,FALSE),0)</f>
        <v>25</v>
      </c>
    </row>
    <row r="59" spans="6:10" x14ac:dyDescent="0.3">
      <c r="F59" s="72">
        <v>6</v>
      </c>
      <c r="G59" s="73">
        <v>0.58333333333333337</v>
      </c>
      <c r="H59" s="77">
        <f t="shared" si="2"/>
        <v>0.57999999999999996</v>
      </c>
      <c r="I59" t="str">
        <f t="shared" si="3"/>
        <v>6 0.58 b</v>
      </c>
      <c r="J59" s="1">
        <f>ROUND(VLOOKUP(F59,Sheet2!$Q$4:$T$34,4,FALSE),0)</f>
        <v>55</v>
      </c>
    </row>
    <row r="60" spans="6:10" x14ac:dyDescent="0.3">
      <c r="F60" s="72">
        <v>26</v>
      </c>
      <c r="G60" s="73">
        <v>2</v>
      </c>
      <c r="H60" s="77">
        <f t="shared" si="2"/>
        <v>1.1000000000000001</v>
      </c>
      <c r="I60" t="str">
        <f t="shared" si="3"/>
        <v>26 1.1 b</v>
      </c>
      <c r="J60" s="1">
        <f>ROUND(VLOOKUP(F60,Sheet2!$Q$4:$T$34,4,FALSE),0)</f>
        <v>76</v>
      </c>
    </row>
    <row r="61" spans="6:10" x14ac:dyDescent="0.3">
      <c r="F61" s="72">
        <v>11</v>
      </c>
      <c r="G61" s="73">
        <v>0.66666666666666663</v>
      </c>
      <c r="H61" s="77">
        <f t="shared" si="2"/>
        <v>0.67</v>
      </c>
      <c r="I61" t="str">
        <f t="shared" si="3"/>
        <v>11 0.67 b</v>
      </c>
      <c r="J61" s="1">
        <f>ROUND(VLOOKUP(F61,Sheet2!$Q$4:$T$34,4,FALSE),0)</f>
        <v>79</v>
      </c>
    </row>
    <row r="62" spans="6:10" x14ac:dyDescent="0.3">
      <c r="F62" s="72">
        <v>16</v>
      </c>
      <c r="G62" s="73">
        <v>1.8333333333333333</v>
      </c>
      <c r="H62" s="77">
        <f t="shared" si="2"/>
        <v>1.1000000000000001</v>
      </c>
      <c r="I62" t="str">
        <f t="shared" si="3"/>
        <v>16 1.1 b</v>
      </c>
      <c r="J62" s="1">
        <f>ROUND(VLOOKUP(F62,Sheet2!$Q$4:$T$34,4,FALSE),0)</f>
        <v>82</v>
      </c>
    </row>
    <row r="63" spans="6:10" x14ac:dyDescent="0.3">
      <c r="F63" s="72">
        <v>30</v>
      </c>
      <c r="G63" s="73">
        <v>0.2857142857142857</v>
      </c>
      <c r="H63" s="77">
        <f t="shared" si="2"/>
        <v>0.28999999999999998</v>
      </c>
      <c r="I63" t="str">
        <f t="shared" si="3"/>
        <v>30 0.29 b</v>
      </c>
      <c r="J63" s="1">
        <f>ROUND(VLOOKUP(F63,Sheet2!$Q$4:$T$34,4,FALSE),0)</f>
        <v>62</v>
      </c>
    </row>
    <row r="64" spans="6:10" x14ac:dyDescent="0.3">
      <c r="F64" s="72">
        <v>23</v>
      </c>
      <c r="G64" s="73">
        <v>0.5714285714285714</v>
      </c>
      <c r="H64" s="77">
        <f t="shared" si="2"/>
        <v>0.56999999999999995</v>
      </c>
      <c r="I64" t="str">
        <f t="shared" si="3"/>
        <v>23 0.57 b</v>
      </c>
      <c r="J64" s="1">
        <f>ROUND(VLOOKUP(F64,Sheet2!$Q$4:$T$34,4,FALSE),0)</f>
        <v>84</v>
      </c>
    </row>
    <row r="65" spans="6:10" x14ac:dyDescent="0.3">
      <c r="F65" s="72">
        <v>10</v>
      </c>
      <c r="G65" s="73">
        <v>2.2857142857142856</v>
      </c>
      <c r="H65" s="77">
        <f t="shared" si="2"/>
        <v>1.1000000000000001</v>
      </c>
      <c r="I65" t="str">
        <f t="shared" si="3"/>
        <v>10 1.1 b</v>
      </c>
      <c r="J65" s="1">
        <f>ROUND(VLOOKUP(F65,Sheet2!$Q$4:$T$34,4,FALSE),0)</f>
        <v>88</v>
      </c>
    </row>
    <row r="66" spans="6:10" x14ac:dyDescent="0.3">
      <c r="F66" s="72">
        <v>31</v>
      </c>
      <c r="G66" s="73">
        <v>3.5</v>
      </c>
      <c r="H66" s="77">
        <f t="shared" si="2"/>
        <v>1.1000000000000001</v>
      </c>
      <c r="I66" t="str">
        <f t="shared" si="3"/>
        <v>31 1.1 b</v>
      </c>
      <c r="J66" s="1">
        <f>ROUND(VLOOKUP(F66,Sheet2!$Q$4:$T$34,4,FALSE),0)</f>
        <v>16</v>
      </c>
    </row>
    <row r="67" spans="6:10" x14ac:dyDescent="0.3">
      <c r="F67" s="72">
        <v>17</v>
      </c>
      <c r="G67" s="73">
        <v>4.5</v>
      </c>
      <c r="H67" s="77">
        <f t="shared" si="2"/>
        <v>1.1000000000000001</v>
      </c>
      <c r="I67" t="str">
        <f t="shared" si="3"/>
        <v>17 1.1 b</v>
      </c>
      <c r="J67" s="1">
        <f>ROUND(VLOOKUP(F67,Sheet2!$Q$4:$T$34,4,FALSE),0)</f>
        <v>26</v>
      </c>
    </row>
    <row r="68" spans="6:10" x14ac:dyDescent="0.3">
      <c r="F68" s="72">
        <v>27</v>
      </c>
      <c r="G68" s="73">
        <v>0.5</v>
      </c>
      <c r="H68" s="77">
        <f t="shared" ref="H68:H113" si="4">ROUND(MIN(G68,1.1),2)</f>
        <v>0.5</v>
      </c>
      <c r="I68" t="str">
        <f t="shared" ref="I68:I113" si="5">F68&amp;" "&amp;H68&amp;" "&amp;"b"</f>
        <v>27 0.5 b</v>
      </c>
      <c r="J68" s="1">
        <f>ROUND(VLOOKUP(F68,Sheet2!$Q$4:$T$34,4,FALSE),0)</f>
        <v>21</v>
      </c>
    </row>
    <row r="69" spans="6:10" x14ac:dyDescent="0.3">
      <c r="F69" s="72">
        <v>14</v>
      </c>
      <c r="G69" s="73">
        <v>1.3333333333333333</v>
      </c>
      <c r="H69" s="77">
        <f t="shared" si="4"/>
        <v>1.1000000000000001</v>
      </c>
      <c r="I69" t="str">
        <f t="shared" si="5"/>
        <v>14 1.1 b</v>
      </c>
      <c r="J69" s="1">
        <f>ROUND(VLOOKUP(F69,Sheet2!$Q$4:$T$34,4,FALSE),0)</f>
        <v>51</v>
      </c>
    </row>
    <row r="70" spans="6:10" x14ac:dyDescent="0.3">
      <c r="F70" s="72">
        <v>18</v>
      </c>
      <c r="G70" s="73">
        <v>1.5833333333333333</v>
      </c>
      <c r="H70" s="77">
        <f t="shared" si="4"/>
        <v>1.1000000000000001</v>
      </c>
      <c r="I70" t="str">
        <f t="shared" si="5"/>
        <v>18 1.1 b</v>
      </c>
      <c r="J70" s="1">
        <f>ROUND(VLOOKUP(F70,Sheet2!$Q$4:$T$34,4,FALSE),0)</f>
        <v>75</v>
      </c>
    </row>
    <row r="71" spans="6:10" x14ac:dyDescent="0.3">
      <c r="F71" s="72">
        <v>20</v>
      </c>
      <c r="G71" s="73">
        <v>2</v>
      </c>
      <c r="H71" s="77">
        <f t="shared" si="4"/>
        <v>1.1000000000000001</v>
      </c>
      <c r="I71" t="str">
        <f t="shared" si="5"/>
        <v>20 1.1 b</v>
      </c>
      <c r="J71" s="1">
        <f>ROUND(VLOOKUP(F71,Sheet2!$Q$4:$T$34,4,FALSE),0)</f>
        <v>74</v>
      </c>
    </row>
    <row r="72" spans="6:10" x14ac:dyDescent="0.3">
      <c r="F72" s="72">
        <v>32</v>
      </c>
      <c r="G72" s="73">
        <v>0.75</v>
      </c>
      <c r="H72" s="77">
        <f t="shared" si="4"/>
        <v>0.75</v>
      </c>
      <c r="I72" t="str">
        <f t="shared" si="5"/>
        <v>32 0.75 b</v>
      </c>
      <c r="J72" s="1">
        <f>ROUND(VLOOKUP(F72,Sheet2!$Q$4:$T$34,4,FALSE),0)</f>
        <v>73</v>
      </c>
    </row>
    <row r="73" spans="6:10" x14ac:dyDescent="0.3">
      <c r="F73" s="72">
        <v>2</v>
      </c>
      <c r="G73" s="73">
        <v>1.5833333333333333</v>
      </c>
      <c r="H73" s="77">
        <f t="shared" si="4"/>
        <v>1.1000000000000001</v>
      </c>
      <c r="I73" t="str">
        <f t="shared" si="5"/>
        <v>2 1.1 b</v>
      </c>
      <c r="J73" s="1">
        <f>ROUND(VLOOKUP(F73,Sheet2!$Q$4:$T$34,4,FALSE),0)</f>
        <v>35</v>
      </c>
    </row>
    <row r="74" spans="6:10" x14ac:dyDescent="0.3">
      <c r="F74" s="72">
        <v>13</v>
      </c>
      <c r="G74" s="73">
        <v>1.75</v>
      </c>
      <c r="H74" s="77">
        <f t="shared" si="4"/>
        <v>1.1000000000000001</v>
      </c>
      <c r="I74" t="str">
        <f t="shared" si="5"/>
        <v>13 1.1 b</v>
      </c>
      <c r="J74" s="1">
        <f>ROUND(VLOOKUP(F74,Sheet2!$Q$4:$T$34,4,FALSE),0)</f>
        <v>29</v>
      </c>
    </row>
    <row r="75" spans="6:10" x14ac:dyDescent="0.3">
      <c r="F75" s="72">
        <v>6</v>
      </c>
      <c r="G75" s="73">
        <v>0.5</v>
      </c>
      <c r="H75" s="77">
        <f t="shared" si="4"/>
        <v>0.5</v>
      </c>
      <c r="I75" t="str">
        <f t="shared" si="5"/>
        <v>6 0.5 b</v>
      </c>
      <c r="J75" s="1">
        <f>ROUND(VLOOKUP(F75,Sheet2!$Q$4:$T$34,4,FALSE),0)</f>
        <v>55</v>
      </c>
    </row>
    <row r="76" spans="6:10" x14ac:dyDescent="0.3">
      <c r="F76" s="72">
        <v>26</v>
      </c>
      <c r="G76" s="73">
        <v>1.7142857142857142</v>
      </c>
      <c r="H76" s="77">
        <f t="shared" si="4"/>
        <v>1.1000000000000001</v>
      </c>
      <c r="I76" t="str">
        <f t="shared" si="5"/>
        <v>26 1.1 b</v>
      </c>
      <c r="J76" s="1">
        <f>ROUND(VLOOKUP(F76,Sheet2!$Q$4:$T$34,4,FALSE),0)</f>
        <v>76</v>
      </c>
    </row>
    <row r="77" spans="6:10" x14ac:dyDescent="0.3">
      <c r="F77" s="72">
        <v>11</v>
      </c>
      <c r="G77" s="73">
        <v>0.5714285714285714</v>
      </c>
      <c r="H77" s="77">
        <f t="shared" si="4"/>
        <v>0.56999999999999995</v>
      </c>
      <c r="I77" t="str">
        <f t="shared" si="5"/>
        <v>11 0.57 b</v>
      </c>
      <c r="J77" s="1">
        <f>ROUND(VLOOKUP(F77,Sheet2!$Q$4:$T$34,4,FALSE),0)</f>
        <v>79</v>
      </c>
    </row>
    <row r="78" spans="6:10" x14ac:dyDescent="0.3">
      <c r="F78" s="72">
        <v>28</v>
      </c>
      <c r="G78" s="73">
        <v>2.2222222222222223</v>
      </c>
      <c r="H78" s="77">
        <f t="shared" si="4"/>
        <v>1.1000000000000001</v>
      </c>
      <c r="I78" t="str">
        <f t="shared" si="5"/>
        <v>28 1.1 b</v>
      </c>
      <c r="J78" s="1">
        <f>ROUND(VLOOKUP(F78,Sheet2!$Q$4:$T$34,4,FALSE),0)</f>
        <v>26</v>
      </c>
    </row>
    <row r="79" spans="6:10" x14ac:dyDescent="0.3">
      <c r="F79" s="72">
        <v>25</v>
      </c>
      <c r="G79" s="73">
        <v>2.6666666666666665</v>
      </c>
      <c r="H79" s="77">
        <f t="shared" si="4"/>
        <v>1.1000000000000001</v>
      </c>
      <c r="I79" t="str">
        <f t="shared" si="5"/>
        <v>25 1.1 b</v>
      </c>
      <c r="J79" s="1">
        <f>ROUND(VLOOKUP(F79,Sheet2!$Q$4:$T$34,4,FALSE),0)</f>
        <v>25</v>
      </c>
    </row>
    <row r="80" spans="6:10" x14ac:dyDescent="0.3">
      <c r="F80" s="72">
        <v>15</v>
      </c>
      <c r="G80" s="73">
        <v>0.33333333333333331</v>
      </c>
      <c r="H80" s="77">
        <f t="shared" si="4"/>
        <v>0.33</v>
      </c>
      <c r="I80" t="str">
        <f t="shared" si="5"/>
        <v>15 0.33 b</v>
      </c>
      <c r="J80" s="1">
        <f>ROUND(VLOOKUP(F80,Sheet2!$Q$4:$T$34,4,FALSE),0)</f>
        <v>27</v>
      </c>
    </row>
    <row r="81" spans="6:10" x14ac:dyDescent="0.3">
      <c r="F81" s="72">
        <v>7</v>
      </c>
      <c r="G81" s="73">
        <v>1.3333333333333333</v>
      </c>
      <c r="H81" s="77">
        <f t="shared" si="4"/>
        <v>1.1000000000000001</v>
      </c>
      <c r="I81" t="str">
        <f t="shared" si="5"/>
        <v>7 1.1 b</v>
      </c>
      <c r="J81" s="1">
        <f>ROUND(VLOOKUP(F81,Sheet2!$Q$4:$T$34,4,FALSE),0)</f>
        <v>52</v>
      </c>
    </row>
    <row r="82" spans="6:10" x14ac:dyDescent="0.3">
      <c r="F82" s="72">
        <v>4</v>
      </c>
      <c r="G82" s="73">
        <v>0.66666666666666663</v>
      </c>
      <c r="H82" s="77">
        <f t="shared" si="4"/>
        <v>0.67</v>
      </c>
      <c r="I82" t="str">
        <f t="shared" si="5"/>
        <v>4 0.67 b</v>
      </c>
      <c r="J82" s="1">
        <f>ROUND(VLOOKUP(F82,Sheet2!$Q$4:$T$34,4,FALSE),0)</f>
        <v>76</v>
      </c>
    </row>
    <row r="83" spans="6:10" x14ac:dyDescent="0.3">
      <c r="F83" s="72">
        <v>3</v>
      </c>
      <c r="G83" s="73">
        <v>2.3333333333333335</v>
      </c>
      <c r="H83" s="77">
        <f t="shared" si="4"/>
        <v>1.1000000000000001</v>
      </c>
      <c r="I83" t="str">
        <f t="shared" si="5"/>
        <v>3 1.1 b</v>
      </c>
      <c r="J83" s="1">
        <f>ROUND(VLOOKUP(F83,Sheet2!$Q$4:$T$34,4,FALSE),0)</f>
        <v>78</v>
      </c>
    </row>
    <row r="84" spans="6:10" x14ac:dyDescent="0.3">
      <c r="F84" s="72">
        <v>29</v>
      </c>
      <c r="G84" s="73">
        <v>1.0714285714285714</v>
      </c>
      <c r="H84" s="77">
        <f t="shared" si="4"/>
        <v>1.07</v>
      </c>
      <c r="I84" t="str">
        <f t="shared" si="5"/>
        <v>29 1.07 b</v>
      </c>
      <c r="J84" s="1">
        <f>ROUND(VLOOKUP(F84,Sheet2!$Q$4:$T$34,4,FALSE),0)</f>
        <v>85</v>
      </c>
    </row>
    <row r="85" spans="6:10" x14ac:dyDescent="0.3">
      <c r="F85" s="72">
        <v>5</v>
      </c>
      <c r="G85" s="73">
        <v>1.3571428571428572</v>
      </c>
      <c r="H85" s="77">
        <f t="shared" si="4"/>
        <v>1.1000000000000001</v>
      </c>
      <c r="I85" t="str">
        <f t="shared" si="5"/>
        <v>5 1.1 b</v>
      </c>
      <c r="J85" s="1">
        <f>ROUND(VLOOKUP(F85,Sheet2!$Q$4:$T$34,4,FALSE),0)</f>
        <v>98</v>
      </c>
    </row>
    <row r="86" spans="6:10" x14ac:dyDescent="0.3">
      <c r="F86" s="72">
        <v>9</v>
      </c>
      <c r="G86" s="73">
        <v>0.42857142857142855</v>
      </c>
      <c r="H86" s="77">
        <f t="shared" si="4"/>
        <v>0.43</v>
      </c>
      <c r="I86" t="str">
        <f t="shared" si="5"/>
        <v>9 0.43 b</v>
      </c>
      <c r="J86" s="1">
        <f>ROUND(VLOOKUP(F86,Sheet2!$Q$4:$T$34,4,FALSE),0)</f>
        <v>86</v>
      </c>
    </row>
    <row r="87" spans="6:10" x14ac:dyDescent="0.3">
      <c r="F87" s="72">
        <v>16</v>
      </c>
      <c r="G87" s="73">
        <v>5.5</v>
      </c>
      <c r="H87" s="77">
        <f t="shared" si="4"/>
        <v>1.1000000000000001</v>
      </c>
      <c r="I87" t="str">
        <f t="shared" si="5"/>
        <v>16 1.1 b</v>
      </c>
      <c r="J87" s="1">
        <f>ROUND(VLOOKUP(F87,Sheet2!$Q$4:$T$34,4,FALSE),0)</f>
        <v>82</v>
      </c>
    </row>
    <row r="88" spans="6:10" x14ac:dyDescent="0.3">
      <c r="F88" s="72">
        <v>23</v>
      </c>
      <c r="G88" s="73">
        <v>1</v>
      </c>
      <c r="H88" s="77">
        <f t="shared" si="4"/>
        <v>1</v>
      </c>
      <c r="I88" t="str">
        <f t="shared" si="5"/>
        <v>23 1 b</v>
      </c>
      <c r="J88" s="1">
        <f>ROUND(VLOOKUP(F88,Sheet2!$Q$4:$T$34,4,FALSE),0)</f>
        <v>84</v>
      </c>
    </row>
    <row r="89" spans="6:10" x14ac:dyDescent="0.3">
      <c r="F89" s="72">
        <v>10</v>
      </c>
      <c r="G89" s="73">
        <v>4</v>
      </c>
      <c r="H89" s="77">
        <f t="shared" si="4"/>
        <v>1.1000000000000001</v>
      </c>
      <c r="I89" t="str">
        <f t="shared" si="5"/>
        <v>10 1.1 b</v>
      </c>
      <c r="J89" s="1">
        <f>ROUND(VLOOKUP(F89,Sheet2!$Q$4:$T$34,4,FALSE),0)</f>
        <v>88</v>
      </c>
    </row>
    <row r="90" spans="6:10" x14ac:dyDescent="0.3">
      <c r="F90" s="72">
        <v>31</v>
      </c>
      <c r="G90" s="73">
        <v>3.5</v>
      </c>
      <c r="H90" s="77">
        <f t="shared" si="4"/>
        <v>1.1000000000000001</v>
      </c>
      <c r="I90" t="str">
        <f t="shared" si="5"/>
        <v>31 1.1 b</v>
      </c>
      <c r="J90" s="1">
        <f>ROUND(VLOOKUP(F90,Sheet2!$Q$4:$T$34,4,FALSE),0)</f>
        <v>16</v>
      </c>
    </row>
    <row r="91" spans="6:10" x14ac:dyDescent="0.3">
      <c r="F91" s="72">
        <v>17</v>
      </c>
      <c r="G91" s="73">
        <v>4.5</v>
      </c>
      <c r="H91" s="77">
        <f t="shared" si="4"/>
        <v>1.1000000000000001</v>
      </c>
      <c r="I91" t="str">
        <f t="shared" si="5"/>
        <v>17 1.1 b</v>
      </c>
      <c r="J91" s="1">
        <f>ROUND(VLOOKUP(F91,Sheet2!$Q$4:$T$34,4,FALSE),0)</f>
        <v>26</v>
      </c>
    </row>
    <row r="92" spans="6:10" x14ac:dyDescent="0.3">
      <c r="F92" s="72">
        <v>8</v>
      </c>
      <c r="G92" s="73">
        <v>4</v>
      </c>
      <c r="H92" s="77">
        <f t="shared" si="4"/>
        <v>1.1000000000000001</v>
      </c>
      <c r="I92" t="str">
        <f t="shared" si="5"/>
        <v>8 1.1 b</v>
      </c>
      <c r="J92" s="1">
        <f>ROUND(VLOOKUP(F92,Sheet2!$Q$4:$T$34,4,FALSE),0)</f>
        <v>37</v>
      </c>
    </row>
    <row r="93" spans="6:10" x14ac:dyDescent="0.3">
      <c r="F93" s="72">
        <v>12</v>
      </c>
      <c r="G93" s="73">
        <v>1.2727272727272727</v>
      </c>
      <c r="H93" s="77">
        <f t="shared" si="4"/>
        <v>1.1000000000000001</v>
      </c>
      <c r="I93" t="str">
        <f t="shared" si="5"/>
        <v>12 1.1 b</v>
      </c>
      <c r="J93" s="1">
        <f>ROUND(VLOOKUP(F93,Sheet2!$Q$4:$T$34,4,FALSE),0)</f>
        <v>101</v>
      </c>
    </row>
    <row r="94" spans="6:10" x14ac:dyDescent="0.3">
      <c r="F94" s="72">
        <v>5</v>
      </c>
      <c r="G94" s="73">
        <v>1.7272727272727273</v>
      </c>
      <c r="H94" s="77">
        <f t="shared" si="4"/>
        <v>1.1000000000000001</v>
      </c>
      <c r="I94" t="str">
        <f t="shared" si="5"/>
        <v>5 1.1 b</v>
      </c>
      <c r="J94" s="1">
        <f>ROUND(VLOOKUP(F94,Sheet2!$Q$4:$T$34,4,FALSE),0)</f>
        <v>98</v>
      </c>
    </row>
    <row r="95" spans="6:10" x14ac:dyDescent="0.3">
      <c r="F95" s="72">
        <v>21</v>
      </c>
      <c r="G95" s="73">
        <v>1.6</v>
      </c>
      <c r="H95" s="77">
        <f t="shared" si="4"/>
        <v>1.1000000000000001</v>
      </c>
      <c r="I95" t="str">
        <f t="shared" si="5"/>
        <v>21 1.1 b</v>
      </c>
      <c r="J95" s="1">
        <f>ROUND(VLOOKUP(F95,Sheet2!$Q$4:$T$34,4,FALSE),0)</f>
        <v>36</v>
      </c>
    </row>
    <row r="96" spans="6:10" x14ac:dyDescent="0.3">
      <c r="F96" s="72">
        <v>26</v>
      </c>
      <c r="G96" s="73">
        <v>4.8</v>
      </c>
      <c r="H96" s="77">
        <f t="shared" si="4"/>
        <v>1.1000000000000001</v>
      </c>
      <c r="I96" t="str">
        <f t="shared" si="5"/>
        <v>26 1.1 b</v>
      </c>
      <c r="J96" s="1">
        <f>ROUND(VLOOKUP(F96,Sheet2!$Q$4:$T$34,4,FALSE),0)</f>
        <v>76</v>
      </c>
    </row>
    <row r="97" spans="6:10" x14ac:dyDescent="0.3">
      <c r="F97" s="72">
        <v>11</v>
      </c>
      <c r="G97" s="73">
        <v>1.6</v>
      </c>
      <c r="H97" s="77">
        <f t="shared" si="4"/>
        <v>1.1000000000000001</v>
      </c>
      <c r="I97" t="str">
        <f t="shared" si="5"/>
        <v>11 1.1 b</v>
      </c>
      <c r="J97" s="1">
        <f>ROUND(VLOOKUP(F97,Sheet2!$Q$4:$T$34,4,FALSE),0)</f>
        <v>79</v>
      </c>
    </row>
    <row r="98" spans="6:10" x14ac:dyDescent="0.3">
      <c r="F98" s="72">
        <v>10</v>
      </c>
      <c r="G98" s="73">
        <v>1.3333333333333333</v>
      </c>
      <c r="H98" s="77">
        <f t="shared" si="4"/>
        <v>1.1000000000000001</v>
      </c>
      <c r="I98" t="str">
        <f t="shared" si="5"/>
        <v>10 1.1 b</v>
      </c>
      <c r="J98" s="1">
        <f>ROUND(VLOOKUP(F98,Sheet2!$Q$4:$T$34,4,FALSE),0)</f>
        <v>88</v>
      </c>
    </row>
    <row r="99" spans="6:10" x14ac:dyDescent="0.3">
      <c r="F99" s="72">
        <v>16</v>
      </c>
      <c r="G99" s="73">
        <v>1.8333333333333333</v>
      </c>
      <c r="H99" s="77">
        <f t="shared" si="4"/>
        <v>1.1000000000000001</v>
      </c>
      <c r="I99" t="str">
        <f t="shared" si="5"/>
        <v>16 1.1 b</v>
      </c>
      <c r="J99" s="1">
        <f>ROUND(VLOOKUP(F99,Sheet2!$Q$4:$T$34,4,FALSE),0)</f>
        <v>82</v>
      </c>
    </row>
    <row r="100" spans="6:10" x14ac:dyDescent="0.3">
      <c r="F100" s="72">
        <v>22</v>
      </c>
      <c r="G100" s="73">
        <v>0.92307692307692313</v>
      </c>
      <c r="H100" s="77">
        <f t="shared" si="4"/>
        <v>0.92</v>
      </c>
      <c r="I100" t="str">
        <f t="shared" si="5"/>
        <v>22 0.92 b</v>
      </c>
      <c r="J100" s="1">
        <f>ROUND(VLOOKUP(F100,Sheet2!$Q$4:$T$34,4,FALSE),0)</f>
        <v>64</v>
      </c>
    </row>
    <row r="101" spans="6:10" x14ac:dyDescent="0.3">
      <c r="F101" s="72">
        <v>20</v>
      </c>
      <c r="G101" s="73">
        <v>1.8461538461538463</v>
      </c>
      <c r="H101" s="77">
        <f t="shared" si="4"/>
        <v>1.1000000000000001</v>
      </c>
      <c r="I101" t="str">
        <f t="shared" si="5"/>
        <v>20 1.1 b</v>
      </c>
      <c r="J101" s="1">
        <f>ROUND(VLOOKUP(F101,Sheet2!$Q$4:$T$34,4,FALSE),0)</f>
        <v>74</v>
      </c>
    </row>
    <row r="102" spans="6:10" x14ac:dyDescent="0.3">
      <c r="F102" s="72">
        <v>18</v>
      </c>
      <c r="G102" s="73">
        <v>1.4615384615384615</v>
      </c>
      <c r="H102" s="77">
        <f t="shared" si="4"/>
        <v>1.1000000000000001</v>
      </c>
      <c r="I102" t="str">
        <f t="shared" si="5"/>
        <v>18 1.1 b</v>
      </c>
      <c r="J102" s="1">
        <f>ROUND(VLOOKUP(F102,Sheet2!$Q$4:$T$34,4,FALSE),0)</f>
        <v>75</v>
      </c>
    </row>
    <row r="103" spans="6:10" x14ac:dyDescent="0.3">
      <c r="F103" s="72">
        <v>14</v>
      </c>
      <c r="G103" s="73">
        <v>1.2307692307692308</v>
      </c>
      <c r="H103" s="77">
        <f t="shared" si="4"/>
        <v>1.1000000000000001</v>
      </c>
      <c r="I103" t="str">
        <f t="shared" si="5"/>
        <v>14 1.1 b</v>
      </c>
      <c r="J103" s="1">
        <f>ROUND(VLOOKUP(F103,Sheet2!$Q$4:$T$34,4,FALSE),0)</f>
        <v>51</v>
      </c>
    </row>
    <row r="104" spans="6:10" x14ac:dyDescent="0.3">
      <c r="F104" s="72">
        <v>25</v>
      </c>
      <c r="G104" s="73">
        <v>1.8461538461538463</v>
      </c>
      <c r="H104" s="77">
        <f t="shared" si="4"/>
        <v>1.1000000000000001</v>
      </c>
      <c r="I104" t="str">
        <f t="shared" si="5"/>
        <v>25 1.1 b</v>
      </c>
      <c r="J104" s="1">
        <f>ROUND(VLOOKUP(F104,Sheet2!$Q$4:$T$34,4,FALSE),0)</f>
        <v>25</v>
      </c>
    </row>
    <row r="105" spans="6:10" x14ac:dyDescent="0.3">
      <c r="F105" s="72">
        <v>29</v>
      </c>
      <c r="G105" s="73">
        <v>1.25</v>
      </c>
      <c r="H105" s="77">
        <f t="shared" si="4"/>
        <v>1.1000000000000001</v>
      </c>
      <c r="I105" t="str">
        <f t="shared" si="5"/>
        <v>29 1.1 b</v>
      </c>
      <c r="J105" s="1">
        <f>ROUND(VLOOKUP(F105,Sheet2!$Q$4:$T$34,4,FALSE),0)</f>
        <v>85</v>
      </c>
    </row>
    <row r="106" spans="6:10" x14ac:dyDescent="0.3">
      <c r="F106" s="72">
        <v>24</v>
      </c>
      <c r="G106" s="73">
        <v>0.66666666666666663</v>
      </c>
      <c r="H106" s="77">
        <f t="shared" si="4"/>
        <v>0.67</v>
      </c>
      <c r="I106" t="str">
        <f t="shared" si="5"/>
        <v>24 0.67 b</v>
      </c>
      <c r="J106" s="1">
        <f>ROUND(VLOOKUP(F106,Sheet2!$Q$4:$T$34,4,FALSE),0)</f>
        <v>78</v>
      </c>
    </row>
    <row r="107" spans="6:10" x14ac:dyDescent="0.3">
      <c r="F107" s="72">
        <v>3</v>
      </c>
      <c r="G107" s="73">
        <v>1.75</v>
      </c>
      <c r="H107" s="77">
        <f t="shared" si="4"/>
        <v>1.1000000000000001</v>
      </c>
      <c r="I107" t="str">
        <f t="shared" si="5"/>
        <v>3 1.1 b</v>
      </c>
      <c r="J107" s="1">
        <f>ROUND(VLOOKUP(F107,Sheet2!$Q$4:$T$34,4,FALSE),0)</f>
        <v>78</v>
      </c>
    </row>
    <row r="108" spans="6:10" x14ac:dyDescent="0.3">
      <c r="F108" s="72">
        <v>4</v>
      </c>
      <c r="G108" s="73">
        <v>0.5</v>
      </c>
      <c r="H108" s="77">
        <f t="shared" si="4"/>
        <v>0.5</v>
      </c>
      <c r="I108" t="str">
        <f t="shared" si="5"/>
        <v>4 0.5 b</v>
      </c>
      <c r="J108" s="1">
        <f>ROUND(VLOOKUP(F108,Sheet2!$Q$4:$T$34,4,FALSE),0)</f>
        <v>76</v>
      </c>
    </row>
    <row r="109" spans="6:10" x14ac:dyDescent="0.3">
      <c r="F109" s="72">
        <v>15</v>
      </c>
      <c r="G109" s="73">
        <v>0.25</v>
      </c>
      <c r="H109" s="77">
        <f t="shared" si="4"/>
        <v>0.25</v>
      </c>
      <c r="I109" t="str">
        <f t="shared" si="5"/>
        <v>15 0.25 b</v>
      </c>
      <c r="J109" s="1">
        <f>ROUND(VLOOKUP(F109,Sheet2!$Q$4:$T$34,4,FALSE),0)</f>
        <v>27</v>
      </c>
    </row>
    <row r="110" spans="6:10" x14ac:dyDescent="0.3">
      <c r="F110" s="72">
        <v>17</v>
      </c>
      <c r="G110" s="73">
        <v>1.2</v>
      </c>
      <c r="H110" s="77">
        <f t="shared" si="4"/>
        <v>1.1000000000000001</v>
      </c>
      <c r="I110" t="str">
        <f t="shared" si="5"/>
        <v>17 1.1 b</v>
      </c>
      <c r="J110" s="1">
        <f>ROUND(VLOOKUP(F110,Sheet2!$Q$4:$T$34,4,FALSE),0)</f>
        <v>26</v>
      </c>
    </row>
    <row r="111" spans="6:10" x14ac:dyDescent="0.3">
      <c r="F111" s="72">
        <v>13</v>
      </c>
      <c r="G111" s="73">
        <v>1.4</v>
      </c>
      <c r="H111" s="77">
        <f t="shared" si="4"/>
        <v>1.1000000000000001</v>
      </c>
      <c r="I111" t="str">
        <f t="shared" si="5"/>
        <v>13 1.1 b</v>
      </c>
      <c r="J111" s="1">
        <f>ROUND(VLOOKUP(F111,Sheet2!$Q$4:$T$34,4,FALSE),0)</f>
        <v>29</v>
      </c>
    </row>
    <row r="112" spans="6:10" x14ac:dyDescent="0.3">
      <c r="F112" s="72">
        <v>2</v>
      </c>
      <c r="G112" s="73">
        <v>1.2666666666666666</v>
      </c>
      <c r="H112" s="77">
        <f t="shared" si="4"/>
        <v>1.1000000000000001</v>
      </c>
      <c r="I112" t="str">
        <f t="shared" si="5"/>
        <v>2 1.1 b</v>
      </c>
      <c r="J112" s="1">
        <f>ROUND(VLOOKUP(F112,Sheet2!$Q$4:$T$34,4,FALSE),0)</f>
        <v>35</v>
      </c>
    </row>
    <row r="113" spans="6:10" x14ac:dyDescent="0.3">
      <c r="F113" s="72">
        <v>8</v>
      </c>
      <c r="G113" s="73">
        <v>1.0666666666666667</v>
      </c>
      <c r="H113" s="77">
        <f t="shared" si="4"/>
        <v>1.07</v>
      </c>
      <c r="I113" t="str">
        <f t="shared" si="5"/>
        <v>8 1.07 b</v>
      </c>
      <c r="J113" s="1">
        <f>ROUND(VLOOKUP(F113,Sheet2!$Q$4:$T$34,4,FALSE),0)</f>
        <v>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selection activeCell="D2" sqref="D2"/>
    </sheetView>
  </sheetViews>
  <sheetFormatPr defaultRowHeight="14.4" x14ac:dyDescent="0.3"/>
  <cols>
    <col min="6" max="6" width="12" customWidth="1"/>
    <col min="7" max="7" width="12.5546875" customWidth="1"/>
    <col min="8" max="8" width="15.5546875" customWidth="1"/>
    <col min="9" max="24" width="12" customWidth="1"/>
    <col min="25" max="25" width="12" bestFit="1" customWidth="1"/>
    <col min="26" max="26" width="12" customWidth="1"/>
    <col min="27" max="27" width="12" bestFit="1" customWidth="1"/>
    <col min="28" max="28" width="12" customWidth="1"/>
    <col min="29" max="29" width="5" customWidth="1"/>
    <col min="30" max="30" width="7.6640625" customWidth="1"/>
    <col min="31" max="31" width="5" customWidth="1"/>
    <col min="32" max="32" width="7.6640625" customWidth="1"/>
    <col min="33" max="33" width="5" customWidth="1"/>
    <col min="34" max="34" width="7.6640625" customWidth="1"/>
    <col min="35" max="35" width="5" customWidth="1"/>
    <col min="36" max="36" width="7.6640625" customWidth="1"/>
    <col min="37" max="37" width="12" bestFit="1" customWidth="1"/>
    <col min="38" max="38" width="12" customWidth="1"/>
    <col min="39" max="39" width="5" customWidth="1"/>
    <col min="40" max="40" width="7.6640625" customWidth="1"/>
    <col min="41" max="41" width="5" customWidth="1"/>
    <col min="42" max="42" width="7.6640625" customWidth="1"/>
    <col min="43" max="43" width="5" customWidth="1"/>
    <col min="44" max="44" width="7.6640625" customWidth="1"/>
    <col min="45" max="45" width="5" customWidth="1"/>
    <col min="46" max="46" width="7.6640625" customWidth="1"/>
    <col min="47" max="47" width="12" bestFit="1" customWidth="1"/>
    <col min="48" max="48" width="12" customWidth="1"/>
    <col min="49" max="49" width="5" customWidth="1"/>
    <col min="50" max="50" width="7.6640625" customWidth="1"/>
    <col min="51" max="52" width="12" bestFit="1" customWidth="1"/>
    <col min="53" max="53" width="5" customWidth="1"/>
    <col min="54" max="54" width="7.6640625" customWidth="1"/>
    <col min="55" max="55" width="12" bestFit="1" customWidth="1"/>
  </cols>
  <sheetData>
    <row r="1" spans="1:20" x14ac:dyDescent="0.3">
      <c r="A1" t="s">
        <v>105</v>
      </c>
      <c r="B1" s="72" t="s">
        <v>136</v>
      </c>
      <c r="C1" s="72" t="s">
        <v>138</v>
      </c>
      <c r="D1" s="72" t="s">
        <v>132</v>
      </c>
    </row>
    <row r="2" spans="1:20" x14ac:dyDescent="0.3">
      <c r="A2" s="1">
        <v>1</v>
      </c>
      <c r="B2" s="72">
        <v>15</v>
      </c>
      <c r="C2" s="73">
        <v>0.11538461538461539</v>
      </c>
      <c r="D2" s="72">
        <v>1</v>
      </c>
    </row>
    <row r="3" spans="1:20" x14ac:dyDescent="0.3">
      <c r="A3" s="1">
        <v>1</v>
      </c>
      <c r="B3" s="72">
        <v>8</v>
      </c>
      <c r="C3" s="73">
        <v>0.61538461538461542</v>
      </c>
      <c r="D3" s="72">
        <v>1</v>
      </c>
    </row>
    <row r="4" spans="1:20" x14ac:dyDescent="0.3">
      <c r="A4" s="1">
        <v>1</v>
      </c>
      <c r="B4" s="72">
        <v>2</v>
      </c>
      <c r="C4" s="73">
        <v>0.73076923076923073</v>
      </c>
      <c r="D4" s="72">
        <v>0</v>
      </c>
    </row>
    <row r="5" spans="1:20" x14ac:dyDescent="0.3">
      <c r="A5" s="1">
        <v>1</v>
      </c>
      <c r="B5" s="72">
        <v>13</v>
      </c>
      <c r="C5" s="73">
        <v>0.80769230769230771</v>
      </c>
      <c r="D5" s="72">
        <v>0</v>
      </c>
    </row>
    <row r="6" spans="1:20" x14ac:dyDescent="0.3">
      <c r="A6" s="1">
        <v>1</v>
      </c>
      <c r="B6" s="72">
        <v>17</v>
      </c>
      <c r="C6" s="73">
        <v>0.69230769230769229</v>
      </c>
      <c r="D6" s="72">
        <v>0</v>
      </c>
    </row>
    <row r="7" spans="1:20" x14ac:dyDescent="0.3">
      <c r="A7" s="1">
        <v>1</v>
      </c>
      <c r="B7" s="72">
        <v>31</v>
      </c>
      <c r="C7" s="73">
        <v>0.53846153846153844</v>
      </c>
      <c r="D7" s="72">
        <v>0</v>
      </c>
    </row>
    <row r="8" spans="1:20" x14ac:dyDescent="0.3">
      <c r="A8" s="1">
        <v>1</v>
      </c>
      <c r="B8" s="72">
        <v>19</v>
      </c>
      <c r="C8" s="73">
        <v>7.6923076923076927E-2</v>
      </c>
      <c r="D8" s="72">
        <v>1</v>
      </c>
    </row>
    <row r="9" spans="1:20" x14ac:dyDescent="0.3">
      <c r="A9" s="1">
        <v>1</v>
      </c>
      <c r="B9" s="72">
        <v>9</v>
      </c>
      <c r="C9" s="73">
        <v>0.46153846153846156</v>
      </c>
      <c r="D9" s="72">
        <v>1</v>
      </c>
    </row>
    <row r="10" spans="1:20" x14ac:dyDescent="0.3">
      <c r="A10" s="1">
        <v>1</v>
      </c>
      <c r="B10" s="72">
        <v>12</v>
      </c>
      <c r="C10" s="73">
        <v>1.0769230769230769</v>
      </c>
      <c r="D10" s="72">
        <v>0</v>
      </c>
      <c r="G10" s="74" t="s">
        <v>145</v>
      </c>
      <c r="H10" s="74" t="s">
        <v>144</v>
      </c>
    </row>
    <row r="11" spans="1:20" x14ac:dyDescent="0.3">
      <c r="A11" s="1">
        <v>1</v>
      </c>
      <c r="B11" s="72">
        <v>5</v>
      </c>
      <c r="C11" s="73">
        <v>1.4615384615384615</v>
      </c>
      <c r="D11" s="72">
        <v>0</v>
      </c>
      <c r="H11">
        <v>0</v>
      </c>
      <c r="M11" t="s">
        <v>146</v>
      </c>
      <c r="N11">
        <v>1</v>
      </c>
      <c r="S11" t="s">
        <v>147</v>
      </c>
      <c r="T11" t="s">
        <v>143</v>
      </c>
    </row>
    <row r="12" spans="1:20" x14ac:dyDescent="0.3">
      <c r="A12" s="1">
        <v>1</v>
      </c>
      <c r="B12" s="72">
        <v>29</v>
      </c>
      <c r="C12" s="73">
        <v>1.1538461538461537</v>
      </c>
      <c r="D12" s="72">
        <v>0</v>
      </c>
      <c r="G12" s="74" t="s">
        <v>142</v>
      </c>
      <c r="H12">
        <v>1</v>
      </c>
      <c r="I12">
        <v>2</v>
      </c>
      <c r="J12">
        <v>3</v>
      </c>
      <c r="K12">
        <v>4</v>
      </c>
      <c r="L12">
        <v>5</v>
      </c>
      <c r="N12">
        <v>1</v>
      </c>
      <c r="O12">
        <v>2</v>
      </c>
      <c r="P12">
        <v>3</v>
      </c>
      <c r="Q12">
        <v>4</v>
      </c>
      <c r="R12">
        <v>5</v>
      </c>
    </row>
    <row r="13" spans="1:20" x14ac:dyDescent="0.3">
      <c r="A13" s="1">
        <v>1</v>
      </c>
      <c r="B13" s="72">
        <v>21</v>
      </c>
      <c r="C13" s="73">
        <v>2</v>
      </c>
      <c r="D13" s="72">
        <v>0</v>
      </c>
      <c r="G13" s="75">
        <v>2</v>
      </c>
      <c r="H13" s="76">
        <v>0.73076923076923073</v>
      </c>
      <c r="I13" s="76">
        <v>1</v>
      </c>
      <c r="J13" s="76">
        <v>0.86363636363636365</v>
      </c>
      <c r="K13" s="76">
        <v>1.5833333333333333</v>
      </c>
      <c r="L13" s="76"/>
      <c r="M13" s="76">
        <v>4.1777389277389281</v>
      </c>
      <c r="N13" s="76"/>
      <c r="O13" s="76"/>
      <c r="P13" s="76"/>
      <c r="Q13" s="76"/>
      <c r="R13" s="76">
        <v>1.2666666666666666</v>
      </c>
      <c r="S13" s="76">
        <v>1.2666666666666666</v>
      </c>
      <c r="T13" s="76">
        <v>5.4444055944055947</v>
      </c>
    </row>
    <row r="14" spans="1:20" x14ac:dyDescent="0.3">
      <c r="A14" s="1">
        <v>1</v>
      </c>
      <c r="B14" s="72">
        <v>6</v>
      </c>
      <c r="C14" s="73">
        <v>1.75</v>
      </c>
      <c r="D14" s="72">
        <v>0</v>
      </c>
      <c r="G14" s="75">
        <v>3</v>
      </c>
      <c r="H14" s="76">
        <v>1.6153846153846154</v>
      </c>
      <c r="I14" s="76">
        <v>2.1</v>
      </c>
      <c r="J14" s="76">
        <v>3.5</v>
      </c>
      <c r="K14" s="76">
        <v>2.3333333333333335</v>
      </c>
      <c r="L14" s="76">
        <v>1.75</v>
      </c>
      <c r="M14" s="76">
        <v>11.298717948717949</v>
      </c>
      <c r="N14" s="76"/>
      <c r="O14" s="76"/>
      <c r="P14" s="76"/>
      <c r="Q14" s="76"/>
      <c r="R14" s="76"/>
      <c r="S14" s="76"/>
      <c r="T14" s="76">
        <v>11.298717948717949</v>
      </c>
    </row>
    <row r="15" spans="1:20" x14ac:dyDescent="0.3">
      <c r="A15" s="1">
        <v>1</v>
      </c>
      <c r="B15" s="72">
        <v>30</v>
      </c>
      <c r="C15" s="73">
        <v>0.5</v>
      </c>
      <c r="D15" s="72">
        <v>1</v>
      </c>
      <c r="G15" s="75">
        <v>4</v>
      </c>
      <c r="H15" s="76">
        <v>0.46153846153846156</v>
      </c>
      <c r="I15" s="76">
        <v>0.6</v>
      </c>
      <c r="J15" s="76">
        <v>1</v>
      </c>
      <c r="K15" s="76"/>
      <c r="L15" s="76"/>
      <c r="M15" s="76">
        <v>2.0615384615384613</v>
      </c>
      <c r="N15" s="76"/>
      <c r="O15" s="76"/>
      <c r="P15" s="76"/>
      <c r="Q15" s="76">
        <v>0.66666666666666663</v>
      </c>
      <c r="R15" s="76">
        <v>0.5</v>
      </c>
      <c r="S15" s="76">
        <v>1.1666666666666665</v>
      </c>
      <c r="T15" s="76">
        <v>3.2282051282051278</v>
      </c>
    </row>
    <row r="16" spans="1:20" x14ac:dyDescent="0.3">
      <c r="A16" s="1">
        <v>1</v>
      </c>
      <c r="B16" s="72">
        <v>22</v>
      </c>
      <c r="C16" s="73">
        <v>1</v>
      </c>
      <c r="D16" s="72">
        <v>1</v>
      </c>
      <c r="G16" s="75">
        <v>5</v>
      </c>
      <c r="H16" s="76">
        <v>1.4615384615384615</v>
      </c>
      <c r="I16" s="76">
        <v>19</v>
      </c>
      <c r="J16" s="76">
        <v>3.1666666666666665</v>
      </c>
      <c r="K16" s="76">
        <v>1.3571428571428572</v>
      </c>
      <c r="L16" s="76">
        <v>1.7272727272727273</v>
      </c>
      <c r="M16" s="76">
        <v>26.712620712620712</v>
      </c>
      <c r="N16" s="76"/>
      <c r="O16" s="76"/>
      <c r="P16" s="76"/>
      <c r="Q16" s="76"/>
      <c r="R16" s="76"/>
      <c r="S16" s="76"/>
      <c r="T16" s="76">
        <v>26.712620712620712</v>
      </c>
    </row>
    <row r="17" spans="1:20" x14ac:dyDescent="0.3">
      <c r="A17" s="1">
        <v>1</v>
      </c>
      <c r="B17" s="72">
        <v>32</v>
      </c>
      <c r="C17" s="73">
        <v>0.75</v>
      </c>
      <c r="D17" s="72">
        <v>0</v>
      </c>
      <c r="G17" s="75">
        <v>6</v>
      </c>
      <c r="H17" s="76">
        <v>1.75</v>
      </c>
      <c r="I17" s="76">
        <v>0.7</v>
      </c>
      <c r="J17" s="76">
        <v>0.58333333333333337</v>
      </c>
      <c r="K17" s="76"/>
      <c r="L17" s="76">
        <v>0.58333333333333337</v>
      </c>
      <c r="M17" s="76">
        <v>3.6166666666666671</v>
      </c>
      <c r="N17" s="76"/>
      <c r="O17" s="76"/>
      <c r="P17" s="76"/>
      <c r="Q17" s="76">
        <v>0.5</v>
      </c>
      <c r="R17" s="76"/>
      <c r="S17" s="76">
        <v>0.5</v>
      </c>
      <c r="T17" s="76">
        <v>4.1166666666666671</v>
      </c>
    </row>
    <row r="18" spans="1:20" x14ac:dyDescent="0.3">
      <c r="A18" s="1">
        <v>1</v>
      </c>
      <c r="B18" s="72">
        <v>20</v>
      </c>
      <c r="C18" s="73">
        <v>2</v>
      </c>
      <c r="D18" s="72">
        <v>0</v>
      </c>
      <c r="G18" s="75">
        <v>7</v>
      </c>
      <c r="H18" s="76">
        <v>0.92307692307692313</v>
      </c>
      <c r="I18" s="76">
        <v>1.2</v>
      </c>
      <c r="J18" s="76">
        <v>0.5</v>
      </c>
      <c r="K18" s="76">
        <v>1.3333333333333333</v>
      </c>
      <c r="L18" s="76"/>
      <c r="M18" s="76">
        <v>3.9564102564102566</v>
      </c>
      <c r="N18" s="76"/>
      <c r="O18" s="76"/>
      <c r="P18" s="76"/>
      <c r="Q18" s="76"/>
      <c r="R18" s="76">
        <v>1</v>
      </c>
      <c r="S18" s="76">
        <v>1</v>
      </c>
      <c r="T18" s="76">
        <v>4.9564102564102566</v>
      </c>
    </row>
    <row r="19" spans="1:20" x14ac:dyDescent="0.3">
      <c r="A19" s="1">
        <v>1</v>
      </c>
      <c r="B19" s="72">
        <v>18</v>
      </c>
      <c r="C19" s="73">
        <v>1.5833333333333333</v>
      </c>
      <c r="D19" s="72">
        <v>0</v>
      </c>
      <c r="G19" s="75">
        <v>8</v>
      </c>
      <c r="H19" s="76"/>
      <c r="I19" s="76"/>
      <c r="J19" s="76"/>
      <c r="K19" s="76"/>
      <c r="L19" s="76">
        <v>1.0666666666666667</v>
      </c>
      <c r="M19" s="76">
        <v>1.0666666666666667</v>
      </c>
      <c r="N19" s="76">
        <v>0.61538461538461542</v>
      </c>
      <c r="O19" s="76">
        <v>0.84210526315789469</v>
      </c>
      <c r="P19" s="76">
        <v>0.72727272727272729</v>
      </c>
      <c r="Q19" s="76">
        <v>4</v>
      </c>
      <c r="R19" s="76"/>
      <c r="S19" s="76">
        <v>6.1847626058152372</v>
      </c>
      <c r="T19" s="76">
        <v>7.2514292724819045</v>
      </c>
    </row>
    <row r="20" spans="1:20" x14ac:dyDescent="0.3">
      <c r="A20" s="1">
        <v>1</v>
      </c>
      <c r="B20" s="72">
        <v>14</v>
      </c>
      <c r="C20" s="73">
        <v>1.3333333333333333</v>
      </c>
      <c r="D20" s="72">
        <v>0</v>
      </c>
      <c r="G20" s="75">
        <v>9</v>
      </c>
      <c r="H20" s="76"/>
      <c r="I20" s="76"/>
      <c r="J20" s="76"/>
      <c r="K20" s="76">
        <v>0.42857142857142855</v>
      </c>
      <c r="L20" s="76"/>
      <c r="M20" s="76">
        <v>0.42857142857142855</v>
      </c>
      <c r="N20" s="76">
        <v>0.46153846153846156</v>
      </c>
      <c r="O20" s="76">
        <v>6</v>
      </c>
      <c r="P20" s="76">
        <v>0.8571428571428571</v>
      </c>
      <c r="Q20" s="76"/>
      <c r="R20" s="76">
        <v>0.54545454545454541</v>
      </c>
      <c r="S20" s="76">
        <v>7.8641358641358643</v>
      </c>
      <c r="T20" s="76">
        <v>8.2927072927072931</v>
      </c>
    </row>
    <row r="21" spans="1:20" x14ac:dyDescent="0.3">
      <c r="A21" s="1">
        <v>1</v>
      </c>
      <c r="B21" s="72">
        <v>23</v>
      </c>
      <c r="C21" s="73">
        <v>0.4</v>
      </c>
      <c r="D21" s="72">
        <v>1</v>
      </c>
      <c r="G21" s="75">
        <v>10</v>
      </c>
      <c r="H21" s="76">
        <v>1.6</v>
      </c>
      <c r="I21" s="76">
        <v>0.59259259259259256</v>
      </c>
      <c r="J21" s="76">
        <v>2.2857142857142856</v>
      </c>
      <c r="K21" s="76"/>
      <c r="L21" s="76">
        <v>1.3333333333333333</v>
      </c>
      <c r="M21" s="76">
        <v>5.8116402116402108</v>
      </c>
      <c r="N21" s="76"/>
      <c r="O21" s="76"/>
      <c r="P21" s="76"/>
      <c r="Q21" s="76">
        <v>4</v>
      </c>
      <c r="R21" s="76"/>
      <c r="S21" s="76">
        <v>4</v>
      </c>
      <c r="T21" s="76">
        <v>9.8116402116402099</v>
      </c>
    </row>
    <row r="22" spans="1:20" x14ac:dyDescent="0.3">
      <c r="A22" s="1">
        <v>1</v>
      </c>
      <c r="B22" s="72">
        <v>10</v>
      </c>
      <c r="C22" s="73">
        <v>1.6</v>
      </c>
      <c r="D22" s="72">
        <v>0</v>
      </c>
      <c r="G22" s="75">
        <v>11</v>
      </c>
      <c r="H22" s="76">
        <v>0.8</v>
      </c>
      <c r="I22" s="76">
        <v>0.29629629629629628</v>
      </c>
      <c r="J22" s="76">
        <v>0.66666666666666663</v>
      </c>
      <c r="K22" s="76">
        <v>0.5714285714285714</v>
      </c>
      <c r="L22" s="76">
        <v>1.6</v>
      </c>
      <c r="M22" s="76">
        <v>3.9343915343915348</v>
      </c>
      <c r="N22" s="76"/>
      <c r="O22" s="76"/>
      <c r="P22" s="76"/>
      <c r="Q22" s="76"/>
      <c r="R22" s="76"/>
      <c r="S22" s="76"/>
      <c r="T22" s="76">
        <v>3.9343915343915348</v>
      </c>
    </row>
    <row r="23" spans="1:20" x14ac:dyDescent="0.3">
      <c r="A23" s="1">
        <v>1</v>
      </c>
      <c r="B23" s="72">
        <v>16</v>
      </c>
      <c r="C23" s="73">
        <v>2.2000000000000002</v>
      </c>
      <c r="D23" s="72">
        <v>0</v>
      </c>
      <c r="G23" s="75">
        <v>12</v>
      </c>
      <c r="H23" s="76">
        <v>1.0769230769230769</v>
      </c>
      <c r="I23" s="76">
        <v>14</v>
      </c>
      <c r="J23" s="76">
        <v>2.3333333333333335</v>
      </c>
      <c r="K23" s="76">
        <v>1</v>
      </c>
      <c r="L23" s="76">
        <v>1.2727272727272727</v>
      </c>
      <c r="M23" s="76">
        <v>19.682983682983682</v>
      </c>
      <c r="N23" s="76"/>
      <c r="O23" s="76"/>
      <c r="P23" s="76"/>
      <c r="Q23" s="76"/>
      <c r="R23" s="76"/>
      <c r="S23" s="76"/>
      <c r="T23" s="76">
        <v>19.682983682983682</v>
      </c>
    </row>
    <row r="24" spans="1:20" x14ac:dyDescent="0.3">
      <c r="A24" s="1">
        <v>1</v>
      </c>
      <c r="B24" s="72">
        <v>11</v>
      </c>
      <c r="C24" s="73">
        <v>0.8</v>
      </c>
      <c r="D24" s="72">
        <v>0</v>
      </c>
      <c r="G24" s="75">
        <v>13</v>
      </c>
      <c r="H24" s="76">
        <v>0.80769230769230771</v>
      </c>
      <c r="I24" s="76">
        <v>1.1052631578947369</v>
      </c>
      <c r="J24" s="76">
        <v>0.95454545454545459</v>
      </c>
      <c r="K24" s="76">
        <v>1.75</v>
      </c>
      <c r="L24" s="76">
        <v>1.4</v>
      </c>
      <c r="M24" s="76">
        <v>6.0175009201325</v>
      </c>
      <c r="N24" s="76"/>
      <c r="O24" s="76"/>
      <c r="P24" s="76"/>
      <c r="Q24" s="76"/>
      <c r="R24" s="76"/>
      <c r="S24" s="76"/>
      <c r="T24" s="76">
        <v>6.0175009201325</v>
      </c>
    </row>
    <row r="25" spans="1:20" x14ac:dyDescent="0.3">
      <c r="A25" s="1">
        <v>1</v>
      </c>
      <c r="B25" s="72">
        <v>26</v>
      </c>
      <c r="C25" s="73">
        <v>2.4</v>
      </c>
      <c r="D25" s="72">
        <v>0</v>
      </c>
      <c r="G25" s="75">
        <v>14</v>
      </c>
      <c r="H25" s="76">
        <v>1.3333333333333333</v>
      </c>
      <c r="I25" s="76">
        <v>0.84210526315789469</v>
      </c>
      <c r="J25" s="76">
        <v>0.66666666666666663</v>
      </c>
      <c r="K25" s="76">
        <v>1.3333333333333333</v>
      </c>
      <c r="L25" s="76">
        <v>1.2307692307692308</v>
      </c>
      <c r="M25" s="76">
        <v>5.4062078272604586</v>
      </c>
      <c r="N25" s="76"/>
      <c r="O25" s="76"/>
      <c r="P25" s="76"/>
      <c r="Q25" s="76"/>
      <c r="R25" s="76"/>
      <c r="S25" s="76"/>
      <c r="T25" s="76">
        <v>5.4062078272604586</v>
      </c>
    </row>
    <row r="26" spans="1:20" x14ac:dyDescent="0.3">
      <c r="A26" s="1">
        <v>1</v>
      </c>
      <c r="B26" s="72">
        <v>24</v>
      </c>
      <c r="C26" s="73">
        <v>0.61538461538461542</v>
      </c>
      <c r="D26" s="72">
        <v>1</v>
      </c>
      <c r="G26" s="75">
        <v>15</v>
      </c>
      <c r="H26" s="76"/>
      <c r="I26" s="76"/>
      <c r="J26" s="76"/>
      <c r="K26" s="76">
        <v>0.33333333333333331</v>
      </c>
      <c r="L26" s="76"/>
      <c r="M26" s="76">
        <v>0.33333333333333331</v>
      </c>
      <c r="N26" s="76">
        <v>0.11538461538461539</v>
      </c>
      <c r="O26" s="76">
        <v>0.3</v>
      </c>
      <c r="P26" s="76">
        <v>0.75</v>
      </c>
      <c r="Q26" s="76"/>
      <c r="R26" s="76">
        <v>0.25</v>
      </c>
      <c r="S26" s="76">
        <v>1.4153846153846152</v>
      </c>
      <c r="T26" s="76">
        <v>1.7487179487179487</v>
      </c>
    </row>
    <row r="27" spans="1:20" x14ac:dyDescent="0.3">
      <c r="A27" s="1">
        <v>1</v>
      </c>
      <c r="B27" s="72">
        <v>3</v>
      </c>
      <c r="C27" s="73">
        <v>1.6153846153846154</v>
      </c>
      <c r="D27" s="72">
        <v>0</v>
      </c>
      <c r="G27" s="75">
        <v>16</v>
      </c>
      <c r="H27" s="76">
        <v>2.2000000000000002</v>
      </c>
      <c r="I27" s="76">
        <v>0.81481481481481477</v>
      </c>
      <c r="J27" s="76">
        <v>1.8333333333333333</v>
      </c>
      <c r="K27" s="76">
        <v>5.5</v>
      </c>
      <c r="L27" s="76">
        <v>1.8333333333333333</v>
      </c>
      <c r="M27" s="76">
        <v>12.181481481481482</v>
      </c>
      <c r="N27" s="76"/>
      <c r="O27" s="76"/>
      <c r="P27" s="76"/>
      <c r="Q27" s="76"/>
      <c r="R27" s="76"/>
      <c r="S27" s="76"/>
      <c r="T27" s="76">
        <v>12.181481481481482</v>
      </c>
    </row>
    <row r="28" spans="1:20" x14ac:dyDescent="0.3">
      <c r="A28" s="1">
        <v>1</v>
      </c>
      <c r="B28" s="72">
        <v>4</v>
      </c>
      <c r="C28" s="73">
        <v>0.46153846153846156</v>
      </c>
      <c r="D28" s="72">
        <v>0</v>
      </c>
      <c r="G28" s="75">
        <v>17</v>
      </c>
      <c r="H28" s="76">
        <v>0.69230769230769229</v>
      </c>
      <c r="I28" s="76">
        <v>0.94736842105263153</v>
      </c>
      <c r="J28" s="76">
        <v>4.5</v>
      </c>
      <c r="K28" s="76">
        <v>4.5</v>
      </c>
      <c r="L28" s="76">
        <v>1.2</v>
      </c>
      <c r="M28" s="76">
        <v>11.839676113360323</v>
      </c>
      <c r="N28" s="76"/>
      <c r="O28" s="76"/>
      <c r="P28" s="76"/>
      <c r="Q28" s="76"/>
      <c r="R28" s="76"/>
      <c r="S28" s="76"/>
      <c r="T28" s="76">
        <v>11.839676113360323</v>
      </c>
    </row>
    <row r="29" spans="1:20" x14ac:dyDescent="0.3">
      <c r="A29" s="1">
        <v>1</v>
      </c>
      <c r="B29" s="72">
        <v>7</v>
      </c>
      <c r="C29" s="73">
        <v>0.92307692307692313</v>
      </c>
      <c r="D29" s="72">
        <v>0</v>
      </c>
      <c r="G29" s="75">
        <v>18</v>
      </c>
      <c r="H29" s="76">
        <v>1.5833333333333333</v>
      </c>
      <c r="I29" s="76">
        <v>1.7272727272727273</v>
      </c>
      <c r="J29" s="76">
        <v>0.79166666666666663</v>
      </c>
      <c r="K29" s="76">
        <v>1.5833333333333333</v>
      </c>
      <c r="L29" s="76">
        <v>1.4615384615384615</v>
      </c>
      <c r="M29" s="76">
        <v>7.1471445221445222</v>
      </c>
      <c r="N29" s="76"/>
      <c r="O29" s="76"/>
      <c r="P29" s="76"/>
      <c r="Q29" s="76"/>
      <c r="R29" s="76"/>
      <c r="S29" s="76"/>
      <c r="T29" s="76">
        <v>7.1471445221445222</v>
      </c>
    </row>
    <row r="30" spans="1:20" x14ac:dyDescent="0.3">
      <c r="A30" s="1">
        <v>1</v>
      </c>
      <c r="B30" s="72">
        <v>27</v>
      </c>
      <c r="C30" s="73">
        <v>0.25</v>
      </c>
      <c r="D30" s="72">
        <v>1</v>
      </c>
      <c r="G30" s="75">
        <v>19</v>
      </c>
      <c r="H30" s="76"/>
      <c r="I30" s="76"/>
      <c r="J30" s="76"/>
      <c r="K30" s="76"/>
      <c r="L30" s="76"/>
      <c r="M30" s="76"/>
      <c r="N30" s="76">
        <v>7.6923076923076927E-2</v>
      </c>
      <c r="O30" s="76">
        <v>1</v>
      </c>
      <c r="P30" s="76">
        <v>0.14285714285714285</v>
      </c>
      <c r="Q30" s="76">
        <v>0.25</v>
      </c>
      <c r="R30" s="76">
        <v>9.0909090909090912E-2</v>
      </c>
      <c r="S30" s="76">
        <v>1.5606893106893105</v>
      </c>
      <c r="T30" s="76">
        <v>1.5606893106893105</v>
      </c>
    </row>
    <row r="31" spans="1:20" x14ac:dyDescent="0.3">
      <c r="A31" s="1">
        <v>1</v>
      </c>
      <c r="B31" s="72">
        <v>25</v>
      </c>
      <c r="C31" s="73">
        <v>3</v>
      </c>
      <c r="D31" s="72">
        <v>0</v>
      </c>
      <c r="G31" s="75">
        <v>20</v>
      </c>
      <c r="H31" s="76">
        <v>2</v>
      </c>
      <c r="I31" s="76">
        <v>2.1818181818181817</v>
      </c>
      <c r="J31" s="76">
        <v>1</v>
      </c>
      <c r="K31" s="76">
        <v>2</v>
      </c>
      <c r="L31" s="76">
        <v>1.8461538461538463</v>
      </c>
      <c r="M31" s="76">
        <v>9.0279720279720284</v>
      </c>
      <c r="N31" s="76"/>
      <c r="O31" s="76"/>
      <c r="P31" s="76"/>
      <c r="Q31" s="76"/>
      <c r="R31" s="76"/>
      <c r="S31" s="76"/>
      <c r="T31" s="76">
        <v>9.0279720279720284</v>
      </c>
    </row>
    <row r="32" spans="1:20" x14ac:dyDescent="0.3">
      <c r="A32" s="1">
        <v>1</v>
      </c>
      <c r="B32" s="72">
        <v>28</v>
      </c>
      <c r="C32" s="73">
        <v>2.5</v>
      </c>
      <c r="D32" s="72">
        <v>0</v>
      </c>
      <c r="G32" s="75">
        <v>21</v>
      </c>
      <c r="H32" s="76">
        <v>2</v>
      </c>
      <c r="I32" s="76">
        <v>0.29629629629629628</v>
      </c>
      <c r="J32" s="76">
        <v>0.66666666666666663</v>
      </c>
      <c r="K32" s="76">
        <v>0.5714285714285714</v>
      </c>
      <c r="L32" s="76"/>
      <c r="M32" s="76">
        <v>3.534391534391534</v>
      </c>
      <c r="N32" s="76"/>
      <c r="O32" s="76"/>
      <c r="P32" s="76"/>
      <c r="Q32" s="76"/>
      <c r="R32" s="76">
        <v>1.6</v>
      </c>
      <c r="S32" s="76">
        <v>1.6</v>
      </c>
      <c r="T32" s="76">
        <v>5.1343915343915345</v>
      </c>
    </row>
    <row r="33" spans="1:20" x14ac:dyDescent="0.3">
      <c r="A33" s="1">
        <v>2</v>
      </c>
      <c r="B33" s="72">
        <v>6</v>
      </c>
      <c r="C33" s="73">
        <v>0.7</v>
      </c>
      <c r="D33" s="72">
        <v>0</v>
      </c>
      <c r="G33" s="75">
        <v>22</v>
      </c>
      <c r="H33" s="76"/>
      <c r="I33" s="76"/>
      <c r="J33" s="76"/>
      <c r="K33" s="76">
        <v>1</v>
      </c>
      <c r="L33" s="76">
        <v>0.92307692307692313</v>
      </c>
      <c r="M33" s="76">
        <v>1.9230769230769231</v>
      </c>
      <c r="N33" s="76">
        <v>1</v>
      </c>
      <c r="O33" s="76">
        <v>1.0909090909090908</v>
      </c>
      <c r="P33" s="76">
        <v>0.5</v>
      </c>
      <c r="Q33" s="76"/>
      <c r="R33" s="76"/>
      <c r="S33" s="76">
        <v>2.5909090909090908</v>
      </c>
      <c r="T33" s="76">
        <v>4.5139860139860142</v>
      </c>
    </row>
    <row r="34" spans="1:20" x14ac:dyDescent="0.3">
      <c r="A34" s="1">
        <v>2</v>
      </c>
      <c r="B34" s="72">
        <v>30</v>
      </c>
      <c r="C34" s="73">
        <v>0.2</v>
      </c>
      <c r="D34" s="72">
        <v>1</v>
      </c>
      <c r="G34" s="75">
        <v>23</v>
      </c>
      <c r="H34" s="76"/>
      <c r="I34" s="76"/>
      <c r="J34" s="76"/>
      <c r="K34" s="76"/>
      <c r="L34" s="76">
        <v>0.33333333333333331</v>
      </c>
      <c r="M34" s="76">
        <v>0.33333333333333331</v>
      </c>
      <c r="N34" s="76">
        <v>0.4</v>
      </c>
      <c r="O34" s="76">
        <v>0.14814814814814814</v>
      </c>
      <c r="P34" s="76">
        <v>0.5714285714285714</v>
      </c>
      <c r="Q34" s="76">
        <v>1</v>
      </c>
      <c r="R34" s="76"/>
      <c r="S34" s="76">
        <v>2.1195767195767194</v>
      </c>
      <c r="T34" s="76">
        <v>2.4529100529100529</v>
      </c>
    </row>
    <row r="35" spans="1:20" x14ac:dyDescent="0.3">
      <c r="A35" s="1">
        <v>2</v>
      </c>
      <c r="B35" s="72">
        <v>15</v>
      </c>
      <c r="C35" s="73">
        <v>0.3</v>
      </c>
      <c r="D35" s="72">
        <v>1</v>
      </c>
      <c r="G35" s="75">
        <v>24</v>
      </c>
      <c r="H35" s="76"/>
      <c r="I35" s="76"/>
      <c r="J35" s="76"/>
      <c r="K35" s="76">
        <v>0.88888888888888884</v>
      </c>
      <c r="L35" s="76">
        <v>0.66666666666666663</v>
      </c>
      <c r="M35" s="76">
        <v>1.5555555555555554</v>
      </c>
      <c r="N35" s="76">
        <v>0.61538461538461542</v>
      </c>
      <c r="O35" s="76">
        <v>0.8</v>
      </c>
      <c r="P35" s="76">
        <v>1.3333333333333333</v>
      </c>
      <c r="Q35" s="76"/>
      <c r="R35" s="76"/>
      <c r="S35" s="76">
        <v>2.7487179487179487</v>
      </c>
      <c r="T35" s="76">
        <v>4.3042735042735041</v>
      </c>
    </row>
    <row r="36" spans="1:20" x14ac:dyDescent="0.3">
      <c r="A36" s="1">
        <v>2</v>
      </c>
      <c r="B36" s="72">
        <v>25</v>
      </c>
      <c r="C36" s="73">
        <v>2.4</v>
      </c>
      <c r="D36" s="72">
        <v>0</v>
      </c>
      <c r="G36" s="75">
        <v>25</v>
      </c>
      <c r="H36" s="76">
        <v>3</v>
      </c>
      <c r="I36" s="76">
        <v>2.4</v>
      </c>
      <c r="J36" s="76">
        <v>1.0909090909090908</v>
      </c>
      <c r="K36" s="76">
        <v>2.6666666666666665</v>
      </c>
      <c r="L36" s="76">
        <v>1.8461538461538463</v>
      </c>
      <c r="M36" s="76">
        <v>11.003729603729605</v>
      </c>
      <c r="N36" s="76"/>
      <c r="O36" s="76"/>
      <c r="P36" s="76"/>
      <c r="Q36" s="76"/>
      <c r="R36" s="76"/>
      <c r="S36" s="76"/>
      <c r="T36" s="76">
        <v>11.003729603729605</v>
      </c>
    </row>
    <row r="37" spans="1:20" x14ac:dyDescent="0.3">
      <c r="A37" s="1">
        <v>2</v>
      </c>
      <c r="B37" s="72">
        <v>7</v>
      </c>
      <c r="C37" s="73">
        <v>1.2</v>
      </c>
      <c r="D37" s="72">
        <v>0</v>
      </c>
      <c r="G37" s="75">
        <v>26</v>
      </c>
      <c r="H37" s="76">
        <v>2.4</v>
      </c>
      <c r="I37" s="76">
        <v>0.88888888888888884</v>
      </c>
      <c r="J37" s="76">
        <v>2</v>
      </c>
      <c r="K37" s="76">
        <v>1.7142857142857142</v>
      </c>
      <c r="L37" s="76">
        <v>4.8</v>
      </c>
      <c r="M37" s="76">
        <v>11.803174603174604</v>
      </c>
      <c r="N37" s="76"/>
      <c r="O37" s="76"/>
      <c r="P37" s="76"/>
      <c r="Q37" s="76"/>
      <c r="R37" s="76"/>
      <c r="S37" s="76"/>
      <c r="T37" s="76">
        <v>11.803174603174604</v>
      </c>
    </row>
    <row r="38" spans="1:20" x14ac:dyDescent="0.3">
      <c r="A38" s="1">
        <v>2</v>
      </c>
      <c r="B38" s="72">
        <v>4</v>
      </c>
      <c r="C38" s="73">
        <v>0.6</v>
      </c>
      <c r="D38" s="72">
        <v>0</v>
      </c>
      <c r="G38" s="75">
        <v>27</v>
      </c>
      <c r="H38" s="76"/>
      <c r="I38" s="76"/>
      <c r="J38" s="76"/>
      <c r="K38" s="76"/>
      <c r="L38" s="76">
        <v>0.15384615384615385</v>
      </c>
      <c r="M38" s="76">
        <v>0.15384615384615385</v>
      </c>
      <c r="N38" s="76">
        <v>0.25</v>
      </c>
      <c r="O38" s="76">
        <v>0.10526315789473684</v>
      </c>
      <c r="P38" s="76">
        <v>0.5</v>
      </c>
      <c r="Q38" s="76">
        <v>0.5</v>
      </c>
      <c r="R38" s="76"/>
      <c r="S38" s="76">
        <v>1.3552631578947367</v>
      </c>
      <c r="T38" s="76">
        <v>1.5091093117408907</v>
      </c>
    </row>
    <row r="39" spans="1:20" x14ac:dyDescent="0.3">
      <c r="A39" s="1">
        <v>2</v>
      </c>
      <c r="B39" s="72">
        <v>3</v>
      </c>
      <c r="C39" s="73">
        <v>2.1</v>
      </c>
      <c r="D39" s="72">
        <v>0</v>
      </c>
      <c r="G39" s="75">
        <v>28</v>
      </c>
      <c r="H39" s="76">
        <v>2.5</v>
      </c>
      <c r="I39" s="76">
        <v>0.7407407407407407</v>
      </c>
      <c r="J39" s="76">
        <v>1</v>
      </c>
      <c r="K39" s="76">
        <v>2.2222222222222223</v>
      </c>
      <c r="L39" s="76"/>
      <c r="M39" s="76">
        <v>6.4629629629629628</v>
      </c>
      <c r="N39" s="76"/>
      <c r="O39" s="76"/>
      <c r="P39" s="76"/>
      <c r="Q39" s="76"/>
      <c r="R39" s="76">
        <v>1</v>
      </c>
      <c r="S39" s="76">
        <v>1</v>
      </c>
      <c r="T39" s="76">
        <v>7.4629629629629628</v>
      </c>
    </row>
    <row r="40" spans="1:20" x14ac:dyDescent="0.3">
      <c r="A40" s="1">
        <v>2</v>
      </c>
      <c r="B40" s="72">
        <v>24</v>
      </c>
      <c r="C40" s="73">
        <v>0.8</v>
      </c>
      <c r="D40" s="72">
        <v>1</v>
      </c>
      <c r="G40" s="75">
        <v>29</v>
      </c>
      <c r="H40" s="76">
        <v>1.1538461538461537</v>
      </c>
      <c r="I40" s="76">
        <v>15</v>
      </c>
      <c r="J40" s="76">
        <v>2.5</v>
      </c>
      <c r="K40" s="76">
        <v>1.0714285714285714</v>
      </c>
      <c r="L40" s="76">
        <v>1.25</v>
      </c>
      <c r="M40" s="76">
        <v>20.975274725274726</v>
      </c>
      <c r="N40" s="76"/>
      <c r="O40" s="76"/>
      <c r="P40" s="76"/>
      <c r="Q40" s="76"/>
      <c r="R40" s="76"/>
      <c r="S40" s="76"/>
      <c r="T40" s="76">
        <v>20.975274725274726</v>
      </c>
    </row>
    <row r="41" spans="1:20" x14ac:dyDescent="0.3">
      <c r="A41" s="1">
        <v>2</v>
      </c>
      <c r="B41" s="72">
        <v>22</v>
      </c>
      <c r="C41" s="73">
        <v>1.0909090909090908</v>
      </c>
      <c r="D41" s="72">
        <v>1</v>
      </c>
      <c r="G41" s="75">
        <v>30</v>
      </c>
      <c r="H41" s="76"/>
      <c r="I41" s="76"/>
      <c r="J41" s="76"/>
      <c r="K41" s="76">
        <v>0.5</v>
      </c>
      <c r="L41" s="76">
        <v>0.4</v>
      </c>
      <c r="M41" s="76">
        <v>0.9</v>
      </c>
      <c r="N41" s="76">
        <v>0.5</v>
      </c>
      <c r="O41" s="76">
        <v>0.2</v>
      </c>
      <c r="P41" s="76">
        <v>0.2857142857142857</v>
      </c>
      <c r="Q41" s="76"/>
      <c r="R41" s="76"/>
      <c r="S41" s="76">
        <v>0.98571428571428565</v>
      </c>
      <c r="T41" s="76">
        <v>1.8857142857142857</v>
      </c>
    </row>
    <row r="42" spans="1:20" x14ac:dyDescent="0.3">
      <c r="A42" s="1">
        <v>2</v>
      </c>
      <c r="B42" s="72">
        <v>32</v>
      </c>
      <c r="C42" s="73">
        <v>0.81818181818181823</v>
      </c>
      <c r="D42" s="72">
        <v>0</v>
      </c>
      <c r="G42" s="75">
        <v>31</v>
      </c>
      <c r="H42" s="76">
        <v>0.53846153846153844</v>
      </c>
      <c r="I42" s="76">
        <v>0.73684210526315785</v>
      </c>
      <c r="J42" s="76">
        <v>3.5</v>
      </c>
      <c r="K42" s="76">
        <v>3.5</v>
      </c>
      <c r="L42" s="76">
        <v>0.93333333333333335</v>
      </c>
      <c r="M42" s="76">
        <v>9.2086369770580294</v>
      </c>
      <c r="N42" s="76"/>
      <c r="O42" s="76"/>
      <c r="P42" s="76"/>
      <c r="Q42" s="76"/>
      <c r="R42" s="76"/>
      <c r="S42" s="76"/>
      <c r="T42" s="76">
        <v>9.2086369770580294</v>
      </c>
    </row>
    <row r="43" spans="1:20" x14ac:dyDescent="0.3">
      <c r="A43" s="1">
        <v>2</v>
      </c>
      <c r="B43" s="72">
        <v>20</v>
      </c>
      <c r="C43" s="73">
        <v>2.1818181818181817</v>
      </c>
      <c r="D43" s="72">
        <v>0</v>
      </c>
      <c r="G43" s="75">
        <v>32</v>
      </c>
      <c r="H43" s="76">
        <v>0.75</v>
      </c>
      <c r="I43" s="76">
        <v>0.81818181818181823</v>
      </c>
      <c r="J43" s="76">
        <v>0.375</v>
      </c>
      <c r="K43" s="76">
        <v>0.75</v>
      </c>
      <c r="L43" s="76"/>
      <c r="M43" s="76">
        <v>2.6931818181818183</v>
      </c>
      <c r="N43" s="76"/>
      <c r="O43" s="76"/>
      <c r="P43" s="76"/>
      <c r="Q43" s="76"/>
      <c r="R43" s="76">
        <v>0.69230769230769229</v>
      </c>
      <c r="S43" s="76">
        <v>0.69230769230769229</v>
      </c>
      <c r="T43" s="76">
        <v>3.3854895104895109</v>
      </c>
    </row>
    <row r="44" spans="1:20" x14ac:dyDescent="0.3">
      <c r="A44" s="1">
        <v>2</v>
      </c>
      <c r="B44" s="72">
        <v>18</v>
      </c>
      <c r="C44" s="73">
        <v>1.7272727272727273</v>
      </c>
      <c r="D44" s="72">
        <v>0</v>
      </c>
      <c r="G44" s="75" t="s">
        <v>143</v>
      </c>
      <c r="H44" s="76">
        <v>31.378205128205131</v>
      </c>
      <c r="I44" s="76">
        <v>67.988481304270778</v>
      </c>
      <c r="J44" s="76">
        <v>35.778138528138527</v>
      </c>
      <c r="K44" s="76">
        <v>40.492063492063494</v>
      </c>
      <c r="L44" s="76">
        <v>29.611538461538462</v>
      </c>
      <c r="M44" s="76">
        <v>205.2484269142164</v>
      </c>
      <c r="N44" s="76">
        <v>4.0346153846153845</v>
      </c>
      <c r="O44" s="76">
        <v>10.48642566010987</v>
      </c>
      <c r="P44" s="76">
        <v>5.6677489177489173</v>
      </c>
      <c r="Q44" s="76">
        <v>10.916666666666666</v>
      </c>
      <c r="R44" s="76">
        <v>6.9453379953379955</v>
      </c>
      <c r="S44" s="76">
        <v>38.05079462447884</v>
      </c>
      <c r="T44" s="76">
        <v>243.29922153869524</v>
      </c>
    </row>
    <row r="45" spans="1:20" x14ac:dyDescent="0.3">
      <c r="A45" s="1">
        <v>2</v>
      </c>
      <c r="B45" s="72">
        <v>28</v>
      </c>
      <c r="C45" s="73">
        <v>0.7407407407407407</v>
      </c>
      <c r="D45" s="72">
        <v>0</v>
      </c>
    </row>
    <row r="46" spans="1:20" x14ac:dyDescent="0.3">
      <c r="A46" s="1">
        <v>2</v>
      </c>
      <c r="B46" s="72">
        <v>23</v>
      </c>
      <c r="C46" s="73">
        <v>0.14814814814814814</v>
      </c>
      <c r="D46" s="72">
        <v>1</v>
      </c>
    </row>
    <row r="47" spans="1:20" x14ac:dyDescent="0.3">
      <c r="A47" s="1">
        <v>2</v>
      </c>
      <c r="B47" s="72">
        <v>10</v>
      </c>
      <c r="C47" s="73">
        <v>0.59259259259259256</v>
      </c>
      <c r="D47" s="72">
        <v>0</v>
      </c>
    </row>
    <row r="48" spans="1:20" x14ac:dyDescent="0.3">
      <c r="A48" s="1">
        <v>2</v>
      </c>
      <c r="B48" s="72">
        <v>16</v>
      </c>
      <c r="C48" s="73">
        <v>0.81481481481481477</v>
      </c>
      <c r="D48" s="72">
        <v>0</v>
      </c>
    </row>
    <row r="49" spans="1:4" x14ac:dyDescent="0.3">
      <c r="A49" s="1">
        <v>2</v>
      </c>
      <c r="B49" s="72">
        <v>11</v>
      </c>
      <c r="C49" s="73">
        <v>0.29629629629629628</v>
      </c>
      <c r="D49" s="72">
        <v>0</v>
      </c>
    </row>
    <row r="50" spans="1:4" x14ac:dyDescent="0.3">
      <c r="A50" s="1">
        <v>2</v>
      </c>
      <c r="B50" s="72">
        <v>26</v>
      </c>
      <c r="C50" s="73">
        <v>0.88888888888888884</v>
      </c>
      <c r="D50" s="72">
        <v>0</v>
      </c>
    </row>
    <row r="51" spans="1:4" x14ac:dyDescent="0.3">
      <c r="A51" s="1">
        <v>2</v>
      </c>
      <c r="B51" s="72">
        <v>21</v>
      </c>
      <c r="C51" s="73">
        <v>0.29629629629629628</v>
      </c>
      <c r="D51" s="72">
        <v>0</v>
      </c>
    </row>
    <row r="52" spans="1:4" x14ac:dyDescent="0.3">
      <c r="A52" s="1">
        <v>2</v>
      </c>
      <c r="B52" s="72">
        <v>29</v>
      </c>
      <c r="C52" s="73">
        <v>15</v>
      </c>
      <c r="D52" s="72">
        <v>0</v>
      </c>
    </row>
    <row r="53" spans="1:4" x14ac:dyDescent="0.3">
      <c r="A53" s="1">
        <v>2</v>
      </c>
      <c r="B53" s="72">
        <v>5</v>
      </c>
      <c r="C53" s="73">
        <v>19</v>
      </c>
      <c r="D53" s="72">
        <v>0</v>
      </c>
    </row>
    <row r="54" spans="1:4" x14ac:dyDescent="0.3">
      <c r="A54" s="1">
        <v>2</v>
      </c>
      <c r="B54" s="72">
        <v>12</v>
      </c>
      <c r="C54" s="73">
        <v>14</v>
      </c>
      <c r="D54" s="72">
        <v>0</v>
      </c>
    </row>
    <row r="55" spans="1:4" x14ac:dyDescent="0.3">
      <c r="A55" s="1">
        <v>2</v>
      </c>
      <c r="B55" s="72">
        <v>9</v>
      </c>
      <c r="C55" s="73">
        <v>6</v>
      </c>
      <c r="D55" s="72">
        <v>1</v>
      </c>
    </row>
    <row r="56" spans="1:4" x14ac:dyDescent="0.3">
      <c r="A56" s="1">
        <v>2</v>
      </c>
      <c r="B56" s="72">
        <v>19</v>
      </c>
      <c r="C56" s="73">
        <v>1</v>
      </c>
      <c r="D56" s="72">
        <v>1</v>
      </c>
    </row>
    <row r="57" spans="1:4" x14ac:dyDescent="0.3">
      <c r="A57" s="1">
        <v>2</v>
      </c>
      <c r="B57" s="72">
        <v>31</v>
      </c>
      <c r="C57" s="73">
        <v>0.73684210526315785</v>
      </c>
      <c r="D57" s="72">
        <v>0</v>
      </c>
    </row>
    <row r="58" spans="1:4" x14ac:dyDescent="0.3">
      <c r="A58" s="1">
        <v>2</v>
      </c>
      <c r="B58" s="72">
        <v>17</v>
      </c>
      <c r="C58" s="73">
        <v>0.94736842105263153</v>
      </c>
      <c r="D58" s="72">
        <v>0</v>
      </c>
    </row>
    <row r="59" spans="1:4" x14ac:dyDescent="0.3">
      <c r="A59" s="1">
        <v>2</v>
      </c>
      <c r="B59" s="72">
        <v>13</v>
      </c>
      <c r="C59" s="73">
        <v>1.1052631578947369</v>
      </c>
      <c r="D59" s="72">
        <v>0</v>
      </c>
    </row>
    <row r="60" spans="1:4" x14ac:dyDescent="0.3">
      <c r="A60" s="1">
        <v>2</v>
      </c>
      <c r="B60" s="72">
        <v>2</v>
      </c>
      <c r="C60" s="73">
        <v>1</v>
      </c>
      <c r="D60" s="72">
        <v>0</v>
      </c>
    </row>
    <row r="61" spans="1:4" x14ac:dyDescent="0.3">
      <c r="A61" s="1">
        <v>2</v>
      </c>
      <c r="B61" s="72">
        <v>14</v>
      </c>
      <c r="C61" s="73">
        <v>0.84210526315789469</v>
      </c>
      <c r="D61" s="72">
        <v>0</v>
      </c>
    </row>
    <row r="62" spans="1:4" x14ac:dyDescent="0.3">
      <c r="A62" s="1">
        <v>2</v>
      </c>
      <c r="B62" s="72">
        <v>8</v>
      </c>
      <c r="C62" s="73">
        <v>0.84210526315789469</v>
      </c>
      <c r="D62" s="72">
        <v>1</v>
      </c>
    </row>
    <row r="63" spans="1:4" x14ac:dyDescent="0.3">
      <c r="A63" s="1">
        <v>2</v>
      </c>
      <c r="B63" s="72">
        <v>27</v>
      </c>
      <c r="C63" s="73">
        <v>0.10526315789473684</v>
      </c>
      <c r="D63" s="72">
        <v>1</v>
      </c>
    </row>
    <row r="64" spans="1:4" x14ac:dyDescent="0.3">
      <c r="A64" s="1">
        <v>3</v>
      </c>
      <c r="B64" s="72">
        <v>7</v>
      </c>
      <c r="C64" s="73">
        <v>0.5</v>
      </c>
      <c r="D64" s="72">
        <v>0</v>
      </c>
    </row>
    <row r="65" spans="1:4" x14ac:dyDescent="0.3">
      <c r="A65" s="1">
        <v>3</v>
      </c>
      <c r="B65" s="72">
        <v>18</v>
      </c>
      <c r="C65" s="73">
        <v>0.79166666666666663</v>
      </c>
      <c r="D65" s="72">
        <v>0</v>
      </c>
    </row>
    <row r="66" spans="1:4" x14ac:dyDescent="0.3">
      <c r="A66" s="1">
        <v>3</v>
      </c>
      <c r="B66" s="72">
        <v>20</v>
      </c>
      <c r="C66" s="73">
        <v>1</v>
      </c>
      <c r="D66" s="72">
        <v>0</v>
      </c>
    </row>
    <row r="67" spans="1:4" x14ac:dyDescent="0.3">
      <c r="A67" s="1">
        <v>3</v>
      </c>
      <c r="B67" s="72">
        <v>32</v>
      </c>
      <c r="C67" s="73">
        <v>0.375</v>
      </c>
      <c r="D67" s="72">
        <v>0</v>
      </c>
    </row>
    <row r="68" spans="1:4" x14ac:dyDescent="0.3">
      <c r="A68" s="1">
        <v>3</v>
      </c>
      <c r="B68" s="72">
        <v>22</v>
      </c>
      <c r="C68" s="73">
        <v>0.5</v>
      </c>
      <c r="D68" s="72">
        <v>1</v>
      </c>
    </row>
    <row r="69" spans="1:4" x14ac:dyDescent="0.3">
      <c r="A69" s="1">
        <v>3</v>
      </c>
      <c r="B69" s="72">
        <v>14</v>
      </c>
      <c r="C69" s="73">
        <v>0.66666666666666663</v>
      </c>
      <c r="D69" s="72">
        <v>0</v>
      </c>
    </row>
    <row r="70" spans="1:4" x14ac:dyDescent="0.3">
      <c r="A70" s="1">
        <v>3</v>
      </c>
      <c r="B70" s="72">
        <v>12</v>
      </c>
      <c r="C70" s="73">
        <v>2.3333333333333335</v>
      </c>
      <c r="D70" s="72">
        <v>0</v>
      </c>
    </row>
    <row r="71" spans="1:4" x14ac:dyDescent="0.3">
      <c r="A71" s="1">
        <v>3</v>
      </c>
      <c r="B71" s="72">
        <v>5</v>
      </c>
      <c r="C71" s="73">
        <v>3.1666666666666665</v>
      </c>
      <c r="D71" s="72">
        <v>0</v>
      </c>
    </row>
    <row r="72" spans="1:4" x14ac:dyDescent="0.3">
      <c r="A72" s="1">
        <v>3</v>
      </c>
      <c r="B72" s="72">
        <v>29</v>
      </c>
      <c r="C72" s="73">
        <v>2.5</v>
      </c>
      <c r="D72" s="72">
        <v>0</v>
      </c>
    </row>
    <row r="73" spans="1:4" x14ac:dyDescent="0.3">
      <c r="A73" s="1">
        <v>3</v>
      </c>
      <c r="B73" s="72">
        <v>24</v>
      </c>
      <c r="C73" s="73">
        <v>1.3333333333333333</v>
      </c>
      <c r="D73" s="72">
        <v>1</v>
      </c>
    </row>
    <row r="74" spans="1:4" x14ac:dyDescent="0.3">
      <c r="A74" s="1">
        <v>3</v>
      </c>
      <c r="B74" s="72">
        <v>3</v>
      </c>
      <c r="C74" s="73">
        <v>3.5</v>
      </c>
      <c r="D74" s="72">
        <v>0</v>
      </c>
    </row>
    <row r="75" spans="1:4" x14ac:dyDescent="0.3">
      <c r="A75" s="1">
        <v>3</v>
      </c>
      <c r="B75" s="72">
        <v>4</v>
      </c>
      <c r="C75" s="73">
        <v>1</v>
      </c>
      <c r="D75" s="72">
        <v>0</v>
      </c>
    </row>
    <row r="76" spans="1:4" x14ac:dyDescent="0.3">
      <c r="A76" s="1">
        <v>3</v>
      </c>
      <c r="B76" s="72">
        <v>13</v>
      </c>
      <c r="C76" s="73">
        <v>0.95454545454545459</v>
      </c>
      <c r="D76" s="72">
        <v>0</v>
      </c>
    </row>
    <row r="77" spans="1:4" x14ac:dyDescent="0.3">
      <c r="A77" s="1">
        <v>3</v>
      </c>
      <c r="B77" s="72">
        <v>2</v>
      </c>
      <c r="C77" s="73">
        <v>0.86363636363636365</v>
      </c>
      <c r="D77" s="72">
        <v>0</v>
      </c>
    </row>
    <row r="78" spans="1:4" x14ac:dyDescent="0.3">
      <c r="A78" s="1">
        <v>3</v>
      </c>
      <c r="B78" s="72">
        <v>8</v>
      </c>
      <c r="C78" s="73">
        <v>0.72727272727272729</v>
      </c>
      <c r="D78" s="72">
        <v>1</v>
      </c>
    </row>
    <row r="79" spans="1:4" x14ac:dyDescent="0.3">
      <c r="A79" s="1">
        <v>3</v>
      </c>
      <c r="B79" s="72">
        <v>25</v>
      </c>
      <c r="C79" s="73">
        <v>1.0909090909090908</v>
      </c>
      <c r="D79" s="72">
        <v>0</v>
      </c>
    </row>
    <row r="80" spans="1:4" x14ac:dyDescent="0.3">
      <c r="A80" s="1">
        <v>3</v>
      </c>
      <c r="B80" s="72">
        <v>21</v>
      </c>
      <c r="C80" s="73">
        <v>0.66666666666666663</v>
      </c>
      <c r="D80" s="72">
        <v>0</v>
      </c>
    </row>
    <row r="81" spans="1:4" x14ac:dyDescent="0.3">
      <c r="A81" s="1">
        <v>3</v>
      </c>
      <c r="B81" s="72">
        <v>6</v>
      </c>
      <c r="C81" s="73">
        <v>0.58333333333333337</v>
      </c>
      <c r="D81" s="72">
        <v>0</v>
      </c>
    </row>
    <row r="82" spans="1:4" x14ac:dyDescent="0.3">
      <c r="A82" s="1">
        <v>3</v>
      </c>
      <c r="B82" s="72">
        <v>26</v>
      </c>
      <c r="C82" s="73">
        <v>2</v>
      </c>
      <c r="D82" s="72">
        <v>0</v>
      </c>
    </row>
    <row r="83" spans="1:4" x14ac:dyDescent="0.3">
      <c r="A83" s="1">
        <v>3</v>
      </c>
      <c r="B83" s="72">
        <v>11</v>
      </c>
      <c r="C83" s="73">
        <v>0.66666666666666663</v>
      </c>
      <c r="D83" s="72">
        <v>0</v>
      </c>
    </row>
    <row r="84" spans="1:4" x14ac:dyDescent="0.3">
      <c r="A84" s="1">
        <v>3</v>
      </c>
      <c r="B84" s="72">
        <v>16</v>
      </c>
      <c r="C84" s="73">
        <v>1.8333333333333333</v>
      </c>
      <c r="D84" s="72">
        <v>0</v>
      </c>
    </row>
    <row r="85" spans="1:4" x14ac:dyDescent="0.3">
      <c r="A85" s="1">
        <v>3</v>
      </c>
      <c r="B85" s="72">
        <v>28</v>
      </c>
      <c r="C85" s="73">
        <v>1</v>
      </c>
      <c r="D85" s="72">
        <v>0</v>
      </c>
    </row>
    <row r="86" spans="1:4" x14ac:dyDescent="0.3">
      <c r="A86" s="1">
        <v>3</v>
      </c>
      <c r="B86" s="72">
        <v>30</v>
      </c>
      <c r="C86" s="73">
        <v>0.2857142857142857</v>
      </c>
      <c r="D86" s="72">
        <v>1</v>
      </c>
    </row>
    <row r="87" spans="1:4" x14ac:dyDescent="0.3">
      <c r="A87" s="1">
        <v>3</v>
      </c>
      <c r="B87" s="72">
        <v>23</v>
      </c>
      <c r="C87" s="73">
        <v>0.5714285714285714</v>
      </c>
      <c r="D87" s="72">
        <v>1</v>
      </c>
    </row>
    <row r="88" spans="1:4" x14ac:dyDescent="0.3">
      <c r="A88" s="1">
        <v>3</v>
      </c>
      <c r="B88" s="72">
        <v>10</v>
      </c>
      <c r="C88" s="73">
        <v>2.2857142857142856</v>
      </c>
      <c r="D88" s="72">
        <v>0</v>
      </c>
    </row>
    <row r="89" spans="1:4" x14ac:dyDescent="0.3">
      <c r="A89" s="1">
        <v>3</v>
      </c>
      <c r="B89" s="72">
        <v>9</v>
      </c>
      <c r="C89" s="73">
        <v>0.8571428571428571</v>
      </c>
      <c r="D89" s="72">
        <v>1</v>
      </c>
    </row>
    <row r="90" spans="1:4" x14ac:dyDescent="0.3">
      <c r="A90" s="1">
        <v>3</v>
      </c>
      <c r="B90" s="72">
        <v>19</v>
      </c>
      <c r="C90" s="73">
        <v>0.14285714285714285</v>
      </c>
      <c r="D90" s="72">
        <v>1</v>
      </c>
    </row>
    <row r="91" spans="1:4" x14ac:dyDescent="0.3">
      <c r="A91" s="1">
        <v>3</v>
      </c>
      <c r="B91" s="72">
        <v>31</v>
      </c>
      <c r="C91" s="73">
        <v>3.5</v>
      </c>
      <c r="D91" s="72">
        <v>0</v>
      </c>
    </row>
    <row r="92" spans="1:4" x14ac:dyDescent="0.3">
      <c r="A92" s="1">
        <v>3</v>
      </c>
      <c r="B92" s="72">
        <v>17</v>
      </c>
      <c r="C92" s="73">
        <v>4.5</v>
      </c>
      <c r="D92" s="72">
        <v>0</v>
      </c>
    </row>
    <row r="93" spans="1:4" x14ac:dyDescent="0.3">
      <c r="A93" s="1">
        <v>3</v>
      </c>
      <c r="B93" s="72">
        <v>27</v>
      </c>
      <c r="C93" s="73">
        <v>0.5</v>
      </c>
      <c r="D93" s="72">
        <v>1</v>
      </c>
    </row>
    <row r="94" spans="1:4" x14ac:dyDescent="0.3">
      <c r="A94" s="1">
        <v>3</v>
      </c>
      <c r="B94" s="72">
        <v>15</v>
      </c>
      <c r="C94" s="73">
        <v>0.75</v>
      </c>
      <c r="D94" s="72">
        <v>1</v>
      </c>
    </row>
    <row r="95" spans="1:4" x14ac:dyDescent="0.3">
      <c r="A95" s="1">
        <v>4</v>
      </c>
      <c r="B95" s="72">
        <v>14</v>
      </c>
      <c r="C95" s="73">
        <v>1.3333333333333333</v>
      </c>
      <c r="D95" s="72">
        <v>0</v>
      </c>
    </row>
    <row r="96" spans="1:4" x14ac:dyDescent="0.3">
      <c r="A96" s="1">
        <v>4</v>
      </c>
      <c r="B96" s="72">
        <v>18</v>
      </c>
      <c r="C96" s="73">
        <v>1.5833333333333333</v>
      </c>
      <c r="D96" s="72">
        <v>0</v>
      </c>
    </row>
    <row r="97" spans="1:4" x14ac:dyDescent="0.3">
      <c r="A97" s="1">
        <v>4</v>
      </c>
      <c r="B97" s="72">
        <v>20</v>
      </c>
      <c r="C97" s="73">
        <v>2</v>
      </c>
      <c r="D97" s="72">
        <v>0</v>
      </c>
    </row>
    <row r="98" spans="1:4" x14ac:dyDescent="0.3">
      <c r="A98" s="1">
        <v>4</v>
      </c>
      <c r="B98" s="72">
        <v>32</v>
      </c>
      <c r="C98" s="73">
        <v>0.75</v>
      </c>
      <c r="D98" s="72">
        <v>0</v>
      </c>
    </row>
    <row r="99" spans="1:4" x14ac:dyDescent="0.3">
      <c r="A99" s="1">
        <v>4</v>
      </c>
      <c r="B99" s="72">
        <v>22</v>
      </c>
      <c r="C99" s="73">
        <v>1</v>
      </c>
      <c r="D99" s="72">
        <v>0</v>
      </c>
    </row>
    <row r="100" spans="1:4" x14ac:dyDescent="0.3">
      <c r="A100" s="1">
        <v>4</v>
      </c>
      <c r="B100" s="72">
        <v>2</v>
      </c>
      <c r="C100" s="73">
        <v>1.5833333333333333</v>
      </c>
      <c r="D100" s="72">
        <v>0</v>
      </c>
    </row>
    <row r="101" spans="1:4" x14ac:dyDescent="0.3">
      <c r="A101" s="1">
        <v>4</v>
      </c>
      <c r="B101" s="72">
        <v>13</v>
      </c>
      <c r="C101" s="73">
        <v>1.75</v>
      </c>
      <c r="D101" s="72">
        <v>0</v>
      </c>
    </row>
    <row r="102" spans="1:4" x14ac:dyDescent="0.3">
      <c r="A102" s="1">
        <v>4</v>
      </c>
      <c r="B102" s="72">
        <v>21</v>
      </c>
      <c r="C102" s="73">
        <v>0.5714285714285714</v>
      </c>
      <c r="D102" s="72">
        <v>0</v>
      </c>
    </row>
    <row r="103" spans="1:4" x14ac:dyDescent="0.3">
      <c r="A103" s="1">
        <v>4</v>
      </c>
      <c r="B103" s="72">
        <v>6</v>
      </c>
      <c r="C103" s="73">
        <v>0.5</v>
      </c>
      <c r="D103" s="72">
        <v>1</v>
      </c>
    </row>
    <row r="104" spans="1:4" x14ac:dyDescent="0.3">
      <c r="A104" s="1">
        <v>4</v>
      </c>
      <c r="B104" s="72">
        <v>26</v>
      </c>
      <c r="C104" s="73">
        <v>1.7142857142857142</v>
      </c>
      <c r="D104" s="72">
        <v>0</v>
      </c>
    </row>
    <row r="105" spans="1:4" x14ac:dyDescent="0.3">
      <c r="A105" s="1">
        <v>4</v>
      </c>
      <c r="B105" s="72">
        <v>11</v>
      </c>
      <c r="C105" s="73">
        <v>0.5714285714285714</v>
      </c>
      <c r="D105" s="72">
        <v>0</v>
      </c>
    </row>
    <row r="106" spans="1:4" x14ac:dyDescent="0.3">
      <c r="A106" s="1">
        <v>4</v>
      </c>
      <c r="B106" s="72">
        <v>28</v>
      </c>
      <c r="C106" s="73">
        <v>2.2222222222222223</v>
      </c>
      <c r="D106" s="72">
        <v>0</v>
      </c>
    </row>
    <row r="107" spans="1:4" x14ac:dyDescent="0.3">
      <c r="A107" s="1">
        <v>4</v>
      </c>
      <c r="B107" s="72">
        <v>25</v>
      </c>
      <c r="C107" s="73">
        <v>2.6666666666666665</v>
      </c>
      <c r="D107" s="72">
        <v>0</v>
      </c>
    </row>
    <row r="108" spans="1:4" x14ac:dyDescent="0.3">
      <c r="A108" s="1">
        <v>4</v>
      </c>
      <c r="B108" s="72">
        <v>15</v>
      </c>
      <c r="C108" s="73">
        <v>0.33333333333333331</v>
      </c>
      <c r="D108" s="72">
        <v>0</v>
      </c>
    </row>
    <row r="109" spans="1:4" x14ac:dyDescent="0.3">
      <c r="A109" s="1">
        <v>4</v>
      </c>
      <c r="B109" s="72">
        <v>7</v>
      </c>
      <c r="C109" s="73">
        <v>1.3333333333333333</v>
      </c>
      <c r="D109" s="72">
        <v>0</v>
      </c>
    </row>
    <row r="110" spans="1:4" x14ac:dyDescent="0.3">
      <c r="A110" s="1">
        <v>4</v>
      </c>
      <c r="B110" s="72">
        <v>4</v>
      </c>
      <c r="C110" s="73">
        <v>0.66666666666666663</v>
      </c>
      <c r="D110" s="72">
        <v>1</v>
      </c>
    </row>
    <row r="111" spans="1:4" x14ac:dyDescent="0.3">
      <c r="A111" s="1">
        <v>4</v>
      </c>
      <c r="B111" s="72">
        <v>3</v>
      </c>
      <c r="C111" s="73">
        <v>2.3333333333333335</v>
      </c>
      <c r="D111" s="72">
        <v>0</v>
      </c>
    </row>
    <row r="112" spans="1:4" x14ac:dyDescent="0.3">
      <c r="A112" s="1">
        <v>4</v>
      </c>
      <c r="B112" s="72">
        <v>24</v>
      </c>
      <c r="C112" s="73">
        <v>0.88888888888888884</v>
      </c>
      <c r="D112" s="72">
        <v>0</v>
      </c>
    </row>
    <row r="113" spans="1:4" x14ac:dyDescent="0.3">
      <c r="A113" s="1">
        <v>4</v>
      </c>
      <c r="B113" s="72">
        <v>29</v>
      </c>
      <c r="C113" s="73">
        <v>1.0714285714285714</v>
      </c>
      <c r="D113" s="72">
        <v>0</v>
      </c>
    </row>
    <row r="114" spans="1:4" x14ac:dyDescent="0.3">
      <c r="A114" s="1">
        <v>4</v>
      </c>
      <c r="B114" s="72">
        <v>5</v>
      </c>
      <c r="C114" s="73">
        <v>1.3571428571428572</v>
      </c>
      <c r="D114" s="72">
        <v>0</v>
      </c>
    </row>
    <row r="115" spans="1:4" x14ac:dyDescent="0.3">
      <c r="A115" s="1">
        <v>4</v>
      </c>
      <c r="B115" s="72">
        <v>12</v>
      </c>
      <c r="C115" s="73">
        <v>1</v>
      </c>
      <c r="D115" s="72">
        <v>0</v>
      </c>
    </row>
    <row r="116" spans="1:4" x14ac:dyDescent="0.3">
      <c r="A116" s="1">
        <v>4</v>
      </c>
      <c r="B116" s="72">
        <v>9</v>
      </c>
      <c r="C116" s="73">
        <v>0.42857142857142855</v>
      </c>
      <c r="D116" s="72">
        <v>0</v>
      </c>
    </row>
    <row r="117" spans="1:4" x14ac:dyDescent="0.3">
      <c r="A117" s="1">
        <v>4</v>
      </c>
      <c r="B117" s="72">
        <v>30</v>
      </c>
      <c r="C117" s="73">
        <v>0.5</v>
      </c>
      <c r="D117" s="72">
        <v>0</v>
      </c>
    </row>
    <row r="118" spans="1:4" x14ac:dyDescent="0.3">
      <c r="A118" s="1">
        <v>4</v>
      </c>
      <c r="B118" s="72">
        <v>16</v>
      </c>
      <c r="C118" s="73">
        <v>5.5</v>
      </c>
      <c r="D118" s="72">
        <v>0</v>
      </c>
    </row>
    <row r="119" spans="1:4" x14ac:dyDescent="0.3">
      <c r="A119" s="1">
        <v>4</v>
      </c>
      <c r="B119" s="72">
        <v>23</v>
      </c>
      <c r="C119" s="73">
        <v>1</v>
      </c>
      <c r="D119" s="72">
        <v>1</v>
      </c>
    </row>
    <row r="120" spans="1:4" x14ac:dyDescent="0.3">
      <c r="A120" s="1">
        <v>4</v>
      </c>
      <c r="B120" s="72">
        <v>10</v>
      </c>
      <c r="C120" s="73">
        <v>4</v>
      </c>
      <c r="D120" s="72">
        <v>1</v>
      </c>
    </row>
    <row r="121" spans="1:4" x14ac:dyDescent="0.3">
      <c r="A121" s="1">
        <v>4</v>
      </c>
      <c r="B121" s="72">
        <v>19</v>
      </c>
      <c r="C121" s="73">
        <v>0.25</v>
      </c>
      <c r="D121" s="72">
        <v>1</v>
      </c>
    </row>
    <row r="122" spans="1:4" x14ac:dyDescent="0.3">
      <c r="A122" s="1">
        <v>4</v>
      </c>
      <c r="B122" s="72">
        <v>31</v>
      </c>
      <c r="C122" s="73">
        <v>3.5</v>
      </c>
      <c r="D122" s="72">
        <v>0</v>
      </c>
    </row>
    <row r="123" spans="1:4" x14ac:dyDescent="0.3">
      <c r="A123" s="1">
        <v>4</v>
      </c>
      <c r="B123" s="72">
        <v>17</v>
      </c>
      <c r="C123" s="73">
        <v>4.5</v>
      </c>
      <c r="D123" s="72">
        <v>0</v>
      </c>
    </row>
    <row r="124" spans="1:4" x14ac:dyDescent="0.3">
      <c r="A124" s="1">
        <v>4</v>
      </c>
      <c r="B124" s="72">
        <v>8</v>
      </c>
      <c r="C124" s="73">
        <v>4</v>
      </c>
      <c r="D124" s="72">
        <v>1</v>
      </c>
    </row>
    <row r="125" spans="1:4" x14ac:dyDescent="0.3">
      <c r="A125" s="1">
        <v>4</v>
      </c>
      <c r="B125" s="72">
        <v>27</v>
      </c>
      <c r="C125" s="73">
        <v>0.5</v>
      </c>
      <c r="D125" s="72">
        <v>1</v>
      </c>
    </row>
    <row r="126" spans="1:4" x14ac:dyDescent="0.3">
      <c r="A126" s="1">
        <v>5</v>
      </c>
      <c r="B126" s="72">
        <v>19</v>
      </c>
      <c r="C126" s="73">
        <v>9.0909090909090912E-2</v>
      </c>
      <c r="D126" s="72">
        <v>1</v>
      </c>
    </row>
    <row r="127" spans="1:4" x14ac:dyDescent="0.3">
      <c r="A127" s="1">
        <v>5</v>
      </c>
      <c r="B127" s="72">
        <v>9</v>
      </c>
      <c r="C127" s="73">
        <v>0.54545454545454541</v>
      </c>
      <c r="D127" s="72">
        <v>1</v>
      </c>
    </row>
    <row r="128" spans="1:4" x14ac:dyDescent="0.3">
      <c r="A128" s="1">
        <v>5</v>
      </c>
      <c r="B128" s="72">
        <v>12</v>
      </c>
      <c r="C128" s="73">
        <v>1.2727272727272727</v>
      </c>
      <c r="D128" s="72">
        <v>0</v>
      </c>
    </row>
    <row r="129" spans="1:4" x14ac:dyDescent="0.3">
      <c r="A129" s="1">
        <v>5</v>
      </c>
      <c r="B129" s="72">
        <v>5</v>
      </c>
      <c r="C129" s="73">
        <v>1.7272727272727273</v>
      </c>
      <c r="D129" s="72">
        <v>0</v>
      </c>
    </row>
    <row r="130" spans="1:4" x14ac:dyDescent="0.3">
      <c r="A130" s="1">
        <v>5</v>
      </c>
      <c r="B130" s="72">
        <v>21</v>
      </c>
      <c r="C130" s="73">
        <v>1.6</v>
      </c>
      <c r="D130" s="72">
        <v>1</v>
      </c>
    </row>
    <row r="131" spans="1:4" x14ac:dyDescent="0.3">
      <c r="A131" s="1">
        <v>5</v>
      </c>
      <c r="B131" s="72">
        <v>26</v>
      </c>
      <c r="C131" s="73">
        <v>4.8</v>
      </c>
      <c r="D131" s="72">
        <v>0</v>
      </c>
    </row>
    <row r="132" spans="1:4" x14ac:dyDescent="0.3">
      <c r="A132" s="1">
        <v>5</v>
      </c>
      <c r="B132" s="72">
        <v>11</v>
      </c>
      <c r="C132" s="73">
        <v>1.6</v>
      </c>
      <c r="D132" s="72">
        <v>0</v>
      </c>
    </row>
    <row r="133" spans="1:4" x14ac:dyDescent="0.3">
      <c r="A133" s="1">
        <v>5</v>
      </c>
      <c r="B133" s="72">
        <v>30</v>
      </c>
      <c r="C133" s="73">
        <v>0.4</v>
      </c>
      <c r="D133" s="72">
        <v>0</v>
      </c>
    </row>
    <row r="134" spans="1:4" x14ac:dyDescent="0.3">
      <c r="A134" s="1">
        <v>5</v>
      </c>
      <c r="B134" s="72">
        <v>23</v>
      </c>
      <c r="C134" s="73">
        <v>0.33333333333333331</v>
      </c>
      <c r="D134" s="72">
        <v>0</v>
      </c>
    </row>
    <row r="135" spans="1:4" x14ac:dyDescent="0.3">
      <c r="A135" s="1">
        <v>5</v>
      </c>
      <c r="B135" s="72">
        <v>10</v>
      </c>
      <c r="C135" s="73">
        <v>1.3333333333333333</v>
      </c>
      <c r="D135" s="72">
        <v>0</v>
      </c>
    </row>
    <row r="136" spans="1:4" x14ac:dyDescent="0.3">
      <c r="A136" s="1">
        <v>5</v>
      </c>
      <c r="B136" s="72">
        <v>16</v>
      </c>
      <c r="C136" s="73">
        <v>1.8333333333333333</v>
      </c>
      <c r="D136" s="72">
        <v>0</v>
      </c>
    </row>
    <row r="137" spans="1:4" x14ac:dyDescent="0.3">
      <c r="A137" s="1">
        <v>5</v>
      </c>
      <c r="B137" s="72">
        <v>6</v>
      </c>
      <c r="C137" s="73">
        <v>0.58333333333333337</v>
      </c>
      <c r="D137" s="72">
        <v>0</v>
      </c>
    </row>
    <row r="138" spans="1:4" x14ac:dyDescent="0.3">
      <c r="A138" s="1">
        <v>5</v>
      </c>
      <c r="B138" s="72">
        <v>27</v>
      </c>
      <c r="C138" s="73">
        <v>0.15384615384615385</v>
      </c>
      <c r="D138" s="72">
        <v>0</v>
      </c>
    </row>
    <row r="139" spans="1:4" x14ac:dyDescent="0.3">
      <c r="A139" s="1">
        <v>5</v>
      </c>
      <c r="B139" s="72">
        <v>22</v>
      </c>
      <c r="C139" s="73">
        <v>0.92307692307692313</v>
      </c>
      <c r="D139" s="72">
        <v>0</v>
      </c>
    </row>
    <row r="140" spans="1:4" x14ac:dyDescent="0.3">
      <c r="A140" s="1">
        <v>5</v>
      </c>
      <c r="B140" s="72">
        <v>32</v>
      </c>
      <c r="C140" s="73">
        <v>0.69230769230769229</v>
      </c>
      <c r="D140" s="72">
        <v>1</v>
      </c>
    </row>
    <row r="141" spans="1:4" x14ac:dyDescent="0.3">
      <c r="A141" s="1">
        <v>5</v>
      </c>
      <c r="B141" s="72">
        <v>20</v>
      </c>
      <c r="C141" s="73">
        <v>1.8461538461538463</v>
      </c>
      <c r="D141" s="72">
        <v>0</v>
      </c>
    </row>
    <row r="142" spans="1:4" x14ac:dyDescent="0.3">
      <c r="A142" s="1">
        <v>5</v>
      </c>
      <c r="B142" s="72">
        <v>18</v>
      </c>
      <c r="C142" s="73">
        <v>1.4615384615384615</v>
      </c>
      <c r="D142" s="72">
        <v>0</v>
      </c>
    </row>
    <row r="143" spans="1:4" x14ac:dyDescent="0.3">
      <c r="A143" s="1">
        <v>5</v>
      </c>
      <c r="B143" s="72">
        <v>14</v>
      </c>
      <c r="C143" s="73">
        <v>1.2307692307692308</v>
      </c>
      <c r="D143" s="72">
        <v>0</v>
      </c>
    </row>
    <row r="144" spans="1:4" x14ac:dyDescent="0.3">
      <c r="A144" s="1">
        <v>5</v>
      </c>
      <c r="B144" s="72">
        <v>25</v>
      </c>
      <c r="C144" s="73">
        <v>1.8461538461538463</v>
      </c>
      <c r="D144" s="72">
        <v>0</v>
      </c>
    </row>
    <row r="145" spans="1:4" x14ac:dyDescent="0.3">
      <c r="A145" s="1">
        <v>5</v>
      </c>
      <c r="B145" s="72">
        <v>28</v>
      </c>
      <c r="C145" s="73">
        <v>1</v>
      </c>
      <c r="D145" s="72">
        <v>1</v>
      </c>
    </row>
    <row r="146" spans="1:4" x14ac:dyDescent="0.3">
      <c r="A146" s="1">
        <v>5</v>
      </c>
      <c r="B146" s="72">
        <v>29</v>
      </c>
      <c r="C146" s="73">
        <v>1.25</v>
      </c>
      <c r="D146" s="72">
        <v>0</v>
      </c>
    </row>
    <row r="147" spans="1:4" x14ac:dyDescent="0.3">
      <c r="A147" s="1">
        <v>5</v>
      </c>
      <c r="B147" s="72">
        <v>24</v>
      </c>
      <c r="C147" s="73">
        <v>0.66666666666666663</v>
      </c>
      <c r="D147" s="72">
        <v>0</v>
      </c>
    </row>
    <row r="148" spans="1:4" x14ac:dyDescent="0.3">
      <c r="A148" s="1">
        <v>5</v>
      </c>
      <c r="B148" s="72">
        <v>3</v>
      </c>
      <c r="C148" s="73">
        <v>1.75</v>
      </c>
      <c r="D148" s="72">
        <v>0</v>
      </c>
    </row>
    <row r="149" spans="1:4" x14ac:dyDescent="0.3">
      <c r="A149" s="1">
        <v>5</v>
      </c>
      <c r="B149" s="72">
        <v>4</v>
      </c>
      <c r="C149" s="73">
        <v>0.5</v>
      </c>
      <c r="D149" s="72">
        <v>1</v>
      </c>
    </row>
    <row r="150" spans="1:4" x14ac:dyDescent="0.3">
      <c r="A150" s="1">
        <v>5</v>
      </c>
      <c r="B150" s="72">
        <v>7</v>
      </c>
      <c r="C150" s="73">
        <v>1</v>
      </c>
      <c r="D150" s="72">
        <v>1</v>
      </c>
    </row>
    <row r="151" spans="1:4" x14ac:dyDescent="0.3">
      <c r="A151" s="1">
        <v>5</v>
      </c>
      <c r="B151" s="72">
        <v>15</v>
      </c>
      <c r="C151" s="73">
        <v>0.25</v>
      </c>
      <c r="D151" s="72">
        <v>1</v>
      </c>
    </row>
    <row r="152" spans="1:4" x14ac:dyDescent="0.3">
      <c r="A152" s="1">
        <v>5</v>
      </c>
      <c r="B152" s="72">
        <v>31</v>
      </c>
      <c r="C152" s="73">
        <v>0.93333333333333335</v>
      </c>
      <c r="D152" s="72">
        <v>0</v>
      </c>
    </row>
    <row r="153" spans="1:4" x14ac:dyDescent="0.3">
      <c r="A153" s="1">
        <v>5</v>
      </c>
      <c r="B153" s="72">
        <v>17</v>
      </c>
      <c r="C153" s="73">
        <v>1.2</v>
      </c>
      <c r="D153" s="72">
        <v>0</v>
      </c>
    </row>
    <row r="154" spans="1:4" x14ac:dyDescent="0.3">
      <c r="A154" s="1">
        <v>5</v>
      </c>
      <c r="B154" s="72">
        <v>13</v>
      </c>
      <c r="C154" s="73">
        <v>1.4</v>
      </c>
      <c r="D154" s="72">
        <v>0</v>
      </c>
    </row>
    <row r="155" spans="1:4" x14ac:dyDescent="0.3">
      <c r="A155" s="1">
        <v>5</v>
      </c>
      <c r="B155" s="72">
        <v>2</v>
      </c>
      <c r="C155" s="73">
        <v>1.2666666666666666</v>
      </c>
      <c r="D155" s="72">
        <v>1</v>
      </c>
    </row>
    <row r="156" spans="1:4" x14ac:dyDescent="0.3">
      <c r="A156" s="1">
        <v>5</v>
      </c>
      <c r="B156" s="72">
        <v>8</v>
      </c>
      <c r="C156" s="73">
        <v>1.0666666666666667</v>
      </c>
      <c r="D156" s="72">
        <v>0</v>
      </c>
    </row>
  </sheetData>
  <autoFilter ref="A1:D156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G68"/>
  <sheetViews>
    <sheetView topLeftCell="A40" zoomScale="90" zoomScaleNormal="90" workbookViewId="0">
      <selection activeCell="R38" sqref="R38"/>
    </sheetView>
  </sheetViews>
  <sheetFormatPr defaultRowHeight="14.4" x14ac:dyDescent="0.3"/>
  <cols>
    <col min="1" max="3" width="4.44140625" style="1" customWidth="1"/>
    <col min="4" max="17" width="4.44140625" style="6" customWidth="1"/>
    <col min="18" max="20" width="3.33203125" style="6" bestFit="1" customWidth="1"/>
    <col min="21" max="21" width="5.5546875" style="6" bestFit="1" customWidth="1"/>
    <col min="22" max="22" width="13.33203125" style="6" bestFit="1" customWidth="1"/>
    <col min="23" max="23" width="3.33203125" style="6" bestFit="1" customWidth="1"/>
    <col min="24" max="28" width="4.44140625" style="6" customWidth="1"/>
    <col min="29" max="36" width="4.44140625" style="1" customWidth="1"/>
    <col min="37" max="37" width="5.109375" style="1" customWidth="1"/>
    <col min="38" max="59" width="4.44140625" style="1" customWidth="1"/>
    <col min="60" max="16384" width="8.88671875" style="1"/>
  </cols>
  <sheetData>
    <row r="1" spans="1:59" x14ac:dyDescent="0.3">
      <c r="A1" s="1">
        <v>0</v>
      </c>
      <c r="AC1" s="1">
        <v>0</v>
      </c>
      <c r="AD1" s="1">
        <v>31</v>
      </c>
      <c r="AE1" s="1">
        <v>27</v>
      </c>
      <c r="AF1" s="1">
        <v>17</v>
      </c>
      <c r="AG1" s="1">
        <v>13</v>
      </c>
      <c r="AK1" s="1">
        <v>11</v>
      </c>
    </row>
    <row r="2" spans="1:59" x14ac:dyDescent="0.3">
      <c r="A2" s="1">
        <v>1</v>
      </c>
      <c r="AC2" s="1">
        <v>1</v>
      </c>
      <c r="AD2" s="1">
        <v>25</v>
      </c>
      <c r="AE2" s="1">
        <v>15</v>
      </c>
      <c r="AF2" s="1">
        <v>28</v>
      </c>
      <c r="AG2" s="1">
        <v>21</v>
      </c>
      <c r="AK2" s="1">
        <v>6</v>
      </c>
    </row>
    <row r="3" spans="1:59" x14ac:dyDescent="0.3">
      <c r="A3" s="1">
        <v>2</v>
      </c>
      <c r="AC3" s="1">
        <v>2</v>
      </c>
      <c r="AD3" s="1">
        <v>2</v>
      </c>
      <c r="AE3" s="1">
        <v>8</v>
      </c>
      <c r="AF3" s="1">
        <v>14</v>
      </c>
      <c r="AK3" s="1">
        <v>40</v>
      </c>
    </row>
    <row r="4" spans="1:59" x14ac:dyDescent="0.3">
      <c r="A4" s="1">
        <v>3</v>
      </c>
      <c r="AC4" s="1">
        <v>3</v>
      </c>
      <c r="AD4" s="1">
        <v>7</v>
      </c>
      <c r="AE4" s="1">
        <v>4</v>
      </c>
      <c r="AF4" s="1">
        <v>3</v>
      </c>
      <c r="AG4" s="1">
        <v>24</v>
      </c>
      <c r="AH4" s="1">
        <v>29</v>
      </c>
      <c r="AK4" s="1">
        <v>9</v>
      </c>
    </row>
    <row r="5" spans="1:59" x14ac:dyDescent="0.3">
      <c r="A5" s="1">
        <v>4</v>
      </c>
      <c r="AC5" s="1">
        <v>4</v>
      </c>
      <c r="AD5" s="1">
        <v>6</v>
      </c>
      <c r="AE5" s="1">
        <v>30</v>
      </c>
      <c r="AF5" s="1">
        <v>16</v>
      </c>
      <c r="AG5" s="1">
        <v>11</v>
      </c>
      <c r="AH5" s="1">
        <v>26</v>
      </c>
      <c r="AI5" s="1">
        <v>23</v>
      </c>
      <c r="AK5" s="1">
        <v>10</v>
      </c>
    </row>
    <row r="6" spans="1:59" x14ac:dyDescent="0.3">
      <c r="A6" s="1">
        <v>5</v>
      </c>
      <c r="AC6" s="1">
        <v>5</v>
      </c>
      <c r="AD6" s="1">
        <v>22</v>
      </c>
      <c r="AE6" s="1">
        <v>32</v>
      </c>
      <c r="AF6" s="1">
        <v>20</v>
      </c>
      <c r="AG6" s="1">
        <v>18</v>
      </c>
      <c r="AH6" s="1">
        <v>19</v>
      </c>
      <c r="AK6" s="1">
        <v>12</v>
      </c>
    </row>
    <row r="7" spans="1:59" x14ac:dyDescent="0.3">
      <c r="A7" s="1">
        <v>6</v>
      </c>
      <c r="AC7" s="1">
        <v>6</v>
      </c>
      <c r="AD7" s="1">
        <v>9</v>
      </c>
      <c r="AE7" s="1">
        <v>12</v>
      </c>
      <c r="AF7" s="1">
        <v>5</v>
      </c>
      <c r="AK7" s="1">
        <v>9</v>
      </c>
    </row>
    <row r="8" spans="1:59" x14ac:dyDescent="0.3">
      <c r="A8" s="1">
        <v>7</v>
      </c>
      <c r="AC8" s="1">
        <v>7</v>
      </c>
      <c r="AD8" s="1">
        <v>10</v>
      </c>
      <c r="AK8" s="1">
        <v>16</v>
      </c>
    </row>
    <row r="10" spans="1:59" x14ac:dyDescent="0.3">
      <c r="AC10" s="1">
        <f>40</f>
        <v>40</v>
      </c>
    </row>
    <row r="11" spans="1:59" x14ac:dyDescent="0.3">
      <c r="A11" s="1">
        <v>31</v>
      </c>
      <c r="B11" s="1">
        <v>11</v>
      </c>
      <c r="C11" s="1">
        <v>2</v>
      </c>
      <c r="D11" s="6">
        <v>35</v>
      </c>
      <c r="E11" s="6">
        <v>2</v>
      </c>
      <c r="F11" s="6">
        <v>7</v>
      </c>
      <c r="G11" s="6">
        <v>10</v>
      </c>
      <c r="H11" s="6">
        <v>4</v>
      </c>
      <c r="I11" s="6">
        <v>32</v>
      </c>
      <c r="J11" s="6" t="str">
        <f>C11&amp;" "&amp;D11</f>
        <v>2 35</v>
      </c>
      <c r="K11" s="6" t="str">
        <f>C11&amp;" "&amp;E11</f>
        <v>2 2</v>
      </c>
      <c r="L11" s="6" t="str">
        <f>C11&amp;" "&amp;F11</f>
        <v>2 7</v>
      </c>
      <c r="M11" s="6" t="str">
        <f>C11&amp;" "&amp;G11</f>
        <v>2 10</v>
      </c>
      <c r="N11" s="6" t="str">
        <f>C11&amp;" "&amp;H11</f>
        <v>2 4</v>
      </c>
      <c r="O11" s="6" t="str">
        <f>C11&amp;" "&amp;I11</f>
        <v>2 32</v>
      </c>
      <c r="AC11" s="1">
        <v>2</v>
      </c>
      <c r="AD11" s="1">
        <v>3</v>
      </c>
      <c r="AE11" s="1">
        <v>4</v>
      </c>
      <c r="AF11" s="1">
        <v>5</v>
      </c>
      <c r="AG11" s="1">
        <v>6</v>
      </c>
      <c r="AH11" s="1">
        <v>7</v>
      </c>
      <c r="AI11" s="1">
        <v>8</v>
      </c>
      <c r="AJ11" s="1">
        <v>9</v>
      </c>
      <c r="AK11" s="1">
        <v>10</v>
      </c>
      <c r="AL11" s="1">
        <v>11</v>
      </c>
      <c r="AM11" s="1">
        <v>12</v>
      </c>
      <c r="AN11" s="1">
        <v>13</v>
      </c>
      <c r="AO11" s="1">
        <v>14</v>
      </c>
      <c r="AP11" s="1">
        <v>15</v>
      </c>
      <c r="AQ11" s="1">
        <v>16</v>
      </c>
      <c r="AR11" s="1">
        <v>17</v>
      </c>
      <c r="AS11" s="1">
        <v>18</v>
      </c>
      <c r="AT11" s="1">
        <v>19</v>
      </c>
      <c r="AU11" s="1">
        <v>20</v>
      </c>
      <c r="AV11" s="1">
        <v>21</v>
      </c>
      <c r="AW11" s="1">
        <v>22</v>
      </c>
      <c r="AX11" s="1">
        <v>23</v>
      </c>
      <c r="AY11" s="1">
        <v>24</v>
      </c>
      <c r="AZ11" s="1">
        <v>25</v>
      </c>
      <c r="BA11" s="1">
        <v>26</v>
      </c>
      <c r="BB11" s="1">
        <v>27</v>
      </c>
      <c r="BC11" s="1">
        <v>28</v>
      </c>
      <c r="BD11" s="1">
        <v>29</v>
      </c>
      <c r="BE11" s="1">
        <v>30</v>
      </c>
      <c r="BF11" s="1">
        <v>31</v>
      </c>
      <c r="BG11" s="1">
        <v>32</v>
      </c>
    </row>
    <row r="12" spans="1:59" x14ac:dyDescent="0.3">
      <c r="A12" s="1">
        <v>27</v>
      </c>
      <c r="B12" s="1">
        <v>11</v>
      </c>
      <c r="C12" s="1">
        <v>3</v>
      </c>
      <c r="D12" s="6">
        <v>9</v>
      </c>
      <c r="E12" s="6">
        <v>4</v>
      </c>
      <c r="F12" s="6">
        <v>4</v>
      </c>
      <c r="G12" s="6">
        <v>1</v>
      </c>
      <c r="H12" s="6">
        <v>1</v>
      </c>
      <c r="I12" s="6">
        <v>4</v>
      </c>
      <c r="J12" s="6" t="str">
        <f t="shared" ref="J12:J41" si="0">C12&amp;" "&amp;D12</f>
        <v>3 9</v>
      </c>
      <c r="K12" s="6" t="str">
        <f t="shared" ref="K12:K41" si="1">C12&amp;" "&amp;E12</f>
        <v>3 4</v>
      </c>
      <c r="L12" s="6" t="str">
        <f t="shared" ref="L12:L41" si="2">C12&amp;" "&amp;F12</f>
        <v>3 4</v>
      </c>
      <c r="M12" s="6" t="str">
        <f t="shared" ref="M12:M41" si="3">C12&amp;" "&amp;G12</f>
        <v>3 1</v>
      </c>
      <c r="N12" s="6" t="str">
        <f t="shared" ref="N12:N41" si="4">C12&amp;" "&amp;H12</f>
        <v>3 1</v>
      </c>
      <c r="O12" s="6" t="str">
        <f t="shared" ref="O12:O41" si="5">C12&amp;" "&amp;I12</f>
        <v>3 4</v>
      </c>
      <c r="AC12" s="1">
        <f>VLOOKUP(AC11,$A$11:$B$41,2,FALSE)</f>
        <v>40</v>
      </c>
      <c r="AD12" s="1">
        <f t="shared" ref="AD12:BG12" si="6">VLOOKUP(AD11,$A$11:$B$41,2,FALSE)</f>
        <v>9</v>
      </c>
      <c r="AE12" s="1">
        <f t="shared" si="6"/>
        <v>9</v>
      </c>
      <c r="AF12" s="1">
        <f t="shared" si="6"/>
        <v>9</v>
      </c>
      <c r="AG12" s="1">
        <f t="shared" si="6"/>
        <v>10</v>
      </c>
      <c r="AH12" s="1">
        <f t="shared" si="6"/>
        <v>9</v>
      </c>
      <c r="AI12" s="1">
        <f t="shared" si="6"/>
        <v>40</v>
      </c>
      <c r="AJ12" s="1">
        <f t="shared" si="6"/>
        <v>9</v>
      </c>
      <c r="AK12" s="1">
        <f t="shared" si="6"/>
        <v>16</v>
      </c>
      <c r="AL12" s="1">
        <f t="shared" si="6"/>
        <v>10</v>
      </c>
      <c r="AM12" s="1">
        <f t="shared" si="6"/>
        <v>9</v>
      </c>
      <c r="AN12" s="1">
        <f t="shared" si="6"/>
        <v>11</v>
      </c>
      <c r="AO12" s="1">
        <f t="shared" si="6"/>
        <v>40</v>
      </c>
      <c r="AP12" s="1">
        <f t="shared" si="6"/>
        <v>6</v>
      </c>
      <c r="AQ12" s="1">
        <f t="shared" si="6"/>
        <v>10</v>
      </c>
      <c r="AR12" s="1">
        <f t="shared" si="6"/>
        <v>11</v>
      </c>
      <c r="AS12" s="1">
        <f t="shared" si="6"/>
        <v>12</v>
      </c>
      <c r="AT12" s="1">
        <f t="shared" si="6"/>
        <v>12</v>
      </c>
      <c r="AU12" s="1">
        <f t="shared" si="6"/>
        <v>12</v>
      </c>
      <c r="AV12" s="1">
        <f t="shared" si="6"/>
        <v>6</v>
      </c>
      <c r="AW12" s="1">
        <f t="shared" si="6"/>
        <v>12</v>
      </c>
      <c r="AX12" s="1">
        <f t="shared" si="6"/>
        <v>10</v>
      </c>
      <c r="AY12" s="1">
        <f t="shared" si="6"/>
        <v>9</v>
      </c>
      <c r="AZ12" s="1">
        <f t="shared" si="6"/>
        <v>6</v>
      </c>
      <c r="BA12" s="1">
        <f t="shared" si="6"/>
        <v>10</v>
      </c>
      <c r="BB12" s="1">
        <f t="shared" si="6"/>
        <v>11</v>
      </c>
      <c r="BC12" s="1">
        <f t="shared" si="6"/>
        <v>6</v>
      </c>
      <c r="BD12" s="1">
        <f t="shared" si="6"/>
        <v>9</v>
      </c>
      <c r="BE12" s="1">
        <f t="shared" si="6"/>
        <v>10</v>
      </c>
      <c r="BF12" s="1">
        <f t="shared" si="6"/>
        <v>11</v>
      </c>
      <c r="BG12" s="1">
        <f t="shared" si="6"/>
        <v>12</v>
      </c>
    </row>
    <row r="13" spans="1:59" s="5" customFormat="1" x14ac:dyDescent="0.3">
      <c r="A13" s="5">
        <v>17</v>
      </c>
      <c r="B13" s="5">
        <v>11</v>
      </c>
      <c r="C13" s="1">
        <v>4</v>
      </c>
      <c r="D13" s="6">
        <v>8</v>
      </c>
      <c r="E13" s="6">
        <v>7</v>
      </c>
      <c r="F13" s="6">
        <v>3</v>
      </c>
      <c r="G13" s="6">
        <v>8</v>
      </c>
      <c r="H13" s="6">
        <v>8</v>
      </c>
      <c r="I13" s="6">
        <v>1</v>
      </c>
      <c r="J13" s="6" t="str">
        <f t="shared" si="0"/>
        <v>4 8</v>
      </c>
      <c r="K13" s="6" t="str">
        <f t="shared" si="1"/>
        <v>4 7</v>
      </c>
      <c r="L13" s="6" t="str">
        <f t="shared" si="2"/>
        <v>4 3</v>
      </c>
      <c r="M13" s="6" t="str">
        <f t="shared" si="3"/>
        <v>4 8</v>
      </c>
      <c r="N13" s="6" t="str">
        <f t="shared" si="4"/>
        <v>4 8</v>
      </c>
      <c r="O13" s="6" t="str">
        <f t="shared" si="5"/>
        <v>4 1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5">
        <v>35</v>
      </c>
      <c r="AD13" s="5">
        <v>9</v>
      </c>
      <c r="AE13" s="5">
        <v>8</v>
      </c>
      <c r="AF13" s="5">
        <v>5</v>
      </c>
      <c r="AG13" s="5">
        <v>8</v>
      </c>
      <c r="AH13" s="5">
        <v>5</v>
      </c>
      <c r="AI13" s="5">
        <v>20</v>
      </c>
      <c r="AJ13" s="5">
        <v>2</v>
      </c>
      <c r="AK13" s="5">
        <v>3</v>
      </c>
      <c r="AL13" s="5">
        <v>10</v>
      </c>
      <c r="AM13" s="5">
        <v>2</v>
      </c>
      <c r="AN13" s="5">
        <v>8</v>
      </c>
      <c r="AO13" s="5">
        <v>20</v>
      </c>
      <c r="AP13" s="5">
        <v>2</v>
      </c>
      <c r="AQ13" s="5">
        <v>3</v>
      </c>
      <c r="AR13" s="5">
        <v>11</v>
      </c>
      <c r="AS13" s="5">
        <v>3</v>
      </c>
      <c r="AT13" s="5">
        <v>5</v>
      </c>
      <c r="AU13" s="5">
        <v>6</v>
      </c>
      <c r="AV13" s="5">
        <v>3</v>
      </c>
      <c r="AW13" s="5">
        <v>9</v>
      </c>
      <c r="AX13" s="5">
        <v>3</v>
      </c>
      <c r="AY13" s="5">
        <v>6</v>
      </c>
      <c r="AZ13" s="5">
        <v>5</v>
      </c>
      <c r="BA13" s="5">
        <v>10</v>
      </c>
      <c r="BB13" s="5">
        <v>3</v>
      </c>
      <c r="BC13" s="5">
        <v>3</v>
      </c>
      <c r="BD13" s="5">
        <v>8</v>
      </c>
      <c r="BE13" s="5">
        <v>4</v>
      </c>
      <c r="BF13" s="5">
        <v>2</v>
      </c>
      <c r="BG13" s="5">
        <v>8</v>
      </c>
    </row>
    <row r="14" spans="1:59" x14ac:dyDescent="0.3">
      <c r="A14" s="1">
        <v>13</v>
      </c>
      <c r="B14" s="1">
        <v>11</v>
      </c>
      <c r="C14" s="1">
        <v>5</v>
      </c>
      <c r="D14" s="6">
        <v>5</v>
      </c>
      <c r="E14" s="6">
        <v>8</v>
      </c>
      <c r="F14" s="6">
        <v>7</v>
      </c>
      <c r="G14" s="6">
        <v>8</v>
      </c>
      <c r="H14" s="6">
        <v>8</v>
      </c>
      <c r="I14" s="6">
        <v>9</v>
      </c>
      <c r="J14" s="6" t="str">
        <f t="shared" si="0"/>
        <v>5 5</v>
      </c>
      <c r="K14" s="6" t="str">
        <f t="shared" si="1"/>
        <v>5 8</v>
      </c>
      <c r="L14" s="6" t="str">
        <f t="shared" si="2"/>
        <v>5 7</v>
      </c>
      <c r="M14" s="6" t="str">
        <f t="shared" si="3"/>
        <v>5 8</v>
      </c>
      <c r="N14" s="6" t="str">
        <f t="shared" si="4"/>
        <v>5 8</v>
      </c>
      <c r="O14" s="6" t="str">
        <f t="shared" si="5"/>
        <v>5 9</v>
      </c>
      <c r="AC14" s="5">
        <v>2</v>
      </c>
      <c r="AD14" s="5">
        <v>4</v>
      </c>
      <c r="AE14" s="5">
        <v>7</v>
      </c>
      <c r="AF14" s="5">
        <v>8</v>
      </c>
      <c r="AG14" s="5">
        <v>3</v>
      </c>
      <c r="AH14" s="5">
        <v>6</v>
      </c>
      <c r="AI14" s="5">
        <v>39</v>
      </c>
      <c r="AJ14" s="5">
        <v>3</v>
      </c>
      <c r="AK14" s="5">
        <v>8</v>
      </c>
      <c r="AL14" s="5">
        <v>10</v>
      </c>
      <c r="AM14" s="5">
        <v>7</v>
      </c>
      <c r="AN14" s="5">
        <v>5</v>
      </c>
      <c r="AO14" s="5">
        <v>36</v>
      </c>
      <c r="AP14" s="5">
        <v>3</v>
      </c>
      <c r="AQ14" s="5">
        <v>1</v>
      </c>
      <c r="AR14" s="5">
        <v>2</v>
      </c>
      <c r="AS14" s="5">
        <v>6</v>
      </c>
      <c r="AT14" s="5">
        <v>1</v>
      </c>
      <c r="AU14" s="5">
        <v>3</v>
      </c>
      <c r="AV14" s="5">
        <v>3</v>
      </c>
      <c r="AW14" s="5">
        <v>8</v>
      </c>
      <c r="AX14" s="5">
        <v>6</v>
      </c>
      <c r="AY14" s="5">
        <v>6</v>
      </c>
      <c r="AZ14" s="5">
        <v>2</v>
      </c>
      <c r="BA14" s="5">
        <v>8</v>
      </c>
      <c r="BB14" s="5">
        <v>10</v>
      </c>
      <c r="BC14" s="5">
        <v>4</v>
      </c>
      <c r="BD14" s="5">
        <v>8</v>
      </c>
      <c r="BE14" s="5">
        <v>3</v>
      </c>
      <c r="BF14" s="5">
        <v>8</v>
      </c>
      <c r="BG14" s="5">
        <v>10</v>
      </c>
    </row>
    <row r="15" spans="1:59" x14ac:dyDescent="0.3">
      <c r="A15" s="1">
        <v>25</v>
      </c>
      <c r="B15" s="1">
        <v>6</v>
      </c>
      <c r="C15" s="1">
        <v>6</v>
      </c>
      <c r="D15" s="6">
        <v>8</v>
      </c>
      <c r="E15" s="6">
        <v>3</v>
      </c>
      <c r="F15" s="6">
        <v>7</v>
      </c>
      <c r="G15" s="6">
        <v>3</v>
      </c>
      <c r="H15" s="6">
        <v>9</v>
      </c>
      <c r="I15" s="6">
        <v>10</v>
      </c>
      <c r="J15" s="6" t="str">
        <f t="shared" si="0"/>
        <v>6 8</v>
      </c>
      <c r="K15" s="6" t="str">
        <f t="shared" si="1"/>
        <v>6 3</v>
      </c>
      <c r="L15" s="6" t="str">
        <f t="shared" si="2"/>
        <v>6 7</v>
      </c>
      <c r="M15" s="6" t="str">
        <f t="shared" si="3"/>
        <v>6 3</v>
      </c>
      <c r="N15" s="6" t="str">
        <f t="shared" si="4"/>
        <v>6 9</v>
      </c>
      <c r="O15" s="6" t="str">
        <f t="shared" si="5"/>
        <v>6 10</v>
      </c>
      <c r="AC15" s="5">
        <v>7</v>
      </c>
      <c r="AD15" s="5">
        <v>4</v>
      </c>
      <c r="AE15" s="5">
        <v>3</v>
      </c>
      <c r="AF15" s="5">
        <v>7</v>
      </c>
      <c r="AG15" s="5">
        <v>7</v>
      </c>
      <c r="AH15" s="5">
        <v>9</v>
      </c>
      <c r="AI15" s="5">
        <v>19</v>
      </c>
      <c r="AJ15" s="5">
        <v>7</v>
      </c>
      <c r="AK15" s="5">
        <v>10</v>
      </c>
      <c r="AL15" s="5">
        <v>3</v>
      </c>
      <c r="AM15" s="5">
        <v>6</v>
      </c>
      <c r="AN15" s="5">
        <v>9</v>
      </c>
      <c r="AO15" s="5">
        <v>29</v>
      </c>
      <c r="AP15" s="5">
        <v>2</v>
      </c>
      <c r="AQ15" s="5">
        <v>2</v>
      </c>
      <c r="AR15" s="5">
        <v>6</v>
      </c>
      <c r="AS15" s="5">
        <v>3</v>
      </c>
      <c r="AT15" s="5">
        <v>1</v>
      </c>
      <c r="AU15" s="5">
        <v>6</v>
      </c>
      <c r="AV15" s="5">
        <v>6</v>
      </c>
      <c r="AW15" s="5">
        <v>10</v>
      </c>
      <c r="AX15" s="5">
        <v>9</v>
      </c>
      <c r="AY15" s="5">
        <v>8</v>
      </c>
      <c r="AZ15" s="5">
        <v>4</v>
      </c>
      <c r="BA15" s="5">
        <v>2</v>
      </c>
      <c r="BB15" s="5">
        <v>11</v>
      </c>
      <c r="BC15" s="5">
        <v>6</v>
      </c>
      <c r="BD15" s="5">
        <v>8</v>
      </c>
      <c r="BE15" s="5">
        <v>9</v>
      </c>
      <c r="BF15" s="5">
        <v>4</v>
      </c>
      <c r="BG15" s="5">
        <v>8</v>
      </c>
    </row>
    <row r="16" spans="1:59" x14ac:dyDescent="0.3">
      <c r="A16" s="1">
        <v>15</v>
      </c>
      <c r="B16" s="1">
        <v>6</v>
      </c>
      <c r="C16" s="1">
        <v>7</v>
      </c>
      <c r="D16" s="6">
        <v>5</v>
      </c>
      <c r="E16" s="6">
        <v>6</v>
      </c>
      <c r="F16" s="6">
        <v>9</v>
      </c>
      <c r="G16" s="6">
        <v>5</v>
      </c>
      <c r="H16" s="6">
        <v>8</v>
      </c>
      <c r="I16" s="6">
        <v>4</v>
      </c>
      <c r="J16" s="6" t="str">
        <f t="shared" si="0"/>
        <v>7 5</v>
      </c>
      <c r="K16" s="6" t="str">
        <f t="shared" si="1"/>
        <v>7 6</v>
      </c>
      <c r="L16" s="6" t="str">
        <f t="shared" si="2"/>
        <v>7 9</v>
      </c>
      <c r="M16" s="6" t="str">
        <f t="shared" si="3"/>
        <v>7 5</v>
      </c>
      <c r="N16" s="6" t="str">
        <f t="shared" si="4"/>
        <v>7 8</v>
      </c>
      <c r="O16" s="6" t="str">
        <f t="shared" si="5"/>
        <v>7 4</v>
      </c>
      <c r="AC16" s="5">
        <v>10</v>
      </c>
      <c r="AD16" s="5">
        <v>1</v>
      </c>
      <c r="AE16" s="5">
        <v>8</v>
      </c>
      <c r="AF16" s="5">
        <v>8</v>
      </c>
      <c r="AG16" s="5">
        <v>3</v>
      </c>
      <c r="AH16" s="5">
        <v>5</v>
      </c>
      <c r="AI16" s="5">
        <v>8</v>
      </c>
      <c r="AJ16" s="5">
        <v>2</v>
      </c>
      <c r="AK16" s="5">
        <v>13</v>
      </c>
      <c r="AL16" s="5">
        <v>3</v>
      </c>
      <c r="AM16" s="5">
        <v>4</v>
      </c>
      <c r="AN16" s="5">
        <v>4</v>
      </c>
      <c r="AO16" s="5">
        <v>13</v>
      </c>
      <c r="AP16" s="5">
        <v>6</v>
      </c>
      <c r="AQ16" s="5">
        <v>6</v>
      </c>
      <c r="AR16" s="5">
        <v>3</v>
      </c>
      <c r="AS16" s="5">
        <v>3</v>
      </c>
      <c r="AT16" s="5">
        <v>8</v>
      </c>
      <c r="AU16" s="5">
        <v>10</v>
      </c>
      <c r="AV16" s="5">
        <v>4</v>
      </c>
      <c r="AW16" s="5">
        <v>2</v>
      </c>
      <c r="AX16" s="5">
        <v>10</v>
      </c>
      <c r="AY16" s="5">
        <v>4</v>
      </c>
      <c r="AZ16" s="5">
        <v>1</v>
      </c>
      <c r="BA16" s="5">
        <v>6</v>
      </c>
      <c r="BB16" s="5">
        <v>9</v>
      </c>
      <c r="BC16" s="5">
        <v>4</v>
      </c>
      <c r="BD16" s="5">
        <v>3</v>
      </c>
      <c r="BE16" s="5">
        <v>3</v>
      </c>
      <c r="BF16" s="5">
        <v>11</v>
      </c>
      <c r="BG16" s="5">
        <v>11</v>
      </c>
    </row>
    <row r="17" spans="1:59" x14ac:dyDescent="0.3">
      <c r="A17" s="1">
        <v>28</v>
      </c>
      <c r="B17" s="1">
        <v>6</v>
      </c>
      <c r="C17" s="1">
        <v>8</v>
      </c>
      <c r="D17" s="6">
        <v>20</v>
      </c>
      <c r="E17" s="6">
        <v>39</v>
      </c>
      <c r="F17" s="6">
        <v>19</v>
      </c>
      <c r="G17" s="6">
        <v>8</v>
      </c>
      <c r="H17" s="6">
        <v>10</v>
      </c>
      <c r="I17" s="6">
        <v>3</v>
      </c>
      <c r="J17" s="6" t="str">
        <f t="shared" si="0"/>
        <v>8 20</v>
      </c>
      <c r="K17" s="6" t="str">
        <f t="shared" si="1"/>
        <v>8 39</v>
      </c>
      <c r="L17" s="6" t="str">
        <f t="shared" si="2"/>
        <v>8 19</v>
      </c>
      <c r="M17" s="6" t="str">
        <f t="shared" si="3"/>
        <v>8 8</v>
      </c>
      <c r="N17" s="6" t="str">
        <f t="shared" si="4"/>
        <v>8 10</v>
      </c>
      <c r="O17" s="6" t="str">
        <f t="shared" si="5"/>
        <v>8 3</v>
      </c>
      <c r="AC17" s="5">
        <v>4</v>
      </c>
      <c r="AD17" s="5">
        <v>1</v>
      </c>
      <c r="AE17" s="5">
        <v>8</v>
      </c>
      <c r="AF17" s="5">
        <v>8</v>
      </c>
      <c r="AG17" s="5">
        <v>9</v>
      </c>
      <c r="AH17" s="5">
        <v>8</v>
      </c>
      <c r="AI17" s="5">
        <v>10</v>
      </c>
      <c r="AJ17" s="5">
        <v>7</v>
      </c>
      <c r="AK17" s="5">
        <v>3</v>
      </c>
      <c r="AL17" s="5">
        <v>2</v>
      </c>
      <c r="AM17" s="5">
        <v>5</v>
      </c>
      <c r="AN17" s="5">
        <v>9</v>
      </c>
      <c r="AO17" s="5">
        <v>24</v>
      </c>
      <c r="AP17" s="5">
        <v>6</v>
      </c>
      <c r="AQ17" s="5">
        <v>3</v>
      </c>
      <c r="AR17" s="5">
        <v>2</v>
      </c>
      <c r="AS17" s="5">
        <v>12</v>
      </c>
      <c r="AT17" s="5">
        <v>6</v>
      </c>
      <c r="AU17" s="5">
        <v>2</v>
      </c>
      <c r="AV17" s="5">
        <v>6</v>
      </c>
      <c r="AW17" s="5">
        <v>10</v>
      </c>
      <c r="AX17" s="5">
        <v>8</v>
      </c>
      <c r="AY17" s="5">
        <v>7</v>
      </c>
      <c r="AZ17" s="5">
        <v>2</v>
      </c>
      <c r="BA17" s="5">
        <v>2</v>
      </c>
      <c r="BB17" s="5">
        <v>10</v>
      </c>
      <c r="BC17" s="5">
        <v>1</v>
      </c>
      <c r="BD17" s="5">
        <v>6</v>
      </c>
      <c r="BE17" s="5">
        <v>6</v>
      </c>
      <c r="BF17" s="5">
        <v>10</v>
      </c>
      <c r="BG17" s="5">
        <v>3</v>
      </c>
    </row>
    <row r="18" spans="1:59" x14ac:dyDescent="0.3">
      <c r="A18" s="1">
        <v>21</v>
      </c>
      <c r="B18" s="1">
        <v>6</v>
      </c>
      <c r="C18" s="1">
        <v>9</v>
      </c>
      <c r="D18" s="6">
        <v>2</v>
      </c>
      <c r="E18" s="6">
        <v>3</v>
      </c>
      <c r="F18" s="6">
        <v>7</v>
      </c>
      <c r="G18" s="6">
        <v>2</v>
      </c>
      <c r="H18" s="6">
        <v>7</v>
      </c>
      <c r="I18" s="6">
        <v>8</v>
      </c>
      <c r="J18" s="6" t="str">
        <f t="shared" si="0"/>
        <v>9 2</v>
      </c>
      <c r="K18" s="6" t="str">
        <f t="shared" si="1"/>
        <v>9 3</v>
      </c>
      <c r="L18" s="6" t="str">
        <f t="shared" si="2"/>
        <v>9 7</v>
      </c>
      <c r="M18" s="6" t="str">
        <f t="shared" si="3"/>
        <v>9 2</v>
      </c>
      <c r="N18" s="6" t="str">
        <f t="shared" si="4"/>
        <v>9 7</v>
      </c>
      <c r="O18" s="6" t="str">
        <f t="shared" si="5"/>
        <v>9 8</v>
      </c>
      <c r="AC18" s="5">
        <v>32</v>
      </c>
      <c r="AD18" s="5">
        <v>4</v>
      </c>
      <c r="AE18" s="5">
        <v>1</v>
      </c>
      <c r="AF18" s="5">
        <v>9</v>
      </c>
      <c r="AG18" s="5">
        <v>10</v>
      </c>
      <c r="AH18" s="5">
        <v>4</v>
      </c>
      <c r="AI18" s="5">
        <v>3</v>
      </c>
      <c r="AJ18" s="5">
        <v>8</v>
      </c>
      <c r="AK18" s="5">
        <v>6</v>
      </c>
      <c r="AL18" s="5">
        <v>1</v>
      </c>
      <c r="AM18" s="5">
        <v>4</v>
      </c>
      <c r="AN18" s="5">
        <v>2</v>
      </c>
      <c r="AO18" s="5">
        <v>1</v>
      </c>
      <c r="AP18" s="5">
        <v>2</v>
      </c>
      <c r="AQ18" s="5">
        <v>9</v>
      </c>
      <c r="AR18" s="5">
        <v>9</v>
      </c>
      <c r="AS18" s="5">
        <v>8</v>
      </c>
      <c r="AT18" s="5">
        <v>4</v>
      </c>
      <c r="AU18" s="5">
        <v>3</v>
      </c>
      <c r="AV18" s="5">
        <v>6</v>
      </c>
      <c r="AW18" s="5">
        <v>2</v>
      </c>
      <c r="AX18" s="5">
        <v>2</v>
      </c>
      <c r="AY18" s="5">
        <v>5</v>
      </c>
      <c r="AZ18" s="5">
        <v>1</v>
      </c>
      <c r="BA18" s="5">
        <v>9</v>
      </c>
      <c r="BB18" s="5">
        <v>5</v>
      </c>
      <c r="BC18" s="5">
        <v>5</v>
      </c>
      <c r="BD18" s="5">
        <v>2</v>
      </c>
      <c r="BE18" s="5">
        <v>10</v>
      </c>
      <c r="BF18" s="5">
        <v>2</v>
      </c>
      <c r="BG18" s="5">
        <v>7</v>
      </c>
    </row>
    <row r="19" spans="1:59" x14ac:dyDescent="0.3">
      <c r="A19" s="1">
        <v>2</v>
      </c>
      <c r="B19" s="1">
        <v>40</v>
      </c>
      <c r="C19" s="1">
        <v>10</v>
      </c>
      <c r="D19" s="6">
        <v>3</v>
      </c>
      <c r="E19" s="6">
        <v>8</v>
      </c>
      <c r="F19" s="6">
        <v>10</v>
      </c>
      <c r="G19" s="6">
        <v>13</v>
      </c>
      <c r="H19" s="6">
        <v>3</v>
      </c>
      <c r="I19" s="6">
        <v>6</v>
      </c>
      <c r="J19" s="6" t="str">
        <f t="shared" si="0"/>
        <v>10 3</v>
      </c>
      <c r="K19" s="6" t="str">
        <f t="shared" si="1"/>
        <v>10 8</v>
      </c>
      <c r="L19" s="6" t="str">
        <f t="shared" si="2"/>
        <v>10 10</v>
      </c>
      <c r="M19" s="6" t="str">
        <f t="shared" si="3"/>
        <v>10 13</v>
      </c>
      <c r="N19" s="6" t="str">
        <f t="shared" si="4"/>
        <v>10 3</v>
      </c>
      <c r="O19" s="6" t="str">
        <f t="shared" si="5"/>
        <v>10 6</v>
      </c>
      <c r="AC19" s="1">
        <f>AVERAGE(AC13:AC18)</f>
        <v>15</v>
      </c>
      <c r="AD19" s="1">
        <f t="shared" ref="AD19:BG19" si="7">AVERAGE(AD13:AD18)</f>
        <v>3.8333333333333335</v>
      </c>
      <c r="AE19" s="1">
        <f t="shared" si="7"/>
        <v>5.833333333333333</v>
      </c>
      <c r="AF19" s="1">
        <f t="shared" si="7"/>
        <v>7.5</v>
      </c>
      <c r="AG19" s="1">
        <f t="shared" si="7"/>
        <v>6.666666666666667</v>
      </c>
      <c r="AH19" s="1">
        <f t="shared" si="7"/>
        <v>6.166666666666667</v>
      </c>
      <c r="AI19" s="1">
        <f t="shared" si="7"/>
        <v>16.5</v>
      </c>
      <c r="AJ19" s="1">
        <f t="shared" si="7"/>
        <v>4.833333333333333</v>
      </c>
      <c r="AK19" s="7">
        <f t="shared" si="7"/>
        <v>7.166666666666667</v>
      </c>
      <c r="AL19" s="1">
        <f t="shared" si="7"/>
        <v>4.833333333333333</v>
      </c>
      <c r="AM19" s="1">
        <f t="shared" si="7"/>
        <v>4.666666666666667</v>
      </c>
      <c r="AN19" s="1">
        <f t="shared" si="7"/>
        <v>6.166666666666667</v>
      </c>
      <c r="AO19" s="1">
        <f t="shared" si="7"/>
        <v>20.5</v>
      </c>
      <c r="AP19" s="1">
        <f t="shared" si="7"/>
        <v>3.5</v>
      </c>
      <c r="AQ19" s="1">
        <f t="shared" si="7"/>
        <v>4</v>
      </c>
      <c r="AR19" s="1">
        <f t="shared" si="7"/>
        <v>5.5</v>
      </c>
      <c r="AS19" s="1">
        <f t="shared" si="7"/>
        <v>5.833333333333333</v>
      </c>
      <c r="AT19" s="1">
        <f t="shared" si="7"/>
        <v>4.166666666666667</v>
      </c>
      <c r="AU19" s="1">
        <f t="shared" si="7"/>
        <v>5</v>
      </c>
      <c r="AV19" s="1">
        <f t="shared" si="7"/>
        <v>4.666666666666667</v>
      </c>
      <c r="AW19" s="1">
        <f t="shared" si="7"/>
        <v>6.833333333333333</v>
      </c>
      <c r="AX19" s="1">
        <f t="shared" si="7"/>
        <v>6.333333333333333</v>
      </c>
      <c r="AY19" s="1">
        <f t="shared" si="7"/>
        <v>6</v>
      </c>
      <c r="AZ19" s="1">
        <f t="shared" si="7"/>
        <v>2.5</v>
      </c>
      <c r="BA19" s="1">
        <f t="shared" si="7"/>
        <v>6.166666666666667</v>
      </c>
      <c r="BB19" s="1">
        <f t="shared" si="7"/>
        <v>8</v>
      </c>
      <c r="BC19" s="1">
        <f t="shared" si="7"/>
        <v>3.8333333333333335</v>
      </c>
      <c r="BD19" s="1">
        <f t="shared" si="7"/>
        <v>5.833333333333333</v>
      </c>
      <c r="BE19" s="1">
        <f t="shared" si="7"/>
        <v>5.833333333333333</v>
      </c>
      <c r="BF19" s="1">
        <f t="shared" si="7"/>
        <v>6.166666666666667</v>
      </c>
      <c r="BG19" s="1">
        <f t="shared" si="7"/>
        <v>7.833333333333333</v>
      </c>
    </row>
    <row r="20" spans="1:59" x14ac:dyDescent="0.3">
      <c r="A20" s="1">
        <v>8</v>
      </c>
      <c r="B20" s="1">
        <v>40</v>
      </c>
      <c r="C20" s="1">
        <v>11</v>
      </c>
      <c r="D20" s="6">
        <v>10</v>
      </c>
      <c r="E20" s="6">
        <v>10</v>
      </c>
      <c r="F20" s="6">
        <v>3</v>
      </c>
      <c r="G20" s="6">
        <v>3</v>
      </c>
      <c r="H20" s="6">
        <v>2</v>
      </c>
      <c r="I20" s="6">
        <v>1</v>
      </c>
      <c r="J20" s="6" t="str">
        <f t="shared" si="0"/>
        <v>11 10</v>
      </c>
      <c r="K20" s="6" t="str">
        <f t="shared" si="1"/>
        <v>11 10</v>
      </c>
      <c r="L20" s="6" t="str">
        <f t="shared" si="2"/>
        <v>11 3</v>
      </c>
      <c r="M20" s="6" t="str">
        <f t="shared" si="3"/>
        <v>11 3</v>
      </c>
      <c r="N20" s="6" t="str">
        <f t="shared" si="4"/>
        <v>11 2</v>
      </c>
      <c r="O20" s="6" t="str">
        <f t="shared" si="5"/>
        <v>11 1</v>
      </c>
      <c r="AC20" s="1">
        <v>15</v>
      </c>
      <c r="AD20" s="1">
        <v>3.8333333333333335</v>
      </c>
      <c r="AE20" s="1">
        <v>5.833333333333333</v>
      </c>
      <c r="AF20" s="1">
        <v>7.5</v>
      </c>
      <c r="AG20" s="1">
        <v>6.666666666666667</v>
      </c>
      <c r="AH20" s="1">
        <v>6.166666666666667</v>
      </c>
      <c r="AI20" s="1">
        <v>16.5</v>
      </c>
      <c r="AJ20" s="1">
        <v>4.833333333333333</v>
      </c>
      <c r="AK20" s="1">
        <v>7.166666666666667</v>
      </c>
      <c r="AL20" s="1">
        <v>4.833333333333333</v>
      </c>
      <c r="AM20" s="1">
        <v>4.666666666666667</v>
      </c>
      <c r="AN20" s="1">
        <v>6.166666666666667</v>
      </c>
      <c r="AO20" s="1">
        <v>20.5</v>
      </c>
      <c r="AP20" s="1">
        <v>3.5</v>
      </c>
      <c r="AQ20" s="1">
        <v>4</v>
      </c>
      <c r="AR20" s="1">
        <v>5.5</v>
      </c>
      <c r="AS20" s="1">
        <v>5.833333333333333</v>
      </c>
      <c r="AT20" s="1">
        <v>4.166666666666667</v>
      </c>
      <c r="AU20" s="1">
        <v>5</v>
      </c>
      <c r="AV20" s="1">
        <v>4.666666666666667</v>
      </c>
      <c r="AW20" s="1">
        <v>6.833333333333333</v>
      </c>
      <c r="AX20" s="1">
        <v>6.333333333333333</v>
      </c>
      <c r="AY20" s="1">
        <v>6</v>
      </c>
      <c r="AZ20" s="1">
        <v>2.5</v>
      </c>
      <c r="BA20" s="1">
        <v>6.166666666666667</v>
      </c>
      <c r="BB20" s="1">
        <v>8</v>
      </c>
      <c r="BC20" s="1">
        <v>3.8333333333333335</v>
      </c>
      <c r="BD20" s="1">
        <v>5.833333333333333</v>
      </c>
      <c r="BE20" s="1">
        <v>5.833333333333333</v>
      </c>
      <c r="BF20" s="1">
        <v>6.166666666666667</v>
      </c>
      <c r="BG20" s="1">
        <v>7.833333333333333</v>
      </c>
    </row>
    <row r="21" spans="1:59" x14ac:dyDescent="0.3">
      <c r="A21" s="1">
        <v>14</v>
      </c>
      <c r="B21" s="1">
        <v>40</v>
      </c>
      <c r="C21" s="1">
        <v>12</v>
      </c>
      <c r="D21" s="6">
        <v>2</v>
      </c>
      <c r="E21" s="6">
        <v>7</v>
      </c>
      <c r="F21" s="6">
        <v>6</v>
      </c>
      <c r="G21" s="6">
        <v>4</v>
      </c>
      <c r="H21" s="6">
        <v>5</v>
      </c>
      <c r="I21" s="6">
        <v>4</v>
      </c>
      <c r="J21" s="6" t="str">
        <f t="shared" si="0"/>
        <v>12 2</v>
      </c>
      <c r="K21" s="6" t="str">
        <f t="shared" si="1"/>
        <v>12 7</v>
      </c>
      <c r="L21" s="6" t="str">
        <f t="shared" si="2"/>
        <v>12 6</v>
      </c>
      <c r="M21" s="6" t="str">
        <f t="shared" si="3"/>
        <v>12 4</v>
      </c>
      <c r="N21" s="6" t="str">
        <f t="shared" si="4"/>
        <v>12 5</v>
      </c>
      <c r="O21" s="6" t="str">
        <f t="shared" si="5"/>
        <v>12 4</v>
      </c>
      <c r="AC21" s="1">
        <f>AVERAGE(AC12:AC20)</f>
        <v>17.777777777777779</v>
      </c>
      <c r="AD21" s="1">
        <f t="shared" ref="AD21:BG21" si="8">AVERAGE(AD12:AD20)</f>
        <v>4.4074074074074083</v>
      </c>
      <c r="AE21" s="1">
        <f t="shared" si="8"/>
        <v>6.185185185185186</v>
      </c>
      <c r="AF21" s="1">
        <f t="shared" si="8"/>
        <v>7.666666666666667</v>
      </c>
      <c r="AG21" s="1">
        <f t="shared" si="8"/>
        <v>7.0370370370370363</v>
      </c>
      <c r="AH21" s="1">
        <f t="shared" si="8"/>
        <v>6.481481481481481</v>
      </c>
      <c r="AI21" s="1">
        <f t="shared" si="8"/>
        <v>19.111111111111111</v>
      </c>
      <c r="AJ21" s="1">
        <f t="shared" si="8"/>
        <v>5.2962962962962967</v>
      </c>
      <c r="AK21" s="1">
        <f t="shared" si="8"/>
        <v>8.1481481481481488</v>
      </c>
      <c r="AL21" s="1">
        <f t="shared" si="8"/>
        <v>5.4074074074074083</v>
      </c>
      <c r="AM21" s="1">
        <f t="shared" si="8"/>
        <v>5.1481481481481479</v>
      </c>
      <c r="AN21" s="1">
        <f t="shared" si="8"/>
        <v>6.7037037037037033</v>
      </c>
      <c r="AO21" s="1">
        <f t="shared" si="8"/>
        <v>22.666666666666668</v>
      </c>
      <c r="AP21" s="1">
        <f t="shared" si="8"/>
        <v>3.7777777777777777</v>
      </c>
      <c r="AQ21" s="1">
        <f t="shared" si="8"/>
        <v>4.666666666666667</v>
      </c>
      <c r="AR21" s="1">
        <f t="shared" si="8"/>
        <v>6.1111111111111107</v>
      </c>
      <c r="AS21" s="1">
        <f t="shared" si="8"/>
        <v>6.518518518518519</v>
      </c>
      <c r="AT21" s="1">
        <f t="shared" si="8"/>
        <v>5.0370370370370363</v>
      </c>
      <c r="AU21" s="1">
        <f t="shared" si="8"/>
        <v>5.7777777777777777</v>
      </c>
      <c r="AV21" s="1">
        <f t="shared" si="8"/>
        <v>4.814814814814814</v>
      </c>
      <c r="AW21" s="1">
        <f t="shared" si="8"/>
        <v>7.4074074074074083</v>
      </c>
      <c r="AX21" s="1">
        <f t="shared" si="8"/>
        <v>6.7407407407407414</v>
      </c>
      <c r="AY21" s="1">
        <f t="shared" si="8"/>
        <v>6.333333333333333</v>
      </c>
      <c r="AZ21" s="1">
        <f t="shared" si="8"/>
        <v>2.8888888888888888</v>
      </c>
      <c r="BA21" s="1">
        <f t="shared" si="8"/>
        <v>6.5925925925925917</v>
      </c>
      <c r="BB21" s="1">
        <f t="shared" si="8"/>
        <v>8.3333333333333339</v>
      </c>
      <c r="BC21" s="1">
        <f t="shared" si="8"/>
        <v>4.0740740740740744</v>
      </c>
      <c r="BD21" s="1">
        <f t="shared" si="8"/>
        <v>6.185185185185186</v>
      </c>
      <c r="BE21" s="1">
        <f t="shared" si="8"/>
        <v>6.2962962962962967</v>
      </c>
      <c r="BF21" s="1">
        <f t="shared" si="8"/>
        <v>6.7037037037037033</v>
      </c>
      <c r="BG21" s="1">
        <f t="shared" si="8"/>
        <v>8.2962962962962958</v>
      </c>
    </row>
    <row r="22" spans="1:59" x14ac:dyDescent="0.3">
      <c r="A22" s="1">
        <v>7</v>
      </c>
      <c r="B22" s="1">
        <v>9</v>
      </c>
      <c r="C22" s="1">
        <v>13</v>
      </c>
      <c r="D22" s="6">
        <v>8</v>
      </c>
      <c r="E22" s="6">
        <v>5</v>
      </c>
      <c r="F22" s="6">
        <v>9</v>
      </c>
      <c r="G22" s="6">
        <v>4</v>
      </c>
      <c r="H22" s="6">
        <v>9</v>
      </c>
      <c r="I22" s="6">
        <v>2</v>
      </c>
      <c r="J22" s="6" t="str">
        <f t="shared" si="0"/>
        <v>13 8</v>
      </c>
      <c r="K22" s="6" t="str">
        <f t="shared" si="1"/>
        <v>13 5</v>
      </c>
      <c r="L22" s="6" t="str">
        <f t="shared" si="2"/>
        <v>13 9</v>
      </c>
      <c r="M22" s="6" t="str">
        <f t="shared" si="3"/>
        <v>13 4</v>
      </c>
      <c r="N22" s="6" t="str">
        <f t="shared" si="4"/>
        <v>13 9</v>
      </c>
      <c r="O22" s="6" t="str">
        <f t="shared" si="5"/>
        <v>13 2</v>
      </c>
      <c r="R22" s="6">
        <v>5</v>
      </c>
      <c r="S22" s="6">
        <v>8</v>
      </c>
      <c r="T22" s="6">
        <v>9</v>
      </c>
      <c r="U22" s="6">
        <v>10</v>
      </c>
      <c r="V22" s="6">
        <v>12</v>
      </c>
      <c r="W22" s="6">
        <v>13</v>
      </c>
      <c r="X22" s="6">
        <v>14</v>
      </c>
      <c r="Y22" s="6">
        <v>15</v>
      </c>
      <c r="Z22" s="6">
        <v>16</v>
      </c>
      <c r="AA22" s="6">
        <v>18</v>
      </c>
      <c r="AB22" s="6">
        <v>19</v>
      </c>
      <c r="AC22" s="1">
        <v>21</v>
      </c>
      <c r="AD22" s="1">
        <v>23</v>
      </c>
      <c r="AE22" s="1">
        <v>27</v>
      </c>
      <c r="AF22" s="1">
        <v>29</v>
      </c>
      <c r="AG22" s="1">
        <v>30</v>
      </c>
    </row>
    <row r="23" spans="1:59" x14ac:dyDescent="0.3">
      <c r="A23" s="1">
        <v>4</v>
      </c>
      <c r="B23" s="1">
        <v>9</v>
      </c>
      <c r="C23" s="1">
        <v>14</v>
      </c>
      <c r="D23" s="6">
        <v>20</v>
      </c>
      <c r="E23" s="6">
        <v>36</v>
      </c>
      <c r="F23" s="6">
        <v>29</v>
      </c>
      <c r="G23" s="6">
        <v>13</v>
      </c>
      <c r="H23" s="6">
        <v>24</v>
      </c>
      <c r="I23" s="6">
        <v>1</v>
      </c>
      <c r="J23" s="6" t="str">
        <f t="shared" si="0"/>
        <v>14 20</v>
      </c>
      <c r="K23" s="6" t="str">
        <f t="shared" si="1"/>
        <v>14 36</v>
      </c>
      <c r="L23" s="6" t="str">
        <f t="shared" si="2"/>
        <v>14 29</v>
      </c>
      <c r="M23" s="6" t="str">
        <f t="shared" si="3"/>
        <v>14 13</v>
      </c>
      <c r="N23" s="6" t="str">
        <f t="shared" si="4"/>
        <v>14 24</v>
      </c>
      <c r="O23" s="6" t="str">
        <f t="shared" si="5"/>
        <v>14 1</v>
      </c>
      <c r="R23" s="6">
        <v>2</v>
      </c>
      <c r="S23" s="6">
        <v>7</v>
      </c>
      <c r="T23" s="6">
        <v>10</v>
      </c>
      <c r="U23" s="6">
        <v>12</v>
      </c>
      <c r="V23" s="6">
        <v>13</v>
      </c>
      <c r="W23" s="6">
        <v>14</v>
      </c>
      <c r="X23" s="6">
        <v>15</v>
      </c>
      <c r="Y23" s="6">
        <v>16</v>
      </c>
      <c r="Z23" s="6">
        <v>17</v>
      </c>
      <c r="AA23" s="6">
        <v>19</v>
      </c>
      <c r="AB23" s="6">
        <v>21</v>
      </c>
      <c r="AC23" s="1">
        <v>23</v>
      </c>
      <c r="AD23" s="1">
        <v>30</v>
      </c>
      <c r="AE23" s="1">
        <v>32</v>
      </c>
    </row>
    <row r="24" spans="1:59" x14ac:dyDescent="0.3">
      <c r="A24" s="1">
        <v>3</v>
      </c>
      <c r="B24" s="1">
        <v>9</v>
      </c>
      <c r="C24" s="1">
        <v>15</v>
      </c>
      <c r="D24" s="6">
        <v>2</v>
      </c>
      <c r="E24" s="6">
        <v>3</v>
      </c>
      <c r="F24" s="6">
        <v>2</v>
      </c>
      <c r="G24" s="6">
        <v>6</v>
      </c>
      <c r="H24" s="6">
        <v>6</v>
      </c>
      <c r="I24" s="6">
        <v>2</v>
      </c>
      <c r="J24" s="6" t="str">
        <f t="shared" si="0"/>
        <v>15 2</v>
      </c>
      <c r="K24" s="6" t="str">
        <f t="shared" si="1"/>
        <v>15 3</v>
      </c>
      <c r="L24" s="6" t="str">
        <f t="shared" si="2"/>
        <v>15 2</v>
      </c>
      <c r="M24" s="6" t="str">
        <f t="shared" si="3"/>
        <v>15 6</v>
      </c>
      <c r="N24" s="6" t="str">
        <f t="shared" si="4"/>
        <v>15 6</v>
      </c>
      <c r="O24" s="6" t="str">
        <f t="shared" si="5"/>
        <v>15 2</v>
      </c>
      <c r="R24" s="6">
        <v>2</v>
      </c>
      <c r="S24" s="6">
        <v>7</v>
      </c>
      <c r="T24" s="6">
        <v>10</v>
      </c>
      <c r="U24" s="6">
        <v>11</v>
      </c>
      <c r="V24" s="6">
        <v>12</v>
      </c>
      <c r="W24" s="6">
        <v>13</v>
      </c>
      <c r="X24" s="6">
        <v>14</v>
      </c>
      <c r="Y24" s="6">
        <v>15</v>
      </c>
      <c r="Z24" s="6">
        <v>16</v>
      </c>
      <c r="AA24" s="6">
        <v>18</v>
      </c>
      <c r="AB24" s="6">
        <v>19</v>
      </c>
      <c r="AC24" s="1">
        <v>25</v>
      </c>
      <c r="AD24" s="1">
        <v>26</v>
      </c>
      <c r="AE24" s="1">
        <v>32</v>
      </c>
    </row>
    <row r="25" spans="1:59" x14ac:dyDescent="0.3">
      <c r="A25" s="1">
        <v>24</v>
      </c>
      <c r="B25" s="1">
        <v>9</v>
      </c>
      <c r="C25" s="1">
        <v>16</v>
      </c>
      <c r="D25" s="6">
        <v>3</v>
      </c>
      <c r="E25" s="6">
        <v>1</v>
      </c>
      <c r="F25" s="6">
        <v>2</v>
      </c>
      <c r="G25" s="6">
        <v>6</v>
      </c>
      <c r="H25" s="6">
        <v>3</v>
      </c>
      <c r="I25" s="6">
        <v>9</v>
      </c>
      <c r="J25" s="6" t="str">
        <f t="shared" si="0"/>
        <v>16 3</v>
      </c>
      <c r="K25" s="6" t="str">
        <f t="shared" si="1"/>
        <v>16 1</v>
      </c>
      <c r="L25" s="6" t="str">
        <f t="shared" si="2"/>
        <v>16 2</v>
      </c>
      <c r="M25" s="6" t="str">
        <f t="shared" si="3"/>
        <v>16 6</v>
      </c>
      <c r="N25" s="6" t="str">
        <f t="shared" si="4"/>
        <v>16 3</v>
      </c>
      <c r="O25" s="6" t="str">
        <f t="shared" si="5"/>
        <v>16 9</v>
      </c>
      <c r="R25" s="6">
        <v>2</v>
      </c>
      <c r="S25" s="6">
        <v>3</v>
      </c>
      <c r="T25" s="6">
        <v>6</v>
      </c>
      <c r="U25" s="6">
        <v>7</v>
      </c>
      <c r="V25" s="6">
        <v>8</v>
      </c>
      <c r="W25" s="6">
        <v>9</v>
      </c>
      <c r="X25" s="6">
        <v>10</v>
      </c>
      <c r="Y25" s="6">
        <v>12</v>
      </c>
      <c r="Z25" s="6">
        <v>13</v>
      </c>
      <c r="AA25" s="6">
        <v>14</v>
      </c>
      <c r="AB25" s="6">
        <v>17</v>
      </c>
      <c r="AC25" s="1">
        <v>19</v>
      </c>
      <c r="AD25" s="1">
        <v>21</v>
      </c>
      <c r="AE25" s="1">
        <v>22</v>
      </c>
      <c r="AF25" s="1">
        <v>25</v>
      </c>
      <c r="AG25" s="1">
        <v>26</v>
      </c>
      <c r="AH25" s="1">
        <v>29</v>
      </c>
    </row>
    <row r="26" spans="1:59" x14ac:dyDescent="0.3">
      <c r="A26" s="1">
        <v>29</v>
      </c>
      <c r="B26" s="1">
        <v>9</v>
      </c>
      <c r="C26" s="1">
        <v>17</v>
      </c>
      <c r="D26" s="6">
        <v>11</v>
      </c>
      <c r="E26" s="6">
        <v>2</v>
      </c>
      <c r="F26" s="6">
        <v>6</v>
      </c>
      <c r="G26" s="6">
        <v>3</v>
      </c>
      <c r="H26" s="6">
        <v>2</v>
      </c>
      <c r="I26" s="6">
        <v>9</v>
      </c>
      <c r="J26" s="6" t="str">
        <f t="shared" si="0"/>
        <v>17 11</v>
      </c>
      <c r="K26" s="6" t="str">
        <f t="shared" si="1"/>
        <v>17 2</v>
      </c>
      <c r="L26" s="6" t="str">
        <f t="shared" si="2"/>
        <v>17 6</v>
      </c>
      <c r="M26" s="6" t="str">
        <f t="shared" si="3"/>
        <v>17 3</v>
      </c>
      <c r="N26" s="6" t="str">
        <f t="shared" si="4"/>
        <v>17 2</v>
      </c>
      <c r="O26" s="6" t="str">
        <f t="shared" si="5"/>
        <v>17 9</v>
      </c>
      <c r="R26" s="6">
        <v>2</v>
      </c>
      <c r="S26" s="6">
        <v>3</v>
      </c>
      <c r="T26" s="6">
        <v>7</v>
      </c>
      <c r="U26" s="6">
        <v>8</v>
      </c>
      <c r="V26" s="6">
        <v>10</v>
      </c>
      <c r="W26" s="6">
        <v>11</v>
      </c>
      <c r="X26" s="6">
        <v>12</v>
      </c>
      <c r="Y26" s="6">
        <v>13</v>
      </c>
      <c r="Z26" s="6">
        <v>14</v>
      </c>
      <c r="AA26" s="6">
        <v>16</v>
      </c>
      <c r="AB26" s="6">
        <v>17</v>
      </c>
      <c r="AC26" s="1">
        <v>19</v>
      </c>
      <c r="AD26" s="1">
        <v>20</v>
      </c>
      <c r="AE26" s="1">
        <v>21</v>
      </c>
      <c r="AF26" s="1">
        <v>26</v>
      </c>
      <c r="AG26" s="1">
        <v>32</v>
      </c>
    </row>
    <row r="27" spans="1:59" x14ac:dyDescent="0.3">
      <c r="A27" s="1">
        <v>6</v>
      </c>
      <c r="B27" s="1">
        <v>10</v>
      </c>
      <c r="C27" s="1">
        <v>18</v>
      </c>
      <c r="D27" s="6">
        <v>3</v>
      </c>
      <c r="E27" s="6">
        <v>6</v>
      </c>
      <c r="F27" s="6">
        <v>3</v>
      </c>
      <c r="G27" s="6">
        <v>3</v>
      </c>
      <c r="H27" s="6">
        <v>12</v>
      </c>
      <c r="I27" s="6">
        <v>8</v>
      </c>
      <c r="J27" s="6" t="str">
        <f t="shared" si="0"/>
        <v>18 3</v>
      </c>
      <c r="K27" s="6" t="str">
        <f t="shared" si="1"/>
        <v>18 6</v>
      </c>
      <c r="L27" s="6" t="str">
        <f t="shared" si="2"/>
        <v>18 3</v>
      </c>
      <c r="M27" s="6" t="str">
        <f t="shared" si="3"/>
        <v>18 3</v>
      </c>
      <c r="N27" s="6" t="str">
        <f t="shared" si="4"/>
        <v>18 12</v>
      </c>
      <c r="O27" s="6" t="str">
        <f t="shared" si="5"/>
        <v>18 8</v>
      </c>
    </row>
    <row r="28" spans="1:59" x14ac:dyDescent="0.3">
      <c r="A28" s="1">
        <v>30</v>
      </c>
      <c r="B28" s="1">
        <v>10</v>
      </c>
      <c r="C28" s="1">
        <v>19</v>
      </c>
      <c r="D28" s="6">
        <v>5</v>
      </c>
      <c r="E28" s="6">
        <v>1</v>
      </c>
      <c r="F28" s="6">
        <v>1</v>
      </c>
      <c r="G28" s="6">
        <v>8</v>
      </c>
      <c r="H28" s="6">
        <v>6</v>
      </c>
      <c r="I28" s="6">
        <v>4</v>
      </c>
      <c r="J28" s="6" t="str">
        <f t="shared" si="0"/>
        <v>19 5</v>
      </c>
      <c r="K28" s="6" t="str">
        <f t="shared" si="1"/>
        <v>19 1</v>
      </c>
      <c r="L28" s="6" t="str">
        <f t="shared" si="2"/>
        <v>19 1</v>
      </c>
      <c r="M28" s="6" t="str">
        <f t="shared" si="3"/>
        <v>19 8</v>
      </c>
      <c r="N28" s="6" t="str">
        <f t="shared" si="4"/>
        <v>19 6</v>
      </c>
      <c r="O28" s="6" t="str">
        <f t="shared" si="5"/>
        <v>19 4</v>
      </c>
    </row>
    <row r="29" spans="1:59" x14ac:dyDescent="0.3">
      <c r="A29" s="1">
        <v>16</v>
      </c>
      <c r="B29" s="1">
        <v>10</v>
      </c>
      <c r="C29" s="1">
        <v>20</v>
      </c>
      <c r="D29" s="6">
        <v>6</v>
      </c>
      <c r="E29" s="6">
        <v>3</v>
      </c>
      <c r="F29" s="6">
        <v>6</v>
      </c>
      <c r="G29" s="6">
        <v>10</v>
      </c>
      <c r="H29" s="6">
        <v>2</v>
      </c>
      <c r="I29" s="6">
        <v>3</v>
      </c>
      <c r="J29" s="6" t="str">
        <f t="shared" si="0"/>
        <v>20 6</v>
      </c>
      <c r="K29" s="6" t="str">
        <f t="shared" si="1"/>
        <v>20 3</v>
      </c>
      <c r="L29" s="6" t="str">
        <f t="shared" si="2"/>
        <v>20 6</v>
      </c>
      <c r="M29" s="6" t="str">
        <f t="shared" si="3"/>
        <v>20 10</v>
      </c>
      <c r="N29" s="6" t="str">
        <f t="shared" si="4"/>
        <v>20 2</v>
      </c>
      <c r="O29" s="6" t="str">
        <f t="shared" si="5"/>
        <v>20 3</v>
      </c>
      <c r="R29" s="1">
        <v>2</v>
      </c>
      <c r="S29" s="1">
        <v>3</v>
      </c>
      <c r="T29" s="1">
        <v>4</v>
      </c>
      <c r="U29" s="1">
        <v>5</v>
      </c>
      <c r="V29" s="1">
        <v>6</v>
      </c>
      <c r="W29" s="1">
        <v>7</v>
      </c>
      <c r="X29" s="1">
        <v>8</v>
      </c>
      <c r="Y29" s="1">
        <v>9</v>
      </c>
      <c r="Z29" s="1">
        <v>10</v>
      </c>
      <c r="AA29" s="1">
        <v>11</v>
      </c>
      <c r="AB29" s="1">
        <v>12</v>
      </c>
      <c r="AC29" s="1">
        <v>13</v>
      </c>
      <c r="AD29" s="1">
        <v>14</v>
      </c>
      <c r="AE29" s="1">
        <v>15</v>
      </c>
      <c r="AF29" s="1">
        <v>16</v>
      </c>
      <c r="AG29" s="1">
        <v>17</v>
      </c>
      <c r="AH29" s="1">
        <v>18</v>
      </c>
      <c r="AI29" s="1">
        <v>19</v>
      </c>
      <c r="AJ29" s="1">
        <v>20</v>
      </c>
      <c r="AK29" s="1">
        <v>21</v>
      </c>
      <c r="AL29" s="1">
        <v>22</v>
      </c>
      <c r="AM29" s="1">
        <v>23</v>
      </c>
      <c r="AN29" s="1">
        <v>24</v>
      </c>
      <c r="AO29" s="1">
        <v>25</v>
      </c>
      <c r="AP29" s="1">
        <v>26</v>
      </c>
      <c r="AQ29" s="1">
        <v>27</v>
      </c>
      <c r="AR29" s="1">
        <v>28</v>
      </c>
      <c r="AS29" s="1">
        <v>29</v>
      </c>
      <c r="AT29" s="1">
        <v>30</v>
      </c>
      <c r="AU29" s="1">
        <v>31</v>
      </c>
      <c r="AV29" s="1">
        <v>32</v>
      </c>
    </row>
    <row r="30" spans="1:59" x14ac:dyDescent="0.3">
      <c r="A30" s="1">
        <v>11</v>
      </c>
      <c r="B30" s="1">
        <v>10</v>
      </c>
      <c r="C30" s="1">
        <v>21</v>
      </c>
      <c r="D30" s="6">
        <v>3</v>
      </c>
      <c r="E30" s="6">
        <v>3</v>
      </c>
      <c r="F30" s="6">
        <v>6</v>
      </c>
      <c r="G30" s="6">
        <v>4</v>
      </c>
      <c r="H30" s="6">
        <v>6</v>
      </c>
      <c r="I30" s="6">
        <v>6</v>
      </c>
      <c r="J30" s="6" t="str">
        <f t="shared" si="0"/>
        <v>21 3</v>
      </c>
      <c r="K30" s="6" t="str">
        <f t="shared" si="1"/>
        <v>21 3</v>
      </c>
      <c r="L30" s="6" t="str">
        <f t="shared" si="2"/>
        <v>21 6</v>
      </c>
      <c r="M30" s="6" t="str">
        <f t="shared" si="3"/>
        <v>21 4</v>
      </c>
      <c r="N30" s="6" t="str">
        <f t="shared" si="4"/>
        <v>21 6</v>
      </c>
      <c r="O30" s="6" t="str">
        <f t="shared" si="5"/>
        <v>21 6</v>
      </c>
      <c r="R30" s="6">
        <f>COUNTIF($R$22:$AG$22,R29)</f>
        <v>0</v>
      </c>
      <c r="S30" s="6">
        <f t="shared" ref="S30:AV30" si="9">COUNTIF($R$22:$AG$22,S29)</f>
        <v>0</v>
      </c>
      <c r="T30" s="6">
        <f t="shared" si="9"/>
        <v>0</v>
      </c>
      <c r="U30" s="6">
        <f t="shared" si="9"/>
        <v>1</v>
      </c>
      <c r="V30" s="6">
        <f t="shared" si="9"/>
        <v>0</v>
      </c>
      <c r="W30" s="6">
        <f t="shared" si="9"/>
        <v>0</v>
      </c>
      <c r="X30" s="6">
        <f t="shared" si="9"/>
        <v>1</v>
      </c>
      <c r="Y30" s="6">
        <f t="shared" si="9"/>
        <v>1</v>
      </c>
      <c r="Z30" s="6">
        <f t="shared" si="9"/>
        <v>1</v>
      </c>
      <c r="AA30" s="6">
        <f t="shared" si="9"/>
        <v>0</v>
      </c>
      <c r="AB30" s="6">
        <f t="shared" si="9"/>
        <v>1</v>
      </c>
      <c r="AC30" s="6">
        <f t="shared" si="9"/>
        <v>1</v>
      </c>
      <c r="AD30" s="6">
        <f t="shared" si="9"/>
        <v>1</v>
      </c>
      <c r="AE30" s="6">
        <f t="shared" si="9"/>
        <v>1</v>
      </c>
      <c r="AF30" s="6">
        <f t="shared" si="9"/>
        <v>1</v>
      </c>
      <c r="AG30" s="6">
        <f t="shared" si="9"/>
        <v>0</v>
      </c>
      <c r="AH30" s="6">
        <f t="shared" si="9"/>
        <v>1</v>
      </c>
      <c r="AI30" s="6">
        <f t="shared" si="9"/>
        <v>1</v>
      </c>
      <c r="AJ30" s="6">
        <f t="shared" si="9"/>
        <v>0</v>
      </c>
      <c r="AK30" s="6">
        <f t="shared" si="9"/>
        <v>1</v>
      </c>
      <c r="AL30" s="6">
        <f t="shared" si="9"/>
        <v>0</v>
      </c>
      <c r="AM30" s="6">
        <f t="shared" si="9"/>
        <v>1</v>
      </c>
      <c r="AN30" s="6">
        <f t="shared" si="9"/>
        <v>0</v>
      </c>
      <c r="AO30" s="6">
        <f t="shared" si="9"/>
        <v>0</v>
      </c>
      <c r="AP30" s="6">
        <f t="shared" si="9"/>
        <v>0</v>
      </c>
      <c r="AQ30" s="6">
        <f t="shared" si="9"/>
        <v>1</v>
      </c>
      <c r="AR30" s="6">
        <f t="shared" si="9"/>
        <v>0</v>
      </c>
      <c r="AS30" s="6">
        <f t="shared" si="9"/>
        <v>1</v>
      </c>
      <c r="AT30" s="6">
        <f t="shared" si="9"/>
        <v>1</v>
      </c>
      <c r="AU30" s="6">
        <f t="shared" si="9"/>
        <v>0</v>
      </c>
      <c r="AV30" s="6">
        <f t="shared" si="9"/>
        <v>0</v>
      </c>
    </row>
    <row r="31" spans="1:59" x14ac:dyDescent="0.3">
      <c r="A31" s="1">
        <v>26</v>
      </c>
      <c r="B31" s="1">
        <v>10</v>
      </c>
      <c r="C31" s="1">
        <v>22</v>
      </c>
      <c r="D31" s="6">
        <v>9</v>
      </c>
      <c r="E31" s="6">
        <v>8</v>
      </c>
      <c r="F31" s="6">
        <v>10</v>
      </c>
      <c r="G31" s="6">
        <v>2</v>
      </c>
      <c r="H31" s="6">
        <v>10</v>
      </c>
      <c r="I31" s="6">
        <v>2</v>
      </c>
      <c r="J31" s="6" t="str">
        <f t="shared" si="0"/>
        <v>22 9</v>
      </c>
      <c r="K31" s="6" t="str">
        <f t="shared" si="1"/>
        <v>22 8</v>
      </c>
      <c r="L31" s="6" t="str">
        <f t="shared" si="2"/>
        <v>22 10</v>
      </c>
      <c r="M31" s="6" t="str">
        <f t="shared" si="3"/>
        <v>22 2</v>
      </c>
      <c r="N31" s="6" t="str">
        <f t="shared" si="4"/>
        <v>22 10</v>
      </c>
      <c r="O31" s="6" t="str">
        <f t="shared" si="5"/>
        <v>22 2</v>
      </c>
      <c r="R31" s="6">
        <f>COUNTIF($R$23:$AE$23,R29)</f>
        <v>1</v>
      </c>
      <c r="S31" s="6">
        <f t="shared" ref="S31:AV31" si="10">COUNTIF($R$23:$AE$23,S29)</f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6">
        <f t="shared" si="10"/>
        <v>1</v>
      </c>
      <c r="X31" s="6">
        <f t="shared" si="10"/>
        <v>0</v>
      </c>
      <c r="Y31" s="6">
        <f t="shared" si="10"/>
        <v>0</v>
      </c>
      <c r="Z31" s="6">
        <f t="shared" si="10"/>
        <v>1</v>
      </c>
      <c r="AA31" s="6">
        <f t="shared" si="10"/>
        <v>0</v>
      </c>
      <c r="AB31" s="6">
        <f t="shared" si="10"/>
        <v>1</v>
      </c>
      <c r="AC31" s="6">
        <f t="shared" si="10"/>
        <v>1</v>
      </c>
      <c r="AD31" s="6">
        <f t="shared" si="10"/>
        <v>1</v>
      </c>
      <c r="AE31" s="6">
        <f t="shared" si="10"/>
        <v>1</v>
      </c>
      <c r="AF31" s="6">
        <f t="shared" si="10"/>
        <v>1</v>
      </c>
      <c r="AG31" s="6">
        <f t="shared" si="10"/>
        <v>1</v>
      </c>
      <c r="AH31" s="6">
        <f t="shared" si="10"/>
        <v>0</v>
      </c>
      <c r="AI31" s="6">
        <f t="shared" si="10"/>
        <v>1</v>
      </c>
      <c r="AJ31" s="6">
        <f t="shared" si="10"/>
        <v>0</v>
      </c>
      <c r="AK31" s="6">
        <f t="shared" si="10"/>
        <v>1</v>
      </c>
      <c r="AL31" s="6">
        <f t="shared" si="10"/>
        <v>0</v>
      </c>
      <c r="AM31" s="6">
        <f t="shared" si="10"/>
        <v>1</v>
      </c>
      <c r="AN31" s="6">
        <f t="shared" si="10"/>
        <v>0</v>
      </c>
      <c r="AO31" s="6">
        <f t="shared" si="10"/>
        <v>0</v>
      </c>
      <c r="AP31" s="6">
        <f t="shared" si="10"/>
        <v>0</v>
      </c>
      <c r="AQ31" s="6">
        <f t="shared" si="10"/>
        <v>0</v>
      </c>
      <c r="AR31" s="6">
        <f t="shared" si="10"/>
        <v>0</v>
      </c>
      <c r="AS31" s="6">
        <f t="shared" si="10"/>
        <v>0</v>
      </c>
      <c r="AT31" s="6">
        <f t="shared" si="10"/>
        <v>1</v>
      </c>
      <c r="AU31" s="6">
        <f t="shared" si="10"/>
        <v>0</v>
      </c>
      <c r="AV31" s="6">
        <f t="shared" si="10"/>
        <v>1</v>
      </c>
    </row>
    <row r="32" spans="1:59" x14ac:dyDescent="0.3">
      <c r="A32" s="1">
        <v>23</v>
      </c>
      <c r="B32" s="1">
        <v>10</v>
      </c>
      <c r="C32" s="1">
        <v>23</v>
      </c>
      <c r="D32" s="6">
        <v>3</v>
      </c>
      <c r="E32" s="6">
        <v>6</v>
      </c>
      <c r="F32" s="6">
        <v>9</v>
      </c>
      <c r="G32" s="6">
        <v>10</v>
      </c>
      <c r="H32" s="6">
        <v>8</v>
      </c>
      <c r="I32" s="6">
        <v>2</v>
      </c>
      <c r="J32" s="6" t="str">
        <f t="shared" si="0"/>
        <v>23 3</v>
      </c>
      <c r="K32" s="6" t="str">
        <f t="shared" si="1"/>
        <v>23 6</v>
      </c>
      <c r="L32" s="6" t="str">
        <f t="shared" si="2"/>
        <v>23 9</v>
      </c>
      <c r="M32" s="6" t="str">
        <f t="shared" si="3"/>
        <v>23 10</v>
      </c>
      <c r="N32" s="6" t="str">
        <f t="shared" si="4"/>
        <v>23 8</v>
      </c>
      <c r="O32" s="6" t="str">
        <f t="shared" si="5"/>
        <v>23 2</v>
      </c>
      <c r="R32" s="6">
        <f>COUNTIF($R$24:$AG$24,R29)</f>
        <v>1</v>
      </c>
      <c r="S32" s="6">
        <f t="shared" ref="S32:AV32" si="11">COUNTIF($R$24:$AG$24,S29)</f>
        <v>0</v>
      </c>
      <c r="T32" s="6">
        <f t="shared" si="11"/>
        <v>0</v>
      </c>
      <c r="U32" s="6">
        <f t="shared" si="11"/>
        <v>0</v>
      </c>
      <c r="V32" s="6">
        <f t="shared" si="11"/>
        <v>0</v>
      </c>
      <c r="W32" s="6">
        <f t="shared" si="11"/>
        <v>1</v>
      </c>
      <c r="X32" s="6">
        <f t="shared" si="11"/>
        <v>0</v>
      </c>
      <c r="Y32" s="6">
        <f t="shared" si="11"/>
        <v>0</v>
      </c>
      <c r="Z32" s="6">
        <f t="shared" si="11"/>
        <v>1</v>
      </c>
      <c r="AA32" s="6">
        <f t="shared" si="11"/>
        <v>1</v>
      </c>
      <c r="AB32" s="6">
        <f t="shared" si="11"/>
        <v>1</v>
      </c>
      <c r="AC32" s="6">
        <f t="shared" si="11"/>
        <v>1</v>
      </c>
      <c r="AD32" s="6">
        <f t="shared" si="11"/>
        <v>1</v>
      </c>
      <c r="AE32" s="6">
        <f t="shared" si="11"/>
        <v>1</v>
      </c>
      <c r="AF32" s="6">
        <f t="shared" si="11"/>
        <v>1</v>
      </c>
      <c r="AG32" s="6">
        <f t="shared" si="11"/>
        <v>0</v>
      </c>
      <c r="AH32" s="6">
        <f t="shared" si="11"/>
        <v>1</v>
      </c>
      <c r="AI32" s="6">
        <f t="shared" si="11"/>
        <v>1</v>
      </c>
      <c r="AJ32" s="6">
        <f t="shared" si="11"/>
        <v>0</v>
      </c>
      <c r="AK32" s="6">
        <f t="shared" si="11"/>
        <v>0</v>
      </c>
      <c r="AL32" s="6">
        <f t="shared" si="11"/>
        <v>0</v>
      </c>
      <c r="AM32" s="6">
        <f t="shared" si="11"/>
        <v>0</v>
      </c>
      <c r="AN32" s="6">
        <f t="shared" si="11"/>
        <v>0</v>
      </c>
      <c r="AO32" s="6">
        <f t="shared" si="11"/>
        <v>1</v>
      </c>
      <c r="AP32" s="6">
        <f t="shared" si="11"/>
        <v>1</v>
      </c>
      <c r="AQ32" s="6">
        <f t="shared" si="11"/>
        <v>0</v>
      </c>
      <c r="AR32" s="6">
        <f t="shared" si="11"/>
        <v>0</v>
      </c>
      <c r="AS32" s="6">
        <f t="shared" si="11"/>
        <v>0</v>
      </c>
      <c r="AT32" s="6">
        <f t="shared" si="11"/>
        <v>0</v>
      </c>
      <c r="AU32" s="6">
        <f t="shared" si="11"/>
        <v>0</v>
      </c>
      <c r="AV32" s="6">
        <f t="shared" si="11"/>
        <v>1</v>
      </c>
    </row>
    <row r="33" spans="1:48" x14ac:dyDescent="0.3">
      <c r="A33" s="1">
        <v>22</v>
      </c>
      <c r="B33" s="1">
        <v>12</v>
      </c>
      <c r="C33" s="1">
        <v>24</v>
      </c>
      <c r="D33" s="6">
        <v>6</v>
      </c>
      <c r="E33" s="6">
        <v>6</v>
      </c>
      <c r="F33" s="6">
        <v>8</v>
      </c>
      <c r="G33" s="6">
        <v>4</v>
      </c>
      <c r="H33" s="6">
        <v>7</v>
      </c>
      <c r="I33" s="6">
        <v>5</v>
      </c>
      <c r="J33" s="6" t="str">
        <f t="shared" si="0"/>
        <v>24 6</v>
      </c>
      <c r="K33" s="6" t="str">
        <f t="shared" si="1"/>
        <v>24 6</v>
      </c>
      <c r="L33" s="6" t="str">
        <f t="shared" si="2"/>
        <v>24 8</v>
      </c>
      <c r="M33" s="6" t="str">
        <f t="shared" si="3"/>
        <v>24 4</v>
      </c>
      <c r="N33" s="6" t="str">
        <f t="shared" si="4"/>
        <v>24 7</v>
      </c>
      <c r="O33" s="6" t="str">
        <f t="shared" si="5"/>
        <v>24 5</v>
      </c>
      <c r="R33" s="6">
        <f>COUNTIF($R$25:$AH$25,R29)</f>
        <v>1</v>
      </c>
      <c r="S33" s="6">
        <f t="shared" ref="S33:AV33" si="12">COUNTIF($R$25:$AH$25,S29)</f>
        <v>1</v>
      </c>
      <c r="T33" s="6">
        <f t="shared" si="12"/>
        <v>0</v>
      </c>
      <c r="U33" s="6">
        <f t="shared" si="12"/>
        <v>0</v>
      </c>
      <c r="V33" s="6">
        <f t="shared" si="12"/>
        <v>1</v>
      </c>
      <c r="W33" s="6">
        <f t="shared" si="12"/>
        <v>1</v>
      </c>
      <c r="X33" s="6">
        <f t="shared" si="12"/>
        <v>1</v>
      </c>
      <c r="Y33" s="6">
        <f t="shared" si="12"/>
        <v>1</v>
      </c>
      <c r="Z33" s="6">
        <f t="shared" si="12"/>
        <v>1</v>
      </c>
      <c r="AA33" s="6">
        <f t="shared" si="12"/>
        <v>0</v>
      </c>
      <c r="AB33" s="6">
        <f t="shared" si="12"/>
        <v>1</v>
      </c>
      <c r="AC33" s="6">
        <f t="shared" si="12"/>
        <v>1</v>
      </c>
      <c r="AD33" s="6">
        <f t="shared" si="12"/>
        <v>1</v>
      </c>
      <c r="AE33" s="6">
        <f t="shared" si="12"/>
        <v>0</v>
      </c>
      <c r="AF33" s="6">
        <f t="shared" si="12"/>
        <v>0</v>
      </c>
      <c r="AG33" s="6">
        <f t="shared" si="12"/>
        <v>1</v>
      </c>
      <c r="AH33" s="6">
        <f t="shared" si="12"/>
        <v>0</v>
      </c>
      <c r="AI33" s="6">
        <f t="shared" si="12"/>
        <v>1</v>
      </c>
      <c r="AJ33" s="6">
        <f t="shared" si="12"/>
        <v>0</v>
      </c>
      <c r="AK33" s="6">
        <f t="shared" si="12"/>
        <v>1</v>
      </c>
      <c r="AL33" s="6">
        <f t="shared" si="12"/>
        <v>1</v>
      </c>
      <c r="AM33" s="6">
        <f t="shared" si="12"/>
        <v>0</v>
      </c>
      <c r="AN33" s="6">
        <f t="shared" si="12"/>
        <v>0</v>
      </c>
      <c r="AO33" s="6">
        <f t="shared" si="12"/>
        <v>1</v>
      </c>
      <c r="AP33" s="6">
        <f t="shared" si="12"/>
        <v>1</v>
      </c>
      <c r="AQ33" s="6">
        <f t="shared" si="12"/>
        <v>0</v>
      </c>
      <c r="AR33" s="6">
        <f t="shared" si="12"/>
        <v>0</v>
      </c>
      <c r="AS33" s="6">
        <f t="shared" si="12"/>
        <v>1</v>
      </c>
      <c r="AT33" s="6">
        <f t="shared" si="12"/>
        <v>0</v>
      </c>
      <c r="AU33" s="6">
        <f t="shared" si="12"/>
        <v>0</v>
      </c>
      <c r="AV33" s="6">
        <f t="shared" si="12"/>
        <v>0</v>
      </c>
    </row>
    <row r="34" spans="1:48" x14ac:dyDescent="0.3">
      <c r="A34" s="1">
        <v>32</v>
      </c>
      <c r="B34" s="1">
        <v>12</v>
      </c>
      <c r="C34" s="1">
        <v>25</v>
      </c>
      <c r="D34" s="6">
        <v>5</v>
      </c>
      <c r="E34" s="6">
        <v>2</v>
      </c>
      <c r="F34" s="6">
        <v>4</v>
      </c>
      <c r="G34" s="6">
        <v>1</v>
      </c>
      <c r="H34" s="6">
        <v>2</v>
      </c>
      <c r="I34" s="6">
        <v>1</v>
      </c>
      <c r="J34" s="6" t="str">
        <f t="shared" si="0"/>
        <v>25 5</v>
      </c>
      <c r="K34" s="6" t="str">
        <f t="shared" si="1"/>
        <v>25 2</v>
      </c>
      <c r="L34" s="6" t="str">
        <f t="shared" si="2"/>
        <v>25 4</v>
      </c>
      <c r="M34" s="6" t="str">
        <f t="shared" si="3"/>
        <v>25 1</v>
      </c>
      <c r="N34" s="6" t="str">
        <f t="shared" si="4"/>
        <v>25 2</v>
      </c>
      <c r="O34" s="6" t="str">
        <f t="shared" si="5"/>
        <v>25 1</v>
      </c>
      <c r="R34" s="6">
        <f>COUNTIF($R$26:$AH$26,R29)</f>
        <v>1</v>
      </c>
      <c r="S34" s="6">
        <f t="shared" ref="S34:AV34" si="13">COUNTIF($R$26:$AH$26,S29)</f>
        <v>1</v>
      </c>
      <c r="T34" s="6">
        <f t="shared" si="13"/>
        <v>0</v>
      </c>
      <c r="U34" s="6">
        <f t="shared" si="13"/>
        <v>0</v>
      </c>
      <c r="V34" s="6">
        <f t="shared" si="13"/>
        <v>0</v>
      </c>
      <c r="W34" s="6">
        <f t="shared" si="13"/>
        <v>1</v>
      </c>
      <c r="X34" s="6">
        <f t="shared" si="13"/>
        <v>1</v>
      </c>
      <c r="Y34" s="6">
        <f t="shared" si="13"/>
        <v>0</v>
      </c>
      <c r="Z34" s="6">
        <f t="shared" si="13"/>
        <v>1</v>
      </c>
      <c r="AA34" s="6">
        <f t="shared" si="13"/>
        <v>1</v>
      </c>
      <c r="AB34" s="6">
        <f t="shared" si="13"/>
        <v>1</v>
      </c>
      <c r="AC34" s="6">
        <f t="shared" si="13"/>
        <v>1</v>
      </c>
      <c r="AD34" s="6">
        <f t="shared" si="13"/>
        <v>1</v>
      </c>
      <c r="AE34" s="6">
        <f t="shared" si="13"/>
        <v>0</v>
      </c>
      <c r="AF34" s="6">
        <f t="shared" si="13"/>
        <v>1</v>
      </c>
      <c r="AG34" s="6">
        <f t="shared" si="13"/>
        <v>1</v>
      </c>
      <c r="AH34" s="6">
        <f t="shared" si="13"/>
        <v>0</v>
      </c>
      <c r="AI34" s="6">
        <f t="shared" si="13"/>
        <v>1</v>
      </c>
      <c r="AJ34" s="6">
        <f t="shared" si="13"/>
        <v>1</v>
      </c>
      <c r="AK34" s="6">
        <f t="shared" si="13"/>
        <v>1</v>
      </c>
      <c r="AL34" s="6">
        <f t="shared" si="13"/>
        <v>0</v>
      </c>
      <c r="AM34" s="6">
        <f t="shared" si="13"/>
        <v>0</v>
      </c>
      <c r="AN34" s="6">
        <f t="shared" si="13"/>
        <v>0</v>
      </c>
      <c r="AO34" s="6">
        <f t="shared" si="13"/>
        <v>0</v>
      </c>
      <c r="AP34" s="6">
        <f t="shared" si="13"/>
        <v>1</v>
      </c>
      <c r="AQ34" s="6">
        <f t="shared" si="13"/>
        <v>0</v>
      </c>
      <c r="AR34" s="6">
        <f t="shared" si="13"/>
        <v>0</v>
      </c>
      <c r="AS34" s="6">
        <f t="shared" si="13"/>
        <v>0</v>
      </c>
      <c r="AT34" s="6">
        <f t="shared" si="13"/>
        <v>0</v>
      </c>
      <c r="AU34" s="6">
        <f t="shared" si="13"/>
        <v>0</v>
      </c>
      <c r="AV34" s="6">
        <f t="shared" si="13"/>
        <v>1</v>
      </c>
    </row>
    <row r="35" spans="1:48" x14ac:dyDescent="0.3">
      <c r="A35" s="1">
        <v>20</v>
      </c>
      <c r="B35" s="1">
        <v>12</v>
      </c>
      <c r="C35" s="1">
        <v>26</v>
      </c>
      <c r="D35" s="6">
        <v>10</v>
      </c>
      <c r="E35" s="6">
        <v>8</v>
      </c>
      <c r="F35" s="6">
        <v>2</v>
      </c>
      <c r="G35" s="6">
        <v>6</v>
      </c>
      <c r="H35" s="6">
        <v>2</v>
      </c>
      <c r="I35" s="6">
        <v>9</v>
      </c>
      <c r="J35" s="6" t="str">
        <f t="shared" si="0"/>
        <v>26 10</v>
      </c>
      <c r="K35" s="6" t="str">
        <f t="shared" si="1"/>
        <v>26 8</v>
      </c>
      <c r="L35" s="6" t="str">
        <f t="shared" si="2"/>
        <v>26 2</v>
      </c>
      <c r="M35" s="6" t="str">
        <f t="shared" si="3"/>
        <v>26 6</v>
      </c>
      <c r="N35" s="6" t="str">
        <f t="shared" si="4"/>
        <v>26 2</v>
      </c>
      <c r="O35" s="6" t="str">
        <f t="shared" si="5"/>
        <v>26 9</v>
      </c>
      <c r="R35" s="6">
        <f>SUM(R30:R34)</f>
        <v>4</v>
      </c>
      <c r="S35" s="6">
        <f t="shared" ref="S35:AV35" si="14">SUM(S30:S34)</f>
        <v>2</v>
      </c>
      <c r="T35" s="6">
        <f t="shared" si="14"/>
        <v>0</v>
      </c>
      <c r="U35" s="6">
        <f t="shared" si="14"/>
        <v>1</v>
      </c>
      <c r="V35" s="6">
        <f t="shared" si="14"/>
        <v>1</v>
      </c>
      <c r="W35" s="6">
        <f t="shared" si="14"/>
        <v>4</v>
      </c>
      <c r="X35" s="6">
        <f t="shared" si="14"/>
        <v>3</v>
      </c>
      <c r="Y35" s="6">
        <f t="shared" si="14"/>
        <v>2</v>
      </c>
      <c r="Z35" s="6">
        <f t="shared" si="14"/>
        <v>5</v>
      </c>
      <c r="AA35" s="6">
        <f t="shared" si="14"/>
        <v>2</v>
      </c>
      <c r="AB35" s="6">
        <f t="shared" si="14"/>
        <v>5</v>
      </c>
      <c r="AC35" s="6">
        <f t="shared" si="14"/>
        <v>5</v>
      </c>
      <c r="AD35" s="6">
        <f t="shared" si="14"/>
        <v>5</v>
      </c>
      <c r="AE35" s="6">
        <f t="shared" si="14"/>
        <v>3</v>
      </c>
      <c r="AF35" s="6">
        <f t="shared" si="14"/>
        <v>4</v>
      </c>
      <c r="AG35" s="6">
        <f t="shared" si="14"/>
        <v>3</v>
      </c>
      <c r="AH35" s="6">
        <f t="shared" si="14"/>
        <v>2</v>
      </c>
      <c r="AI35" s="6">
        <f t="shared" si="14"/>
        <v>5</v>
      </c>
      <c r="AJ35" s="6">
        <f t="shared" si="14"/>
        <v>1</v>
      </c>
      <c r="AK35" s="6">
        <f t="shared" si="14"/>
        <v>4</v>
      </c>
      <c r="AL35" s="6">
        <f t="shared" si="14"/>
        <v>1</v>
      </c>
      <c r="AM35" s="6">
        <f t="shared" si="14"/>
        <v>2</v>
      </c>
      <c r="AN35" s="6">
        <f t="shared" si="14"/>
        <v>0</v>
      </c>
      <c r="AO35" s="6">
        <f t="shared" si="14"/>
        <v>2</v>
      </c>
      <c r="AP35" s="6">
        <f t="shared" si="14"/>
        <v>3</v>
      </c>
      <c r="AQ35" s="6">
        <f t="shared" si="14"/>
        <v>1</v>
      </c>
      <c r="AR35" s="6">
        <f t="shared" si="14"/>
        <v>0</v>
      </c>
      <c r="AS35" s="6">
        <f t="shared" si="14"/>
        <v>2</v>
      </c>
      <c r="AT35" s="6">
        <f t="shared" si="14"/>
        <v>2</v>
      </c>
      <c r="AU35" s="6">
        <f t="shared" si="14"/>
        <v>0</v>
      </c>
      <c r="AV35" s="6">
        <f t="shared" si="14"/>
        <v>3</v>
      </c>
    </row>
    <row r="36" spans="1:48" x14ac:dyDescent="0.3">
      <c r="A36" s="1">
        <v>18</v>
      </c>
      <c r="B36" s="1">
        <v>12</v>
      </c>
      <c r="C36" s="1">
        <v>27</v>
      </c>
      <c r="D36" s="6">
        <v>3</v>
      </c>
      <c r="E36" s="6">
        <v>10</v>
      </c>
      <c r="F36" s="6">
        <v>11</v>
      </c>
      <c r="G36" s="6">
        <v>9</v>
      </c>
      <c r="H36" s="6">
        <v>10</v>
      </c>
      <c r="I36" s="6">
        <v>5</v>
      </c>
      <c r="J36" s="6" t="str">
        <f t="shared" si="0"/>
        <v>27 3</v>
      </c>
      <c r="K36" s="6" t="str">
        <f t="shared" si="1"/>
        <v>27 10</v>
      </c>
      <c r="L36" s="6" t="str">
        <f t="shared" si="2"/>
        <v>27 11</v>
      </c>
      <c r="M36" s="6" t="str">
        <f t="shared" si="3"/>
        <v>27 9</v>
      </c>
      <c r="N36" s="6" t="str">
        <f t="shared" si="4"/>
        <v>27 10</v>
      </c>
      <c r="O36" s="6" t="str">
        <f t="shared" si="5"/>
        <v>27 5</v>
      </c>
      <c r="R36" s="6">
        <v>4</v>
      </c>
      <c r="S36" s="6">
        <v>2</v>
      </c>
      <c r="T36" s="6">
        <v>0</v>
      </c>
      <c r="U36" s="6">
        <v>1</v>
      </c>
      <c r="V36" s="6">
        <v>1</v>
      </c>
      <c r="W36" s="6">
        <v>4</v>
      </c>
      <c r="X36" s="6">
        <v>3</v>
      </c>
      <c r="Y36" s="6">
        <v>2</v>
      </c>
      <c r="Z36" s="6">
        <v>5</v>
      </c>
      <c r="AA36" s="6">
        <v>2</v>
      </c>
      <c r="AB36" s="6">
        <v>5</v>
      </c>
      <c r="AC36" s="6">
        <v>5</v>
      </c>
      <c r="AD36" s="6">
        <v>5</v>
      </c>
      <c r="AE36" s="6">
        <v>3</v>
      </c>
      <c r="AF36" s="6">
        <v>4</v>
      </c>
      <c r="AG36" s="6">
        <v>3</v>
      </c>
      <c r="AH36" s="6">
        <v>2</v>
      </c>
      <c r="AI36" s="6">
        <v>5</v>
      </c>
      <c r="AJ36" s="6">
        <v>1</v>
      </c>
      <c r="AK36" s="6">
        <v>4</v>
      </c>
      <c r="AL36" s="6">
        <v>1</v>
      </c>
      <c r="AM36" s="6">
        <v>2</v>
      </c>
      <c r="AN36" s="6">
        <v>0</v>
      </c>
      <c r="AO36" s="6">
        <v>2</v>
      </c>
      <c r="AP36" s="6">
        <v>3</v>
      </c>
      <c r="AQ36" s="6">
        <v>1</v>
      </c>
      <c r="AR36" s="6">
        <v>0</v>
      </c>
      <c r="AS36" s="6">
        <v>2</v>
      </c>
      <c r="AT36" s="6">
        <v>2</v>
      </c>
      <c r="AU36" s="6">
        <v>0</v>
      </c>
      <c r="AV36" s="6">
        <v>3</v>
      </c>
    </row>
    <row r="37" spans="1:48" x14ac:dyDescent="0.3">
      <c r="A37" s="1">
        <v>19</v>
      </c>
      <c r="B37" s="1">
        <v>12</v>
      </c>
      <c r="C37" s="1">
        <v>28</v>
      </c>
      <c r="D37" s="6">
        <v>3</v>
      </c>
      <c r="E37" s="6">
        <v>4</v>
      </c>
      <c r="F37" s="6">
        <v>6</v>
      </c>
      <c r="G37" s="6">
        <v>4</v>
      </c>
      <c r="H37" s="6">
        <v>1</v>
      </c>
      <c r="I37" s="6">
        <v>5</v>
      </c>
      <c r="J37" s="6" t="str">
        <f t="shared" si="0"/>
        <v>28 3</v>
      </c>
      <c r="K37" s="6" t="str">
        <f t="shared" si="1"/>
        <v>28 4</v>
      </c>
      <c r="L37" s="6" t="str">
        <f t="shared" si="2"/>
        <v>28 6</v>
      </c>
      <c r="M37" s="6" t="str">
        <f t="shared" si="3"/>
        <v>28 4</v>
      </c>
      <c r="N37" s="6" t="str">
        <f t="shared" si="4"/>
        <v>28 1</v>
      </c>
      <c r="O37" s="6" t="str">
        <f t="shared" si="5"/>
        <v>28 5</v>
      </c>
      <c r="R37" s="1">
        <v>1</v>
      </c>
      <c r="S37" s="1">
        <v>82</v>
      </c>
      <c r="T37" s="1">
        <v>76</v>
      </c>
      <c r="U37" s="1">
        <v>0</v>
      </c>
      <c r="V37" s="1"/>
    </row>
    <row r="38" spans="1:48" x14ac:dyDescent="0.3">
      <c r="A38" s="1">
        <v>9</v>
      </c>
      <c r="B38" s="1">
        <v>9</v>
      </c>
      <c r="C38" s="1">
        <v>29</v>
      </c>
      <c r="D38" s="6">
        <v>8</v>
      </c>
      <c r="E38" s="6">
        <v>8</v>
      </c>
      <c r="F38" s="6">
        <v>8</v>
      </c>
      <c r="G38" s="6">
        <v>3</v>
      </c>
      <c r="H38" s="6">
        <v>6</v>
      </c>
      <c r="I38" s="6">
        <v>2</v>
      </c>
      <c r="J38" s="6" t="str">
        <f t="shared" si="0"/>
        <v>29 8</v>
      </c>
      <c r="K38" s="6" t="str">
        <f t="shared" si="1"/>
        <v>29 8</v>
      </c>
      <c r="L38" s="6" t="str">
        <f t="shared" si="2"/>
        <v>29 8</v>
      </c>
      <c r="M38" s="6" t="str">
        <f t="shared" si="3"/>
        <v>29 3</v>
      </c>
      <c r="N38" s="6" t="str">
        <f t="shared" si="4"/>
        <v>29 6</v>
      </c>
      <c r="O38" s="6" t="str">
        <f t="shared" si="5"/>
        <v>29 2</v>
      </c>
      <c r="R38" s="1">
        <v>10</v>
      </c>
      <c r="S38" s="1">
        <v>2</v>
      </c>
      <c r="T38" s="1">
        <v>39</v>
      </c>
      <c r="U38" s="1">
        <v>7.166666666666667</v>
      </c>
      <c r="V38" s="1">
        <v>19.209372712298546</v>
      </c>
      <c r="W38" s="6">
        <v>5</v>
      </c>
    </row>
    <row r="39" spans="1:48" x14ac:dyDescent="0.3">
      <c r="A39" s="1">
        <v>12</v>
      </c>
      <c r="B39" s="1">
        <v>9</v>
      </c>
      <c r="C39" s="1">
        <v>30</v>
      </c>
      <c r="D39" s="6">
        <v>4</v>
      </c>
      <c r="E39" s="6">
        <v>3</v>
      </c>
      <c r="F39" s="6">
        <v>9</v>
      </c>
      <c r="G39" s="6">
        <v>3</v>
      </c>
      <c r="H39" s="6">
        <v>6</v>
      </c>
      <c r="I39" s="6">
        <v>10</v>
      </c>
      <c r="J39" s="6" t="str">
        <f t="shared" si="0"/>
        <v>30 4</v>
      </c>
      <c r="K39" s="6" t="str">
        <f t="shared" si="1"/>
        <v>30 3</v>
      </c>
      <c r="L39" s="6" t="str">
        <f t="shared" si="2"/>
        <v>30 9</v>
      </c>
      <c r="M39" s="6" t="str">
        <f t="shared" si="3"/>
        <v>30 3</v>
      </c>
      <c r="N39" s="6" t="str">
        <f t="shared" si="4"/>
        <v>30 6</v>
      </c>
      <c r="O39" s="6" t="str">
        <f t="shared" si="5"/>
        <v>30 10</v>
      </c>
      <c r="R39" s="1">
        <v>12</v>
      </c>
      <c r="S39" s="1">
        <v>5</v>
      </c>
      <c r="T39" s="1">
        <v>10</v>
      </c>
      <c r="U39" s="1">
        <v>4.666666666666667</v>
      </c>
      <c r="V39" s="1">
        <v>72.027772421476428</v>
      </c>
      <c r="W39" s="6">
        <v>5</v>
      </c>
    </row>
    <row r="40" spans="1:48" x14ac:dyDescent="0.3">
      <c r="A40" s="1">
        <v>5</v>
      </c>
      <c r="B40" s="1">
        <v>9</v>
      </c>
      <c r="C40" s="1">
        <v>31</v>
      </c>
      <c r="D40" s="6">
        <v>2</v>
      </c>
      <c r="E40" s="6">
        <v>8</v>
      </c>
      <c r="F40" s="6">
        <v>4</v>
      </c>
      <c r="G40" s="6">
        <v>11</v>
      </c>
      <c r="H40" s="6">
        <v>10</v>
      </c>
      <c r="I40" s="6">
        <v>2</v>
      </c>
      <c r="J40" s="6" t="str">
        <f t="shared" si="0"/>
        <v>31 2</v>
      </c>
      <c r="K40" s="6" t="str">
        <f t="shared" si="1"/>
        <v>31 8</v>
      </c>
      <c r="L40" s="6" t="str">
        <f t="shared" si="2"/>
        <v>31 4</v>
      </c>
      <c r="M40" s="6" t="str">
        <f t="shared" si="3"/>
        <v>31 11</v>
      </c>
      <c r="N40" s="6" t="str">
        <f t="shared" si="4"/>
        <v>31 10</v>
      </c>
      <c r="O40" s="6" t="str">
        <f t="shared" si="5"/>
        <v>31 2</v>
      </c>
      <c r="R40" s="1">
        <v>13</v>
      </c>
      <c r="S40" s="1">
        <v>98</v>
      </c>
      <c r="T40" s="1">
        <v>52</v>
      </c>
      <c r="U40" s="1">
        <v>6.166666666666667</v>
      </c>
      <c r="V40" s="1">
        <v>102.04410811016969</v>
      </c>
      <c r="W40" s="6">
        <v>5</v>
      </c>
    </row>
    <row r="41" spans="1:48" x14ac:dyDescent="0.3">
      <c r="A41" s="1">
        <v>10</v>
      </c>
      <c r="B41" s="1">
        <v>16</v>
      </c>
      <c r="C41" s="1">
        <v>32</v>
      </c>
      <c r="D41" s="6">
        <v>8</v>
      </c>
      <c r="E41" s="6">
        <v>10</v>
      </c>
      <c r="F41" s="6">
        <v>8</v>
      </c>
      <c r="G41" s="6">
        <v>11</v>
      </c>
      <c r="H41" s="6">
        <v>3</v>
      </c>
      <c r="I41" s="6">
        <v>7</v>
      </c>
      <c r="J41" s="6" t="str">
        <f t="shared" si="0"/>
        <v>32 8</v>
      </c>
      <c r="K41" s="6" t="str">
        <f t="shared" si="1"/>
        <v>32 10</v>
      </c>
      <c r="L41" s="6" t="str">
        <f t="shared" si="2"/>
        <v>32 8</v>
      </c>
      <c r="M41" s="6" t="str">
        <f t="shared" si="3"/>
        <v>32 11</v>
      </c>
      <c r="N41" s="6" t="str">
        <f t="shared" si="4"/>
        <v>32 3</v>
      </c>
      <c r="O41" s="6" t="str">
        <f t="shared" si="5"/>
        <v>32 7</v>
      </c>
      <c r="R41" s="1">
        <v>14</v>
      </c>
      <c r="S41" s="1">
        <v>84</v>
      </c>
      <c r="T41" s="1">
        <v>25</v>
      </c>
      <c r="U41" s="1">
        <v>20.5</v>
      </c>
      <c r="V41" s="1">
        <v>30.413812651491099</v>
      </c>
      <c r="W41" s="6">
        <v>5</v>
      </c>
    </row>
    <row r="42" spans="1:48" x14ac:dyDescent="0.3">
      <c r="R42" s="1">
        <v>19</v>
      </c>
      <c r="S42" s="1">
        <v>19</v>
      </c>
      <c r="T42" s="1">
        <v>32</v>
      </c>
      <c r="U42" s="1">
        <v>4.166666666666667</v>
      </c>
      <c r="V42" s="1">
        <v>78</v>
      </c>
      <c r="W42" s="6">
        <v>5</v>
      </c>
    </row>
    <row r="43" spans="1:48" x14ac:dyDescent="0.3">
      <c r="R43" s="1">
        <v>2</v>
      </c>
      <c r="S43" s="1">
        <v>96</v>
      </c>
      <c r="T43" s="1">
        <v>44</v>
      </c>
      <c r="U43" s="1">
        <v>15</v>
      </c>
      <c r="V43" s="1">
        <v>34.928498393145958</v>
      </c>
      <c r="W43" s="6">
        <v>4</v>
      </c>
    </row>
    <row r="44" spans="1:48" x14ac:dyDescent="0.3">
      <c r="R44" s="1">
        <v>7</v>
      </c>
      <c r="S44" s="1">
        <v>58</v>
      </c>
      <c r="T44" s="1">
        <v>30</v>
      </c>
      <c r="U44" s="1">
        <v>6.166666666666667</v>
      </c>
      <c r="V44" s="1">
        <v>65.741919655574407</v>
      </c>
      <c r="W44" s="6">
        <v>4</v>
      </c>
    </row>
    <row r="45" spans="1:48" x14ac:dyDescent="0.3">
      <c r="R45" s="1">
        <v>16</v>
      </c>
      <c r="S45" s="1">
        <v>1</v>
      </c>
      <c r="T45" s="1">
        <v>65</v>
      </c>
      <c r="U45" s="1">
        <v>4</v>
      </c>
      <c r="V45" s="1">
        <v>60.29925372672534</v>
      </c>
      <c r="W45" s="6">
        <v>4</v>
      </c>
    </row>
    <row r="46" spans="1:48" x14ac:dyDescent="0.3">
      <c r="R46" s="1">
        <v>21</v>
      </c>
      <c r="S46" s="1">
        <v>50</v>
      </c>
      <c r="T46" s="1">
        <v>93</v>
      </c>
      <c r="U46" s="1">
        <v>4.666666666666667</v>
      </c>
      <c r="V46" s="1">
        <v>99.744674043279119</v>
      </c>
      <c r="W46" s="6">
        <v>4</v>
      </c>
    </row>
    <row r="47" spans="1:48" x14ac:dyDescent="0.3">
      <c r="R47" s="1">
        <v>8</v>
      </c>
      <c r="S47" s="1">
        <v>84</v>
      </c>
      <c r="T47" s="1">
        <v>39</v>
      </c>
      <c r="U47" s="1">
        <v>16.5</v>
      </c>
      <c r="V47" s="1">
        <v>27.513632984395208</v>
      </c>
      <c r="W47" s="6">
        <v>3</v>
      </c>
    </row>
    <row r="48" spans="1:48" x14ac:dyDescent="0.3">
      <c r="R48" s="1">
        <v>15</v>
      </c>
      <c r="S48" s="1">
        <v>61</v>
      </c>
      <c r="T48" s="1">
        <v>59</v>
      </c>
      <c r="U48" s="1">
        <v>3.5</v>
      </c>
      <c r="V48" s="1">
        <v>41.048751503547585</v>
      </c>
      <c r="W48" s="6">
        <v>3</v>
      </c>
    </row>
    <row r="49" spans="18:23" x14ac:dyDescent="0.3">
      <c r="R49" s="1">
        <v>17</v>
      </c>
      <c r="S49" s="1">
        <v>88</v>
      </c>
      <c r="T49" s="1">
        <v>51</v>
      </c>
      <c r="U49" s="1">
        <v>5.5</v>
      </c>
      <c r="V49" s="1">
        <v>88.11923740024082</v>
      </c>
      <c r="W49" s="6">
        <v>3</v>
      </c>
    </row>
    <row r="50" spans="18:23" x14ac:dyDescent="0.3">
      <c r="R50" s="1">
        <v>26</v>
      </c>
      <c r="S50" s="1">
        <v>9</v>
      </c>
      <c r="T50" s="1">
        <v>97</v>
      </c>
      <c r="U50" s="1">
        <v>6.166666666666667</v>
      </c>
      <c r="V50" s="1">
        <v>62.681735776859277</v>
      </c>
      <c r="W50" s="6">
        <v>3</v>
      </c>
    </row>
    <row r="51" spans="18:23" x14ac:dyDescent="0.3">
      <c r="R51" s="1">
        <v>32</v>
      </c>
      <c r="S51" s="1">
        <v>98</v>
      </c>
      <c r="T51" s="1">
        <v>5</v>
      </c>
      <c r="U51" s="1">
        <v>7.833333333333333</v>
      </c>
      <c r="V51" s="1">
        <v>56.515484603779164</v>
      </c>
      <c r="W51" s="6">
        <v>3</v>
      </c>
    </row>
    <row r="52" spans="18:23" x14ac:dyDescent="0.3">
      <c r="R52" s="1">
        <v>3</v>
      </c>
      <c r="S52" s="1">
        <v>50</v>
      </c>
      <c r="T52" s="1">
        <v>5</v>
      </c>
      <c r="U52" s="1">
        <v>3.8333333333333335</v>
      </c>
      <c r="V52" s="1">
        <v>60.307545133258408</v>
      </c>
      <c r="W52" s="6">
        <v>2</v>
      </c>
    </row>
    <row r="53" spans="18:23" x14ac:dyDescent="0.3">
      <c r="R53" s="1">
        <v>9</v>
      </c>
      <c r="S53" s="1">
        <v>14</v>
      </c>
      <c r="T53" s="1">
        <v>24</v>
      </c>
      <c r="U53" s="1">
        <v>4.833333333333333</v>
      </c>
      <c r="V53" s="1">
        <v>71.589105316381762</v>
      </c>
      <c r="W53" s="6">
        <v>2</v>
      </c>
    </row>
    <row r="54" spans="18:23" x14ac:dyDescent="0.3">
      <c r="R54" s="1">
        <v>11</v>
      </c>
      <c r="S54" s="1">
        <v>3</v>
      </c>
      <c r="T54" s="1">
        <v>82</v>
      </c>
      <c r="U54" s="1">
        <v>4.833333333333333</v>
      </c>
      <c r="V54" s="1">
        <v>43.011626335213137</v>
      </c>
      <c r="W54" s="6">
        <v>2</v>
      </c>
    </row>
    <row r="55" spans="18:23" x14ac:dyDescent="0.3">
      <c r="R55" s="1">
        <v>18</v>
      </c>
      <c r="S55" s="1">
        <v>91</v>
      </c>
      <c r="T55" s="1">
        <v>2</v>
      </c>
      <c r="U55" s="1">
        <v>5.833333333333333</v>
      </c>
      <c r="V55" s="1">
        <v>49.091750834534309</v>
      </c>
      <c r="W55" s="6">
        <v>2</v>
      </c>
    </row>
    <row r="56" spans="18:23" x14ac:dyDescent="0.3">
      <c r="R56" s="1">
        <v>23</v>
      </c>
      <c r="S56" s="1">
        <v>5</v>
      </c>
      <c r="T56" s="1">
        <v>42</v>
      </c>
      <c r="U56" s="1">
        <v>6.333333333333333</v>
      </c>
      <c r="V56" s="1">
        <v>97.123632551506233</v>
      </c>
      <c r="W56" s="6">
        <v>2</v>
      </c>
    </row>
    <row r="57" spans="18:23" x14ac:dyDescent="0.3">
      <c r="R57" s="1">
        <v>25</v>
      </c>
      <c r="S57" s="1">
        <v>61</v>
      </c>
      <c r="T57" s="1">
        <v>62</v>
      </c>
      <c r="U57" s="1">
        <v>2.5</v>
      </c>
      <c r="V57" s="1">
        <v>56.302753041036986</v>
      </c>
      <c r="W57" s="6">
        <v>2</v>
      </c>
    </row>
    <row r="58" spans="18:23" x14ac:dyDescent="0.3">
      <c r="R58" s="1">
        <v>29</v>
      </c>
      <c r="S58" s="1">
        <v>23</v>
      </c>
      <c r="T58" s="1">
        <v>15</v>
      </c>
      <c r="U58" s="1">
        <v>5.833333333333333</v>
      </c>
      <c r="V58" s="1">
        <v>63.812224534175265</v>
      </c>
      <c r="W58" s="6">
        <v>2</v>
      </c>
    </row>
    <row r="59" spans="18:23" x14ac:dyDescent="0.3">
      <c r="R59" s="1">
        <v>30</v>
      </c>
      <c r="S59" s="1">
        <v>20</v>
      </c>
      <c r="T59" s="1">
        <v>70</v>
      </c>
      <c r="U59" s="1">
        <v>5.833333333333333</v>
      </c>
      <c r="V59" s="1">
        <v>55.081757415681643</v>
      </c>
      <c r="W59" s="6">
        <v>2</v>
      </c>
    </row>
    <row r="60" spans="18:23" x14ac:dyDescent="0.3">
      <c r="R60" s="1">
        <v>5</v>
      </c>
      <c r="S60" s="1">
        <v>13</v>
      </c>
      <c r="T60" s="1">
        <v>7</v>
      </c>
      <c r="U60" s="1">
        <v>7.5</v>
      </c>
      <c r="V60" s="1">
        <v>36.013886210738214</v>
      </c>
      <c r="W60" s="6">
        <v>1</v>
      </c>
    </row>
    <row r="61" spans="18:23" x14ac:dyDescent="0.3">
      <c r="R61" s="1">
        <v>6</v>
      </c>
      <c r="S61" s="1">
        <v>29</v>
      </c>
      <c r="T61" s="1">
        <v>89</v>
      </c>
      <c r="U61" s="1">
        <v>6.666666666666667</v>
      </c>
      <c r="V61" s="1">
        <v>83.546394296821688</v>
      </c>
      <c r="W61" s="6">
        <v>1</v>
      </c>
    </row>
    <row r="62" spans="18:23" x14ac:dyDescent="0.3">
      <c r="R62" s="1">
        <v>20</v>
      </c>
      <c r="S62" s="1">
        <v>93</v>
      </c>
      <c r="T62" s="1">
        <v>3</v>
      </c>
      <c r="U62" s="1">
        <v>5</v>
      </c>
      <c r="V62" s="1">
        <v>79.479557120054466</v>
      </c>
      <c r="W62" s="6">
        <v>1</v>
      </c>
    </row>
    <row r="63" spans="18:23" x14ac:dyDescent="0.3">
      <c r="R63" s="1">
        <v>22</v>
      </c>
      <c r="S63" s="1">
        <v>98</v>
      </c>
      <c r="T63" s="1">
        <v>14</v>
      </c>
      <c r="U63" s="1">
        <v>6.833333333333333</v>
      </c>
      <c r="V63" s="1">
        <v>92.439169187092972</v>
      </c>
      <c r="W63" s="6">
        <v>1</v>
      </c>
    </row>
    <row r="64" spans="18:23" x14ac:dyDescent="0.3">
      <c r="R64" s="1">
        <v>27</v>
      </c>
      <c r="S64" s="1">
        <v>80</v>
      </c>
      <c r="T64" s="1">
        <v>55</v>
      </c>
      <c r="U64" s="1">
        <v>8</v>
      </c>
      <c r="V64" s="1">
        <v>82.492423894561369</v>
      </c>
      <c r="W64" s="6">
        <v>1</v>
      </c>
    </row>
    <row r="65" spans="18:23" x14ac:dyDescent="0.3">
      <c r="R65" s="1">
        <v>4</v>
      </c>
      <c r="S65" s="1">
        <v>49</v>
      </c>
      <c r="T65" s="1">
        <v>8</v>
      </c>
      <c r="U65" s="1">
        <v>5.833333333333333</v>
      </c>
      <c r="V65" s="1">
        <v>3.1622776601683795</v>
      </c>
      <c r="W65" s="6">
        <v>0</v>
      </c>
    </row>
    <row r="66" spans="18:23" x14ac:dyDescent="0.3">
      <c r="R66" s="1">
        <v>24</v>
      </c>
      <c r="S66" s="1">
        <v>42</v>
      </c>
      <c r="T66" s="1">
        <v>9</v>
      </c>
      <c r="U66" s="1">
        <v>6</v>
      </c>
      <c r="V66" s="1">
        <v>49.578221024962161</v>
      </c>
      <c r="W66" s="6">
        <v>0</v>
      </c>
    </row>
    <row r="67" spans="18:23" x14ac:dyDescent="0.3">
      <c r="R67" s="1">
        <v>28</v>
      </c>
      <c r="S67" s="1">
        <v>57</v>
      </c>
      <c r="T67" s="1">
        <v>69</v>
      </c>
      <c r="U67" s="1">
        <v>3.8333333333333335</v>
      </c>
      <c r="V67" s="1">
        <v>26.92582403567252</v>
      </c>
      <c r="W67" s="6">
        <v>0</v>
      </c>
    </row>
    <row r="68" spans="18:23" x14ac:dyDescent="0.3">
      <c r="R68" s="1">
        <v>31</v>
      </c>
      <c r="S68" s="1">
        <v>85</v>
      </c>
      <c r="T68" s="1">
        <v>60</v>
      </c>
      <c r="U68" s="1">
        <v>6.166666666666667</v>
      </c>
      <c r="V68" s="1">
        <v>65.76473218982953</v>
      </c>
      <c r="W68" s="6">
        <v>0</v>
      </c>
    </row>
  </sheetData>
  <sortState ref="R38:W68">
    <sortCondition descending="1" ref="W38:W6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K5" sqref="K5"/>
    </sheetView>
  </sheetViews>
  <sheetFormatPr defaultRowHeight="14.4" x14ac:dyDescent="0.3"/>
  <sheetData>
    <row r="2" spans="2:6" x14ac:dyDescent="0.3">
      <c r="C2" t="s">
        <v>150</v>
      </c>
      <c r="D2">
        <v>2.5</v>
      </c>
      <c r="E2">
        <v>5</v>
      </c>
      <c r="F2">
        <v>10</v>
      </c>
    </row>
    <row r="3" spans="2:6" x14ac:dyDescent="0.3">
      <c r="B3" t="s">
        <v>151</v>
      </c>
      <c r="C3">
        <v>20</v>
      </c>
      <c r="D3">
        <v>15.07</v>
      </c>
      <c r="E3">
        <v>5.33</v>
      </c>
      <c r="F3">
        <v>5.35</v>
      </c>
    </row>
    <row r="4" spans="2:6" x14ac:dyDescent="0.3">
      <c r="C4">
        <v>30</v>
      </c>
      <c r="D4">
        <v>14.86</v>
      </c>
      <c r="E4">
        <v>6.92</v>
      </c>
      <c r="F4">
        <v>10.039999999999999</v>
      </c>
    </row>
    <row r="5" spans="2:6" x14ac:dyDescent="0.3">
      <c r="C5">
        <v>40</v>
      </c>
      <c r="D5">
        <v>16.38</v>
      </c>
      <c r="E5">
        <v>7.53</v>
      </c>
      <c r="F5">
        <v>10.33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Bubble</vt:lpstr>
      <vt:lpstr>Bench-32</vt:lpstr>
      <vt:lpstr>Sheet2</vt:lpstr>
      <vt:lpstr>Sheet1</vt:lpstr>
      <vt:lpstr>Chart</vt:lpstr>
      <vt:lpstr>Sheet9</vt:lpstr>
      <vt:lpstr>PivotChart</vt:lpstr>
      <vt:lpstr>Sheet5</vt:lpstr>
      <vt:lpstr>alphaBeta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Paul</dc:creator>
  <cp:lastModifiedBy>J. Paul</cp:lastModifiedBy>
  <dcterms:created xsi:type="dcterms:W3CDTF">2017-04-14T11:34:05Z</dcterms:created>
  <dcterms:modified xsi:type="dcterms:W3CDTF">2017-05-03T23:00:09Z</dcterms:modified>
</cp:coreProperties>
</file>