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915" windowHeight="67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D23" i="1" l="1"/>
  <c r="F18" i="1"/>
  <c r="K17" i="1"/>
  <c r="K15" i="1" l="1"/>
  <c r="J13" i="1"/>
  <c r="J22" i="1"/>
  <c r="H22" i="1"/>
  <c r="E25" i="1"/>
  <c r="D25" i="1"/>
  <c r="C25" i="1"/>
  <c r="B24" i="1"/>
  <c r="B23" i="1"/>
  <c r="J12" i="1"/>
  <c r="I16" i="1"/>
  <c r="I15" i="1"/>
  <c r="I13" i="1"/>
  <c r="B18" i="1" l="1"/>
  <c r="C18" i="1" s="1"/>
  <c r="J21" i="1"/>
  <c r="H19" i="1"/>
  <c r="C15" i="1"/>
  <c r="E20" i="1" s="1"/>
  <c r="E13" i="1"/>
  <c r="C13" i="1"/>
  <c r="C20" i="1"/>
  <c r="C19" i="1"/>
  <c r="E18" i="1" l="1"/>
  <c r="E19" i="1"/>
  <c r="G20" i="1" l="1"/>
  <c r="E26" i="1" l="1"/>
  <c r="E22" i="1"/>
  <c r="B26" i="1"/>
  <c r="D15" i="1" l="1"/>
  <c r="D12" i="1"/>
</calcChain>
</file>

<file path=xl/sharedStrings.xml><?xml version="1.0" encoding="utf-8"?>
<sst xmlns="http://schemas.openxmlformats.org/spreadsheetml/2006/main" count="45" uniqueCount="37">
  <si>
    <t>單晶片adc</t>
    <phoneticPr fontId="1" type="noConversion"/>
  </si>
  <si>
    <t>數值</t>
    <phoneticPr fontId="1" type="noConversion"/>
  </si>
  <si>
    <t>0~1023</t>
    <phoneticPr fontId="1" type="noConversion"/>
  </si>
  <si>
    <t>對應</t>
    <phoneticPr fontId="1" type="noConversion"/>
  </si>
  <si>
    <t>0~5v</t>
    <phoneticPr fontId="1" type="noConversion"/>
  </si>
  <si>
    <t>0~3.3v</t>
    <phoneticPr fontId="1" type="noConversion"/>
  </si>
  <si>
    <t>330mv/g</t>
    <phoneticPr fontId="1" type="noConversion"/>
  </si>
  <si>
    <t>加速度</t>
    <phoneticPr fontId="1" type="noConversion"/>
  </si>
  <si>
    <t>±3g</t>
    <phoneticPr fontId="1" type="noConversion"/>
  </si>
  <si>
    <t>轉換</t>
    <phoneticPr fontId="1" type="noConversion"/>
  </si>
  <si>
    <t>電壓</t>
    <phoneticPr fontId="1" type="noConversion"/>
  </si>
  <si>
    <t>3.3v</t>
    <phoneticPr fontId="1" type="noConversion"/>
  </si>
  <si>
    <t>角度</t>
    <phoneticPr fontId="1" type="noConversion"/>
  </si>
  <si>
    <t>g</t>
    <phoneticPr fontId="1" type="noConversion"/>
  </si>
  <si>
    <t>加速度計</t>
    <phoneticPr fontId="1" type="noConversion"/>
  </si>
  <si>
    <t>角速度計</t>
    <phoneticPr fontId="1" type="noConversion"/>
  </si>
  <si>
    <t>數值</t>
    <phoneticPr fontId="1" type="noConversion"/>
  </si>
  <si>
    <t>對應</t>
    <phoneticPr fontId="1" type="noConversion"/>
  </si>
  <si>
    <t>±500 °/sec</t>
    <phoneticPr fontId="1" type="noConversion"/>
  </si>
  <si>
    <t>0~3.3v</t>
    <phoneticPr fontId="1" type="noConversion"/>
  </si>
  <si>
    <t>角度</t>
    <phoneticPr fontId="1" type="noConversion"/>
  </si>
  <si>
    <t>2mv/°/sec</t>
    <phoneticPr fontId="1" type="noConversion"/>
  </si>
  <si>
    <t>轉換</t>
    <phoneticPr fontId="1" type="noConversion"/>
  </si>
  <si>
    <t>電壓</t>
    <phoneticPr fontId="1" type="noConversion"/>
  </si>
  <si>
    <t>角度</t>
    <phoneticPr fontId="1" type="noConversion"/>
  </si>
  <si>
    <t xml:space="preserve">數值 </t>
    <phoneticPr fontId="1" type="noConversion"/>
  </si>
  <si>
    <t>真實情況</t>
    <phoneticPr fontId="1" type="noConversion"/>
  </si>
  <si>
    <t>330mv/g</t>
    <phoneticPr fontId="1" type="noConversion"/>
  </si>
  <si>
    <t>電壓(v)</t>
    <phoneticPr fontId="1" type="noConversion"/>
  </si>
  <si>
    <r>
      <t xml:space="preserve">2mv/ </t>
    </r>
    <r>
      <rPr>
        <sz val="12"/>
        <color theme="1"/>
        <rFont val="新細明體"/>
        <family val="1"/>
        <charset val="136"/>
      </rPr>
      <t>°</t>
    </r>
    <r>
      <rPr>
        <sz val="12"/>
        <color theme="1"/>
        <rFont val="新細明體"/>
        <family val="2"/>
        <charset val="136"/>
      </rPr>
      <t>/s</t>
    </r>
    <phoneticPr fontId="1" type="noConversion"/>
  </si>
  <si>
    <t>°/數值</t>
    <phoneticPr fontId="1" type="noConversion"/>
  </si>
  <si>
    <t>差距</t>
    <phoneticPr fontId="1" type="noConversion"/>
  </si>
  <si>
    <t>角度/數值</t>
    <phoneticPr fontId="1" type="noConversion"/>
  </si>
  <si>
    <t>加速度計</t>
    <phoneticPr fontId="1" type="noConversion"/>
  </si>
  <si>
    <t>角速度計</t>
    <phoneticPr fontId="1" type="noConversion"/>
  </si>
  <si>
    <r>
      <t>9.1mv/</t>
    </r>
    <r>
      <rPr>
        <sz val="12"/>
        <color theme="1"/>
        <rFont val="新細明體"/>
        <family val="1"/>
        <charset val="136"/>
      </rPr>
      <t>°</t>
    </r>
    <r>
      <rPr>
        <sz val="12"/>
        <color theme="1"/>
        <rFont val="新細明體"/>
        <family val="2"/>
        <charset val="136"/>
      </rPr>
      <t>/s</t>
    </r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</si>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</sst>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  <font>
      <sz val="12"/>
      <color rgb="FFFF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0" workbookViewId="0">
      <selection activeCell="D25" sqref="D25"/>
    </sheetView>
  </sheetViews>
  <sheetFormatPr defaultRowHeight="16.5" x14ac:dyDescent="0.25"/>
  <cols>
    <col min="3" max="3" width="9.5" bestFit="1" customWidth="1"/>
    <col min="9" max="9" width="9.5" bestFit="1" customWidth="1"/>
  </cols>
  <sheetData>
    <row r="1" spans="1:12" x14ac:dyDescent="0.25">
      <c r="A1" s="3" t="s">
        <v>0</v>
      </c>
      <c r="B1" s="3"/>
    </row>
    <row r="2" spans="1:12" x14ac:dyDescent="0.25">
      <c r="A2" t="s">
        <v>1</v>
      </c>
      <c r="B2" t="s">
        <v>2</v>
      </c>
    </row>
    <row r="3" spans="1:12" x14ac:dyDescent="0.25">
      <c r="A3" t="s">
        <v>3</v>
      </c>
      <c r="B3" t="s">
        <v>4</v>
      </c>
    </row>
    <row r="5" spans="1:12" x14ac:dyDescent="0.25">
      <c r="A5" s="3" t="s">
        <v>14</v>
      </c>
      <c r="B5" s="3"/>
    </row>
    <row r="6" spans="1:12" x14ac:dyDescent="0.25">
      <c r="A6" t="s">
        <v>1</v>
      </c>
      <c r="B6" t="s">
        <v>5</v>
      </c>
      <c r="G6" s="3" t="s">
        <v>15</v>
      </c>
      <c r="H6" s="3"/>
    </row>
    <row r="7" spans="1:12" x14ac:dyDescent="0.25">
      <c r="A7" t="s">
        <v>3</v>
      </c>
      <c r="B7" t="s">
        <v>6</v>
      </c>
      <c r="G7" t="s">
        <v>16</v>
      </c>
      <c r="H7" s="1" t="s">
        <v>19</v>
      </c>
    </row>
    <row r="8" spans="1:12" x14ac:dyDescent="0.25">
      <c r="A8" t="s">
        <v>7</v>
      </c>
      <c r="B8" s="1" t="s">
        <v>8</v>
      </c>
      <c r="G8" t="s">
        <v>17</v>
      </c>
      <c r="H8" s="1" t="s">
        <v>21</v>
      </c>
    </row>
    <row r="9" spans="1:12" x14ac:dyDescent="0.25">
      <c r="G9" t="s">
        <v>20</v>
      </c>
      <c r="H9" s="1" t="s">
        <v>18</v>
      </c>
    </row>
    <row r="10" spans="1:12" x14ac:dyDescent="0.25">
      <c r="A10" s="3" t="s">
        <v>33</v>
      </c>
      <c r="B10" s="3"/>
      <c r="G10" s="3" t="s">
        <v>34</v>
      </c>
      <c r="H10" s="3"/>
    </row>
    <row r="11" spans="1:12" x14ac:dyDescent="0.25">
      <c r="A11" s="3" t="s">
        <v>9</v>
      </c>
      <c r="B11" s="3"/>
      <c r="G11" s="3" t="s">
        <v>22</v>
      </c>
      <c r="H11" s="3"/>
    </row>
    <row r="12" spans="1:12" x14ac:dyDescent="0.25">
      <c r="A12" t="s">
        <v>10</v>
      </c>
      <c r="B12">
        <v>5</v>
      </c>
      <c r="C12" t="s">
        <v>11</v>
      </c>
      <c r="D12">
        <f>3.3/5</f>
        <v>0.65999999999999992</v>
      </c>
      <c r="G12" t="s">
        <v>23</v>
      </c>
      <c r="H12">
        <v>5</v>
      </c>
      <c r="I12">
        <v>3</v>
      </c>
      <c r="J12">
        <f>I12/H12</f>
        <v>0.6</v>
      </c>
    </row>
    <row r="13" spans="1:12" x14ac:dyDescent="0.25">
      <c r="A13" t="s">
        <v>1</v>
      </c>
      <c r="B13">
        <v>1023</v>
      </c>
      <c r="C13">
        <f>B13*0.66</f>
        <v>675.18000000000006</v>
      </c>
      <c r="E13">
        <f>338/1024*5</f>
        <v>1.650390625</v>
      </c>
      <c r="G13" t="s">
        <v>16</v>
      </c>
      <c r="H13">
        <v>1023</v>
      </c>
      <c r="I13">
        <f>H13*J12</f>
        <v>613.79999999999995</v>
      </c>
      <c r="J13">
        <f>5000/1024</f>
        <v>4.8828125</v>
      </c>
    </row>
    <row r="14" spans="1:12" ht="17.25" customHeight="1" x14ac:dyDescent="0.25">
      <c r="A14" t="s">
        <v>13</v>
      </c>
      <c r="B14" t="s">
        <v>28</v>
      </c>
      <c r="C14" t="s">
        <v>1</v>
      </c>
      <c r="D14" t="s">
        <v>12</v>
      </c>
      <c r="G14" t="s">
        <v>24</v>
      </c>
      <c r="H14" t="s">
        <v>23</v>
      </c>
      <c r="I14" t="s">
        <v>25</v>
      </c>
      <c r="K14" s="4" t="s">
        <v>30</v>
      </c>
      <c r="L14" s="4"/>
    </row>
    <row r="15" spans="1:12" x14ac:dyDescent="0.25">
      <c r="A15">
        <v>0</v>
      </c>
      <c r="B15">
        <v>1.65</v>
      </c>
      <c r="C15">
        <f>B13/B12*B15</f>
        <v>337.59</v>
      </c>
      <c r="D15">
        <f>ASIN(A15/1)</f>
        <v>0</v>
      </c>
      <c r="G15">
        <v>0</v>
      </c>
      <c r="H15">
        <v>1.5</v>
      </c>
      <c r="I15">
        <f>H15*H13/H12</f>
        <v>306.89999999999998</v>
      </c>
      <c r="J15" t="s">
        <v>29</v>
      </c>
      <c r="K15" s="3">
        <f>H12*1000/H13/2</f>
        <v>2.4437927663734116</v>
      </c>
      <c r="L15" s="3"/>
    </row>
    <row r="16" spans="1:12" x14ac:dyDescent="0.25">
      <c r="A16">
        <v>3</v>
      </c>
      <c r="G16">
        <v>500</v>
      </c>
      <c r="H16">
        <v>2.5</v>
      </c>
      <c r="I16">
        <f>H16*H13/H12</f>
        <v>511.5</v>
      </c>
      <c r="K16" s="4" t="s">
        <v>30</v>
      </c>
      <c r="L16" s="4"/>
    </row>
    <row r="17" spans="1:12" x14ac:dyDescent="0.25">
      <c r="A17">
        <v>-3</v>
      </c>
      <c r="F17" t="s">
        <v>32</v>
      </c>
      <c r="G17">
        <v>-500</v>
      </c>
      <c r="H17">
        <v>0.5</v>
      </c>
      <c r="I17">
        <v>0</v>
      </c>
      <c r="J17" t="s">
        <v>35</v>
      </c>
      <c r="K17" s="3">
        <f>H12*1000/H13/9.1</f>
        <v>0.53709731129085969</v>
      </c>
      <c r="L17" s="3"/>
    </row>
    <row r="18" spans="1:12" x14ac:dyDescent="0.25">
      <c r="A18" s="2">
        <v>0.5</v>
      </c>
      <c r="B18">
        <f>B15+0.33*A18</f>
        <v>1.8149999999999999</v>
      </c>
      <c r="C18">
        <f>B13/B12*B18</f>
        <v>371.34899999999999</v>
      </c>
      <c r="D18">
        <v>30</v>
      </c>
      <c r="E18">
        <f>C18-C15</f>
        <v>33.759000000000015</v>
      </c>
      <c r="F18">
        <f>B12*1000/B13/33*6</f>
        <v>0.88865191504487684</v>
      </c>
    </row>
    <row r="19" spans="1:12" x14ac:dyDescent="0.25">
      <c r="A19">
        <v>1</v>
      </c>
      <c r="B19">
        <v>1.98</v>
      </c>
      <c r="C19">
        <f>337.92/1.65*B19</f>
        <v>405.50400000000002</v>
      </c>
      <c r="D19">
        <v>90</v>
      </c>
      <c r="E19">
        <f>C19-C15</f>
        <v>67.914000000000044</v>
      </c>
      <c r="H19">
        <f>1/(0.2*5.666)</f>
        <v>0.88245675961877856</v>
      </c>
    </row>
    <row r="20" spans="1:12" x14ac:dyDescent="0.25">
      <c r="A20">
        <v>-1</v>
      </c>
      <c r="B20">
        <v>1.32</v>
      </c>
      <c r="C20">
        <f>337.92/1.65*B20</f>
        <v>270.33600000000001</v>
      </c>
      <c r="D20">
        <v>-90</v>
      </c>
      <c r="E20">
        <f>C15-C20</f>
        <v>67.253999999999962</v>
      </c>
      <c r="G20">
        <f>1024/5*1.5</f>
        <v>307.20000000000005</v>
      </c>
    </row>
    <row r="21" spans="1:12" x14ac:dyDescent="0.25">
      <c r="J21">
        <f>330/2*0.2048</f>
        <v>33.792000000000002</v>
      </c>
    </row>
    <row r="22" spans="1:12" x14ac:dyDescent="0.25">
      <c r="A22" t="s">
        <v>26</v>
      </c>
      <c r="C22">
        <v>1</v>
      </c>
      <c r="D22">
        <v>0.5</v>
      </c>
      <c r="E22">
        <f>402-337.92</f>
        <v>64.079999999999984</v>
      </c>
      <c r="F22" t="s">
        <v>26</v>
      </c>
      <c r="G22" t="s">
        <v>36</v>
      </c>
      <c r="H22">
        <f>I22/(H13/H12)</f>
        <v>1.4173998044965788</v>
      </c>
      <c r="I22">
        <v>290</v>
      </c>
      <c r="J22">
        <f>G16/I22</f>
        <v>1.7241379310344827</v>
      </c>
    </row>
    <row r="23" spans="1:12" x14ac:dyDescent="0.25">
      <c r="A23">
        <v>1</v>
      </c>
      <c r="B23">
        <f>C23/(B13/B12)</f>
        <v>2.0039100684261975</v>
      </c>
      <c r="C23">
        <v>410</v>
      </c>
      <c r="D23">
        <f>C23-C25</f>
        <v>337</v>
      </c>
      <c r="G23">
        <v>500</v>
      </c>
      <c r="H23">
        <v>602</v>
      </c>
      <c r="I23">
        <v>602</v>
      </c>
    </row>
    <row r="24" spans="1:12" x14ac:dyDescent="0.25">
      <c r="A24">
        <v>-1</v>
      </c>
      <c r="B24">
        <f>C24/(B13/B12)</f>
        <v>1.2903225806451613</v>
      </c>
      <c r="C24">
        <v>264</v>
      </c>
      <c r="G24">
        <v>-500</v>
      </c>
      <c r="H24">
        <v>0</v>
      </c>
      <c r="I24">
        <v>0</v>
      </c>
    </row>
    <row r="25" spans="1:12" x14ac:dyDescent="0.25">
      <c r="B25" t="s">
        <v>31</v>
      </c>
      <c r="C25">
        <f>(C23-C24)/2</f>
        <v>73</v>
      </c>
      <c r="D25">
        <f>C25/2</f>
        <v>36.5</v>
      </c>
      <c r="E25">
        <f>30/D25</f>
        <v>0.82191780821917804</v>
      </c>
    </row>
    <row r="26" spans="1:12" x14ac:dyDescent="0.25">
      <c r="A26" t="s">
        <v>27</v>
      </c>
      <c r="B26">
        <f>337.92/1.65*0.33</f>
        <v>67.584000000000003</v>
      </c>
      <c r="D26">
        <v>333</v>
      </c>
      <c r="E26">
        <f>333-268</f>
        <v>65</v>
      </c>
    </row>
    <row r="27" spans="1:12" x14ac:dyDescent="0.25">
      <c r="D27">
        <v>263</v>
      </c>
    </row>
  </sheetData>
  <mergeCells count="11">
    <mergeCell ref="K14:L14"/>
    <mergeCell ref="K15:L15"/>
    <mergeCell ref="K16:L16"/>
    <mergeCell ref="K17:L17"/>
    <mergeCell ref="A1:B1"/>
    <mergeCell ref="A5:B5"/>
    <mergeCell ref="A11:B11"/>
    <mergeCell ref="G6:H6"/>
    <mergeCell ref="G11:H11"/>
    <mergeCell ref="A10:B10"/>
    <mergeCell ref="G10:H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2015-07-21T09:30:24Z</dcterms:created>
  <dcterms:modified xsi:type="dcterms:W3CDTF">2015-09-30T16:53:21Z</dcterms:modified>
</cp:coreProperties>
</file>