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charts/chart16.xml" ContentType="application/vnd.openxmlformats-officedocument.drawingml.chart+xml"/>
  <Override PartName="/xl/charts/style7.xml" ContentType="application/vnd.ms-office.chartstyle+xml"/>
  <Override PartName="/xl/charts/colors7.xml" ContentType="application/vnd.ms-office.chartcolorstyle+xml"/>
  <Override PartName="/xl/charts/chart17.xml" ContentType="application/vnd.openxmlformats-officedocument.drawingml.chart+xml"/>
  <Override PartName="/xl/charts/style8.xml" ContentType="application/vnd.ms-office.chartstyle+xml"/>
  <Override PartName="/xl/charts/colors8.xml" ContentType="application/vnd.ms-office.chartcolorstyle+xml"/>
  <Override PartName="/xl/charts/chart18.xml" ContentType="application/vnd.openxmlformats-officedocument.drawingml.chart+xml"/>
  <Override PartName="/xl/charts/style9.xml" ContentType="application/vnd.ms-office.chartstyle+xml"/>
  <Override PartName="/xl/charts/colors9.xml" ContentType="application/vnd.ms-office.chartcolorstyle+xml"/>
  <Override PartName="/xl/charts/chart1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20.xml" ContentType="application/vnd.openxmlformats-officedocument.drawingml.chart+xml"/>
  <Override PartName="/xl/charts/style11.xml" ContentType="application/vnd.ms-office.chartstyle+xml"/>
  <Override PartName="/xl/charts/colors11.xml" ContentType="application/vnd.ms-office.chartcolorstyle+xml"/>
  <Override PartName="/xl/charts/chart21.xml" ContentType="application/vnd.openxmlformats-officedocument.drawingml.chart+xml"/>
  <Override PartName="/xl/charts/style12.xml" ContentType="application/vnd.ms-office.chartstyle+xml"/>
  <Override PartName="/xl/charts/colors12.xml" ContentType="application/vnd.ms-office.chartcolorstyle+xml"/>
  <Override PartName="/xl/charts/chart2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23.xml" ContentType="application/vnd.openxmlformats-officedocument.drawingml.chart+xml"/>
  <Override PartName="/xl/charts/style14.xml" ContentType="application/vnd.ms-office.chartstyle+xml"/>
  <Override PartName="/xl/charts/colors14.xml" ContentType="application/vnd.ms-office.chartcolorstyle+xml"/>
  <Override PartName="/xl/charts/chart24.xml" ContentType="application/vnd.openxmlformats-officedocument.drawingml.chart+xml"/>
  <Override PartName="/xl/charts/style15.xml" ContentType="application/vnd.ms-office.chartstyle+xml"/>
  <Override PartName="/xl/charts/colors15.xml" ContentType="application/vnd.ms-office.chartcolorstyle+xml"/>
  <Override PartName="/xl/charts/chart2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UTP MATRICULA I SEMESTRE 2019\ESTADÍSTICA\"/>
    </mc:Choice>
  </mc:AlternateContent>
  <bookViews>
    <workbookView xWindow="600" yWindow="135" windowWidth="14115" windowHeight="5085" activeTab="3"/>
  </bookViews>
  <sheets>
    <sheet name="tabla de frecuencia  tipo 1" sheetId="7" r:id="rId1"/>
    <sheet name="123" sheetId="29" r:id="rId2"/>
    <sheet name="Hoja2" sheetId="28" r:id="rId3"/>
    <sheet name="Tabla  de frecuencia tipo 2" sheetId="13" r:id="rId4"/>
    <sheet name="Hoja3" sheetId="31" r:id="rId5"/>
    <sheet name="TABLA  DE FRECUENCIA  TIPO 3" sheetId="14" r:id="rId6"/>
    <sheet name="Hoja7" sheetId="34" r:id="rId7"/>
    <sheet name="Hoja1" sheetId="27" r:id="rId8"/>
    <sheet name="Hoja8" sheetId="35" r:id="rId9"/>
    <sheet name="SI USA K=5" sheetId="4" r:id="rId10"/>
    <sheet name="Ejemplo  adicional" sheetId="15" r:id="rId11"/>
  </sheets>
  <externalReferences>
    <externalReference r:id="rId12"/>
    <externalReference r:id="rId13"/>
    <externalReference r:id="rId14"/>
  </externalReferences>
  <calcPr calcId="152511"/>
</workbook>
</file>

<file path=xl/calcChain.xml><?xml version="1.0" encoding="utf-8"?>
<calcChain xmlns="http://schemas.openxmlformats.org/spreadsheetml/2006/main">
  <c r="D29" i="7" l="1"/>
  <c r="D28" i="7"/>
  <c r="C29" i="7"/>
  <c r="C28" i="7"/>
  <c r="J100" i="14" l="1"/>
  <c r="J101" i="14" s="1"/>
  <c r="J102" i="14" s="1"/>
  <c r="J103" i="14" s="1"/>
  <c r="J104" i="14" s="1"/>
  <c r="J99" i="14"/>
  <c r="I100" i="14"/>
  <c r="I101" i="14"/>
  <c r="I102" i="14"/>
  <c r="I103" i="14"/>
  <c r="I104" i="14"/>
  <c r="I99" i="14"/>
  <c r="H100" i="14"/>
  <c r="H101" i="14" s="1"/>
  <c r="H102" i="14" s="1"/>
  <c r="H103" i="14" s="1"/>
  <c r="H104" i="14" s="1"/>
  <c r="H99" i="14"/>
  <c r="G99" i="14" a="1"/>
  <c r="G100" i="14" s="1"/>
  <c r="F100" i="14"/>
  <c r="F101" i="14"/>
  <c r="F102" i="14"/>
  <c r="F103" i="14"/>
  <c r="F104" i="14"/>
  <c r="F99" i="14"/>
  <c r="E100" i="14"/>
  <c r="D101" i="14" s="1"/>
  <c r="E101" i="14" s="1"/>
  <c r="D102" i="14" s="1"/>
  <c r="E102" i="14" s="1"/>
  <c r="D103" i="14" s="1"/>
  <c r="E103" i="14" s="1"/>
  <c r="D104" i="14" s="1"/>
  <c r="E104" i="14" s="1"/>
  <c r="D100" i="14"/>
  <c r="E99" i="14"/>
  <c r="E35" i="14"/>
  <c r="H25" i="14"/>
  <c r="H24" i="14"/>
  <c r="G24" i="14"/>
  <c r="H18" i="14"/>
  <c r="G101" i="14" l="1"/>
  <c r="G103" i="14"/>
  <c r="G99" i="14"/>
  <c r="G102" i="14"/>
  <c r="G104" i="14"/>
  <c r="H26" i="14" l="1"/>
  <c r="G26" i="14" l="1"/>
  <c r="G25" i="14"/>
  <c r="G105" i="14" l="1"/>
  <c r="G115" i="13"/>
  <c r="G116" i="13"/>
  <c r="G117" i="13" s="1"/>
  <c r="G118" i="13" s="1"/>
  <c r="G119" i="13" s="1"/>
  <c r="G120" i="13" s="1"/>
  <c r="G114" i="13"/>
  <c r="F115" i="13"/>
  <c r="F116" i="13"/>
  <c r="F117" i="13"/>
  <c r="F118" i="13"/>
  <c r="F119" i="13"/>
  <c r="F120" i="13"/>
  <c r="F114" i="13"/>
  <c r="E115" i="13"/>
  <c r="E116" i="13" s="1"/>
  <c r="E117" i="13" s="1"/>
  <c r="E118" i="13" s="1"/>
  <c r="E119" i="13" s="1"/>
  <c r="E120" i="13" s="1"/>
  <c r="E114" i="13"/>
  <c r="D115" i="13"/>
  <c r="D116" i="13"/>
  <c r="D117" i="13"/>
  <c r="D118" i="13"/>
  <c r="D119" i="13"/>
  <c r="D120" i="13"/>
  <c r="D114" i="13"/>
  <c r="F37" i="13"/>
  <c r="F38" i="13" s="1"/>
  <c r="F36" i="13"/>
  <c r="H30" i="13"/>
  <c r="D17" i="31"/>
  <c r="D18" i="31"/>
  <c r="D19" i="31"/>
  <c r="D20" i="31"/>
  <c r="D21" i="31"/>
  <c r="D22" i="31"/>
  <c r="D23" i="31"/>
  <c r="D24" i="31"/>
  <c r="D16" i="31"/>
  <c r="E16" i="31" s="1"/>
  <c r="B25" i="31"/>
  <c r="C18" i="31"/>
  <c r="C19" i="31"/>
  <c r="C20" i="31" s="1"/>
  <c r="C21" i="31" s="1"/>
  <c r="C22" i="31" s="1"/>
  <c r="C23" i="31" s="1"/>
  <c r="C24" i="31" s="1"/>
  <c r="C17" i="31"/>
  <c r="C16" i="31"/>
  <c r="B17" i="31"/>
  <c r="B18" i="31"/>
  <c r="B19" i="31"/>
  <c r="B20" i="31"/>
  <c r="B21" i="31"/>
  <c r="B22" i="31"/>
  <c r="B23" i="31"/>
  <c r="B24" i="31"/>
  <c r="B16" i="31"/>
  <c r="I105" i="14" l="1"/>
  <c r="E17" i="31"/>
  <c r="E18" i="31" s="1"/>
  <c r="E19" i="31" s="1"/>
  <c r="E20" i="31" s="1"/>
  <c r="E21" i="31" s="1"/>
  <c r="E22" i="31" s="1"/>
  <c r="E23" i="31" s="1"/>
  <c r="E24" i="31" s="1"/>
  <c r="D121" i="13"/>
  <c r="H107" i="13"/>
  <c r="I30" i="13"/>
  <c r="C98" i="7" l="1"/>
  <c r="C88" i="7"/>
  <c r="C89" i="7"/>
  <c r="C90" i="7"/>
  <c r="C91" i="7"/>
  <c r="C92" i="7"/>
  <c r="C93" i="7"/>
  <c r="C94" i="7"/>
  <c r="C95" i="7"/>
  <c r="C96" i="7"/>
  <c r="C97" i="7"/>
  <c r="C87" i="7"/>
  <c r="F121" i="13" l="1"/>
  <c r="B30" i="7"/>
  <c r="C30" i="7" l="1"/>
  <c r="D30" i="7" s="1"/>
  <c r="O107" i="14" a="1"/>
  <c r="O107" i="14" s="1"/>
  <c r="N107" i="14"/>
  <c r="M108" i="14" s="1"/>
  <c r="N108" i="14" s="1"/>
  <c r="M109" i="14" s="1"/>
  <c r="N109" i="14" s="1"/>
  <c r="M110" i="14" s="1"/>
  <c r="N110" i="14" s="1"/>
  <c r="M111" i="14" s="1"/>
  <c r="N111" i="14" s="1"/>
  <c r="M112" i="14" s="1"/>
  <c r="N112" i="14" s="1"/>
  <c r="H58" i="14"/>
  <c r="O109" i="14" l="1"/>
  <c r="O111" i="14"/>
  <c r="O110" i="14"/>
  <c r="O112" i="14"/>
  <c r="O108" i="14"/>
  <c r="O113" i="14" s="1"/>
  <c r="I11" i="14"/>
  <c r="I10" i="14"/>
  <c r="J52" i="14"/>
  <c r="G52" i="14"/>
  <c r="F53" i="14"/>
  <c r="G53" i="14"/>
  <c r="F54" i="14"/>
  <c r="G54" i="14"/>
  <c r="F55" i="14"/>
  <c r="G55" i="14"/>
  <c r="F56" i="14"/>
  <c r="G56" i="14"/>
  <c r="F57" i="14"/>
  <c r="G57" i="14"/>
  <c r="D35" i="14"/>
  <c r="E25" i="14"/>
  <c r="E24" i="14"/>
  <c r="F44" i="14"/>
  <c r="E26" i="14"/>
  <c r="D38" i="14"/>
  <c r="G73" i="15"/>
  <c r="I72" i="15"/>
  <c r="I71" i="15"/>
  <c r="I70" i="15"/>
  <c r="I69" i="15"/>
  <c r="I68" i="15"/>
  <c r="H67" i="15"/>
  <c r="H68" i="15"/>
  <c r="J68" i="15"/>
  <c r="J67" i="15"/>
  <c r="I67" i="15"/>
  <c r="I73" i="15"/>
  <c r="E67" i="15"/>
  <c r="D68" i="15"/>
  <c r="E68" i="15"/>
  <c r="D69" i="15"/>
  <c r="E69" i="15"/>
  <c r="D70" i="15"/>
  <c r="E70" i="15"/>
  <c r="D71" i="15"/>
  <c r="E71" i="15"/>
  <c r="D72" i="15"/>
  <c r="E72" i="15"/>
  <c r="E60" i="15"/>
  <c r="F60" i="15"/>
  <c r="F52" i="15"/>
  <c r="L34" i="15"/>
  <c r="H28" i="15"/>
  <c r="G29" i="15"/>
  <c r="H29" i="15"/>
  <c r="G30" i="15"/>
  <c r="H30" i="15"/>
  <c r="G31" i="15"/>
  <c r="H31" i="15"/>
  <c r="G32" i="15"/>
  <c r="H32" i="15"/>
  <c r="G33" i="15"/>
  <c r="H33" i="15"/>
  <c r="H69" i="15"/>
  <c r="J28" i="15" a="1"/>
  <c r="J69" i="15"/>
  <c r="H70" i="15"/>
  <c r="J33" i="15"/>
  <c r="J29" i="15"/>
  <c r="J32" i="15"/>
  <c r="J28" i="15"/>
  <c r="J31" i="15"/>
  <c r="J30" i="15"/>
  <c r="J70" i="15"/>
  <c r="H71" i="15"/>
  <c r="H72" i="15"/>
  <c r="J72" i="15"/>
  <c r="J71" i="15"/>
  <c r="J34" i="15"/>
  <c r="K28" i="15"/>
  <c r="K29" i="15"/>
  <c r="K30" i="15"/>
  <c r="K31" i="15"/>
  <c r="K32" i="15"/>
  <c r="K33" i="15"/>
  <c r="B98" i="7"/>
  <c r="D98" i="7" s="1"/>
  <c r="D97" i="7"/>
  <c r="D96" i="7"/>
  <c r="D95" i="7"/>
  <c r="D94" i="7"/>
  <c r="D93" i="7"/>
  <c r="D92" i="7"/>
  <c r="D91" i="7"/>
  <c r="D90" i="7"/>
  <c r="D89" i="7"/>
  <c r="D88" i="7"/>
  <c r="D87" i="7"/>
  <c r="D103" i="13"/>
  <c r="D98" i="13"/>
  <c r="D83" i="13"/>
  <c r="D70" i="13"/>
  <c r="D56" i="13"/>
  <c r="D49" i="13"/>
  <c r="E38" i="13"/>
  <c r="F4" i="4"/>
  <c r="E5" i="4"/>
  <c r="F5" i="4"/>
  <c r="H10" i="4"/>
  <c r="J8" i="4"/>
  <c r="J7" i="4"/>
  <c r="J6" i="4"/>
  <c r="J5" i="4"/>
  <c r="I5" i="4"/>
  <c r="I6" i="4"/>
  <c r="I7" i="4"/>
  <c r="I8" i="4"/>
  <c r="J4" i="4"/>
  <c r="K4" i="4"/>
  <c r="G4" i="4"/>
  <c r="J10" i="4"/>
  <c r="K5" i="4"/>
  <c r="K6" i="4"/>
  <c r="K7" i="4"/>
  <c r="K8" i="4"/>
  <c r="E6" i="4"/>
  <c r="F6" i="4"/>
  <c r="E7" i="4"/>
  <c r="F7" i="4"/>
  <c r="G5" i="4"/>
  <c r="E8" i="4"/>
  <c r="F8" i="4"/>
  <c r="G6" i="4"/>
  <c r="G7" i="4"/>
  <c r="G8" i="4"/>
</calcChain>
</file>

<file path=xl/sharedStrings.xml><?xml version="1.0" encoding="utf-8"?>
<sst xmlns="http://schemas.openxmlformats.org/spreadsheetml/2006/main" count="278" uniqueCount="201">
  <si>
    <t>TOTAL</t>
  </si>
  <si>
    <t>Frecuencia</t>
  </si>
  <si>
    <t>fi</t>
  </si>
  <si>
    <t>fa</t>
  </si>
  <si>
    <t>fR</t>
  </si>
  <si>
    <t>fRA</t>
  </si>
  <si>
    <t>Intervalo  de clase</t>
  </si>
  <si>
    <t>LI</t>
  </si>
  <si>
    <t>LS</t>
  </si>
  <si>
    <t>PM=Xi</t>
  </si>
  <si>
    <t>Frecuencias</t>
  </si>
  <si>
    <t>fA</t>
  </si>
  <si>
    <t>k</t>
  </si>
  <si>
    <t>total</t>
  </si>
  <si>
    <t>T</t>
  </si>
  <si>
    <t xml:space="preserve">Un inspector quiere estimar el peso promedio de llenado   para las cajas de cereal empacadas en una fábrica.  El cereal esta  en paquetes que contienen 12 cajas cada uno.  El inspector  selecciona aleatoriamente  5 paquetes  y mide  el peso de llenado de cada caja,  en los paquetes seleccionados.  Con los resultados en onzas,  que se muestran a continuación elabore  una distribución de frecuencia. </t>
  </si>
  <si>
    <t>PASO   O</t>
  </si>
  <si>
    <t>DETERMINAR  EL TAMAÑO  DE LA MUESTRA=  n=60</t>
  </si>
  <si>
    <t xml:space="preserve">PASO 1: </t>
  </si>
  <si>
    <t>CALCULAR  EL  RANGO  PARA  DEFINIR  SI  ES  TABLA  DE FRECUENCIA TIPO  2  O TIPO 3</t>
  </si>
  <si>
    <t>RANGO=</t>
  </si>
  <si>
    <t>VALOR MAXIMO-VALOR MINIMO</t>
  </si>
  <si>
    <t>VALOR MÁXIMO=</t>
  </si>
  <si>
    <t>VALOR MÍNIMO</t>
  </si>
  <si>
    <t>Al  ser  menor  que  nueve,  usamos  la   tabla  de frecuencia  tipo  2</t>
  </si>
  <si>
    <t xml:space="preserve">PASO2:    </t>
  </si>
  <si>
    <t>ORDENAR  LOS DATOS  DE MENOR  A MAYOR  Y  CONTAR  CADA  CATEGORIA</t>
  </si>
  <si>
    <t>Valores</t>
  </si>
  <si>
    <t>Conteo</t>
  </si>
  <si>
    <t>PASO 3</t>
  </si>
  <si>
    <t>ELABORAR  TABLA</t>
  </si>
  <si>
    <t>PASO 4</t>
  </si>
  <si>
    <t>ELABORAR  GRAFICA SEGÚN  SE LE SOLICITE</t>
  </si>
  <si>
    <t>POLÍGONO  DE FRECUENCIA  ( Se usa  en el eje x  el valor puntual   y  en el eje y  se  puede usar fi o bien fR</t>
  </si>
  <si>
    <t>OJIVA   DE FRECUENCIA  ( Se usa  en el eje x  el valor puntual   y  en el eje y  se  puede usar fa o bien Fra</t>
  </si>
  <si>
    <t>Ejemplo: Elabore una distribución de frecuencias para los siguientes datos obtenidos en una encuesta cuyo objetivo era medir el ingreso promedio anual de las familias que habitan en un determinado sector.</t>
  </si>
  <si>
    <t>INGRESOS  MENSUALES</t>
  </si>
  <si>
    <t>DETERMINAR  EL TAMAÑO  DE LA MUESTRA=  n=30</t>
  </si>
  <si>
    <t>CALCULAR  EL  RANGO  PARA  DEFINIR  SI  ES  TABLA  DE FRECUENCIA TIPO  2  O TIPO 30</t>
  </si>
  <si>
    <t>Al  ser  MAYOR   que  nueve,  usamos  la   tabla  de frecuencia  tipo  3</t>
  </si>
  <si>
    <t xml:space="preserve">PASO 2: </t>
  </si>
  <si>
    <t>K</t>
  </si>
  <si>
    <t xml:space="preserve">PASO 3: </t>
  </si>
  <si>
    <t>CALCULAR  T=RANGO/k</t>
  </si>
  <si>
    <t>PASO 4:</t>
  </si>
  <si>
    <t>ESTABLECER  POR  DONDE  INICIAR  ES  DECIR  EL LIMITE  INFERIOR-LI</t>
  </si>
  <si>
    <t>VALOR MAXIMO-K*T</t>
  </si>
  <si>
    <t>VERIFICAR  SI  ES MENOR  QUE  EL  VALOR MENOR,  SI  ES  ASÍ, PODEMOS  SEGUIR  EL  PROXIMO  PASO,  SINO  CAMBIAR  EL VALOR  DE K  Y  HACER  NUEVAMENTE LA PRUEBA.</t>
  </si>
  <si>
    <t xml:space="preserve">PASO 5:    </t>
  </si>
  <si>
    <t>PASO 6</t>
  </si>
  <si>
    <t>HISTOGRAMA DE FRECUENCIA:  EN  EL EJE X  DEBEN  APARECER  LOS LIMITES  DE CLASES-  EN EL EJE Y  APARECE LA  FRECUENCIA  SIMPLE  O  FRECUENCIA  RELATIVA</t>
  </si>
  <si>
    <t>DATOS CUALITATIVOS</t>
  </si>
  <si>
    <t>TABLA  DE FRECUENCIA TIPO 1</t>
  </si>
  <si>
    <t>TITULOS  DE GRÁFICOS  Y  CUADROS</t>
  </si>
  <si>
    <t>Numeración  del  cuadro  o gráfico</t>
  </si>
  <si>
    <t>Título tiene los  siguientes componentes</t>
  </si>
  <si>
    <t>¿QUÉ?</t>
  </si>
  <si>
    <t>TEMA</t>
  </si>
  <si>
    <t>DE QUE ESTAMOS  HABLANDO</t>
  </si>
  <si>
    <t>POBLACIÓN OBJETIVO</t>
  </si>
  <si>
    <t>¿DÓNDE?</t>
  </si>
  <si>
    <t>Procedencia  de la información,  de  dónde  se genera la información  que  se presenta</t>
  </si>
  <si>
    <t>¿CUÁNDO?</t>
  </si>
  <si>
    <t>Fecha  o período  en  que  ocurre  la información</t>
  </si>
  <si>
    <t>VARIABLE</t>
  </si>
  <si>
    <t>FRECUENCIA  O CANTIDAD</t>
  </si>
  <si>
    <t>FRECUENCIA RELATIVA</t>
  </si>
  <si>
    <t>PORCENTAJE</t>
  </si>
  <si>
    <t>FRECUENCIA</t>
  </si>
  <si>
    <t>Número  de veces  que  se repite un dato</t>
  </si>
  <si>
    <t>FI</t>
  </si>
  <si>
    <t>FR=FI/n</t>
  </si>
  <si>
    <t>n</t>
  </si>
  <si>
    <t>N</t>
  </si>
  <si>
    <t>SEXO</t>
  </si>
  <si>
    <t>Femenino</t>
  </si>
  <si>
    <t>Masculino</t>
  </si>
  <si>
    <t>Cantidad</t>
  </si>
  <si>
    <t>Total</t>
  </si>
  <si>
    <t>Frecuencia Relativa</t>
  </si>
  <si>
    <t>Porcentaje</t>
  </si>
  <si>
    <t>Tipos  de Gráficos  para datos  cualitativos</t>
  </si>
  <si>
    <t>Circular  o pastel</t>
  </si>
  <si>
    <t>Barra</t>
  </si>
  <si>
    <t>Barra  simple</t>
  </si>
  <si>
    <t>Barra al  100%</t>
  </si>
  <si>
    <t>BARRA  SIMPLE</t>
  </si>
  <si>
    <t>Fi=  frecuencia  simple  que  sale  del  conteo  de las veces  que  se repite  un dato.</t>
  </si>
  <si>
    <t>Fa=  frecuencia  acumulada.   Se  calcula  con  frecuencia  simple  actual  de la clase  mas  la fecuencia  acumulada  anterior.</t>
  </si>
  <si>
    <t>Fr=  Frecuencia  relativa=  Fi/n</t>
  </si>
  <si>
    <t>FRA=  Frecuencai  relativa  acumulada=  Frecuencia  relativa  de la  clase  actual  +  la  frecuencia  relativa  acumulada  anterior.</t>
  </si>
  <si>
    <t>HISTOGRAMA DE FRECUENCIA, ( Se usa  en el eje x  el valor puntual   y  en el eje y  se  puede usar fi o bien fR)</t>
  </si>
  <si>
    <t>Es  el número  de  clases  (número  de filas  en la tabla)</t>
  </si>
  <si>
    <t>**  Es  un número  entero</t>
  </si>
  <si>
    <t>1230-6*50</t>
  </si>
  <si>
    <t>Este  es  el límite inferior  de la clase 1  o primera clase</t>
  </si>
  <si>
    <t>1.  Cada  clase  esta  formada   por  dos  valores  llamados</t>
  </si>
  <si>
    <t>Límite  inferior  de la  clase</t>
  </si>
  <si>
    <t>Límite  superior  de la clase</t>
  </si>
  <si>
    <t>***  Recordar  que  el intervalo  de clase  es abierto  a la izquierda  y  cerrado  a la derecha</t>
  </si>
  <si>
    <t>PM=</t>
  </si>
  <si>
    <t>(LI+LS)/2</t>
  </si>
  <si>
    <t xml:space="preserve">  POLÍGONO  DE FRECUENCIA:  En el  eje  "x"  aparece  el punto medio  o marca  de clase  y    en el eje "Y"  la  frecuencia  simple  o  la  frecuencia  relativa.</t>
  </si>
  <si>
    <t xml:space="preserve"> OJIVA  DE FRECUENCIA:  En el  eje  "x"  Límite  superior  de la clase   y    en el eje "Y"  la  frecuencia  acumulada  o  la  frecuencia  relativa  acumulada.</t>
  </si>
  <si>
    <r>
      <t>¥</t>
    </r>
    <r>
      <rPr>
        <b/>
        <sz val="9"/>
        <color rgb="FF000000"/>
        <rFont val="Calibri"/>
        <family val="2"/>
        <scheme val="minor"/>
      </rPr>
      <t>CUADRO No1</t>
    </r>
    <r>
      <rPr>
        <sz val="9"/>
        <color rgb="FF000000"/>
        <rFont val="Calibri"/>
        <family val="2"/>
        <scheme val="minor"/>
      </rPr>
      <t>: PROFESIONES  QUE  ASPIRAN   LOS ESTUDIANTES GRADUANDOS DEL INSTITUTO NACIONAL, SEGÙN ENCUESTA, PROMOCION 2005.</t>
    </r>
  </si>
  <si>
    <t>Profesión</t>
  </si>
  <si>
    <t>Empresario</t>
  </si>
  <si>
    <t>Abogado</t>
  </si>
  <si>
    <t>Mèdico</t>
  </si>
  <si>
    <t>Profesor</t>
  </si>
  <si>
    <t>Periodista</t>
  </si>
  <si>
    <t>Banquero</t>
  </si>
  <si>
    <t>Quimico</t>
  </si>
  <si>
    <t>Corredor  de seguros</t>
  </si>
  <si>
    <t>otros</t>
  </si>
  <si>
    <t>Ingeniero</t>
  </si>
  <si>
    <t>Biólogo</t>
  </si>
  <si>
    <t>frecuencia  simple  o conteo  de cada clase</t>
  </si>
  <si>
    <t>Fa</t>
  </si>
  <si>
    <t>frecuencia  acumulada=  frecuencia  actual  de la clase + frecuencia  anterior acumulada</t>
  </si>
  <si>
    <t>Fr</t>
  </si>
  <si>
    <t>Frecuencia  relativa=  frecuencia simple (fi) dividida  entre  el total  de elementos (n) =fi/n</t>
  </si>
  <si>
    <t>FRA</t>
  </si>
  <si>
    <t>Frecuencia  relativa  acumulada= frecuencia  relativa actual  de la  clase +  frecuencia  relativa  acumulada  anterior.</t>
  </si>
  <si>
    <r>
      <t>a.</t>
    </r>
    <r>
      <rPr>
        <sz val="7"/>
        <color theme="1"/>
        <rFont val="Times New Roman"/>
        <family val="1"/>
      </rPr>
      <t xml:space="preserve">   </t>
    </r>
    <r>
      <rPr>
        <sz val="14"/>
        <color theme="1"/>
        <rFont val="Tahoma"/>
        <family val="2"/>
      </rPr>
      <t>Organice la información en una tabla de distribución de frecuencia</t>
    </r>
  </si>
  <si>
    <t>http://www.youtube.com/watch?NR=1&amp;feature=endscreen&amp;v=Hsqi2DlSeLY</t>
  </si>
  <si>
    <t>http://www.youtube.com/watch?v=nER95cQE3_U</t>
  </si>
  <si>
    <t>http://www.youtube.com/watch?v=3mPylwOnwPs</t>
  </si>
  <si>
    <t>http://ciberconta.unizar.es/LECCION/UNIVAR/340.HTM</t>
  </si>
  <si>
    <t>Intervalo de clase</t>
  </si>
  <si>
    <t>Punto Medio</t>
  </si>
  <si>
    <t>Xi</t>
  </si>
  <si>
    <t>Fi</t>
  </si>
  <si>
    <t>FR</t>
  </si>
  <si>
    <t xml:space="preserve">5. La información  siguiente   muestra el dinero invertido semanalmente  en víveres   en una muestra de familias </t>
  </si>
  <si>
    <t>Paso 0</t>
  </si>
  <si>
    <t>n=tamaño de la muestra=45</t>
  </si>
  <si>
    <t>Paso 1</t>
  </si>
  <si>
    <t>Rango</t>
  </si>
  <si>
    <t>Valor max menos Valor minimo</t>
  </si>
  <si>
    <t xml:space="preserve">Paso2 </t>
  </si>
  <si>
    <t>Buscar el numero de filas (K)</t>
  </si>
  <si>
    <t>K=</t>
  </si>
  <si>
    <t>1+3.3log (45)</t>
  </si>
  <si>
    <t>Paso 3</t>
  </si>
  <si>
    <t>Tamaño o amplitud del intervalo=T</t>
  </si>
  <si>
    <t>T=Rango/K</t>
  </si>
  <si>
    <t>T=529/6</t>
  </si>
  <si>
    <t>Paso 4</t>
  </si>
  <si>
    <t>Prueba</t>
  </si>
  <si>
    <t>Valor maximo -K*T   debe ser menor o igual    que el valor minimo</t>
  </si>
  <si>
    <t>Valor inicial de la tabla o limite inferior de la clase 1</t>
  </si>
  <si>
    <t>Paso 5</t>
  </si>
  <si>
    <t>Armar la tabla</t>
  </si>
  <si>
    <t>Histograma  acumulado</t>
  </si>
  <si>
    <t xml:space="preserve">Frecuencia  Simple  dividido  entre  el total  de observaciones. </t>
  </si>
  <si>
    <t>Total  de la  muestra  de  personas  u objetos  en estudio.</t>
  </si>
  <si>
    <t>Número  de observaciones  en la muestra</t>
  </si>
  <si>
    <t>Tamaño  de la muestra  "n"</t>
  </si>
  <si>
    <t>Tamaño  de la población  "N"</t>
  </si>
  <si>
    <t>Total  de observaciones  o  total  de ´personas u  objeto  en estudio</t>
  </si>
  <si>
    <t>GRÁFICO  CIRCULAR</t>
  </si>
  <si>
    <t>BARRA  AL  100%</t>
  </si>
  <si>
    <t>https://www.youtube.com/watch?v=bKK0kXzwpgs</t>
  </si>
  <si>
    <t>https://www.youtube.com/watch?v=LP73mA9yyKY</t>
  </si>
  <si>
    <t>frecuencia ejemplo dado</t>
  </si>
  <si>
    <t>https://www.youtube.com/watch?v=VolNwhj-4bM</t>
  </si>
  <si>
    <t>datos  agrupados</t>
  </si>
  <si>
    <t>https://www.youtube.com/watch?NR=1&amp;feature=endscreen&amp;v=Hsqi2DlSeLY</t>
  </si>
  <si>
    <t>Elegido  para  crear  tblas  de frecuencia</t>
  </si>
  <si>
    <t>abierta  en plataforma</t>
  </si>
  <si>
    <t>SEGÚN</t>
  </si>
  <si>
    <t>FORMATO  DEL  CUADRO CUALITATIVO O  TABLA DE FRECUENCIA TIPO 1</t>
  </si>
  <si>
    <t xml:space="preserve">Femenino </t>
  </si>
  <si>
    <t>Cuadro No,1:  SEXO DE LOS ESTUDIANTES  DE MÉTODOS  ESTADÍSTICOS PARA INGENIERÍA, GRUPO 1IC123. FACULTAD  DE INGENIERÍA  CIVIL, UNIVERSIDAD TECNOLOGICA DE PANAMÁ. ISEMESTRE 2018.</t>
  </si>
  <si>
    <t>CANTIDAD</t>
  </si>
  <si>
    <t>Frecuencia ReLativa</t>
  </si>
  <si>
    <t>OPCIONAL</t>
  </si>
  <si>
    <t>FRECUENCIA  SIMPLE ABSOLUTA</t>
  </si>
  <si>
    <t>H</t>
  </si>
  <si>
    <t>L</t>
  </si>
  <si>
    <t>H-L</t>
  </si>
  <si>
    <t>MAX</t>
  </si>
  <si>
    <t>MIN</t>
  </si>
  <si>
    <r>
      <t xml:space="preserve">Si  el  Rango  es </t>
    </r>
    <r>
      <rPr>
        <sz val="20"/>
        <color theme="1"/>
        <rFont val="Symbol"/>
        <family val="1"/>
        <charset val="2"/>
      </rPr>
      <t>£</t>
    </r>
    <r>
      <rPr>
        <sz val="20"/>
        <color theme="1"/>
        <rFont val="Calibri"/>
        <family val="2"/>
      </rPr>
      <t>9    (menor  o  igual  a 9)</t>
    </r>
  </si>
  <si>
    <t>CUADRO No.1: ONZAS DE LLENADO DE CAJAS DE CEREALES DE LA FÀBRICA  XY, SEGÚN INFORME DE CONTROL DE CALIDAD, ENERO 2018</t>
  </si>
  <si>
    <t xml:space="preserve">LUNES 14 </t>
  </si>
  <si>
    <t>n=50</t>
  </si>
  <si>
    <t>PESO EN LIBRAS</t>
  </si>
  <si>
    <t xml:space="preserve">Peso en onzas </t>
  </si>
  <si>
    <t xml:space="preserve">graficar </t>
  </si>
  <si>
    <r>
      <t xml:space="preserve">Si  el  Rango  es </t>
    </r>
    <r>
      <rPr>
        <sz val="18"/>
        <color theme="1"/>
        <rFont val="Symbol"/>
        <family val="1"/>
        <charset val="2"/>
      </rPr>
      <t>£</t>
    </r>
    <r>
      <rPr>
        <sz val="18"/>
        <color theme="1"/>
        <rFont val="Calibri"/>
        <family val="2"/>
      </rPr>
      <t>9    (menor  o  igual  a 9)</t>
    </r>
  </si>
  <si>
    <r>
      <t xml:space="preserve">(    </t>
    </r>
    <r>
      <rPr>
        <b/>
        <sz val="18"/>
        <color theme="1"/>
        <rFont val="Calibri"/>
        <family val="2"/>
      </rPr>
      <t>]</t>
    </r>
  </si>
  <si>
    <r>
      <t>Punto Medio  (X</t>
    </r>
    <r>
      <rPr>
        <b/>
        <vertAlign val="subscript"/>
        <sz val="18"/>
        <color theme="1"/>
        <rFont val="Calibri"/>
        <family val="2"/>
        <scheme val="minor"/>
      </rPr>
      <t>i</t>
    </r>
    <r>
      <rPr>
        <b/>
        <sz val="18"/>
        <color theme="1"/>
        <rFont val="Calibri"/>
        <family val="2"/>
        <scheme val="minor"/>
      </rPr>
      <t>)=  Marca  de clase   porque  representa  a  todos  los valores  de una clase</t>
    </r>
  </si>
  <si>
    <t>CALCULAR  K=  1+ 3.3 *log (n)</t>
  </si>
  <si>
    <t>295/6</t>
  </si>
  <si>
    <t>igual a  LI+T</t>
  </si>
  <si>
    <t>Cuadro N°3:  INGRESO  EN DÓLARES  DE LA COMUNIDAD DE VICTORIANO LORENZO, SAN MIGUELITO, PANAMA.   ENCUESTA  REALIZADA  DEL  20  AL  23 DE FEBRERO 2018</t>
  </si>
  <si>
    <t>930 &lt;935</t>
  </si>
  <si>
    <t>Cuadro N°1:  SEXO DE LOS ESTUDIANTES DE ESTADÍSTICA CON APOYO INFORMÁTICO, GRUPO 1IL-123. UNIVERSIDAD TECNOLOGICA DE PANAMÁ, FACULTAD DE SISTEMAS. IS-2019.</t>
  </si>
  <si>
    <t>Fuente:  encuesta  realizada  el  17  de abril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</si>
</sst>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 \ "/>
    <numFmt numFmtId="165" formatCode="0.0\ \ "/>
  </numFmts>
  <fonts count="39" x14ac:knownFonts="1">
    <font>
      <sz val="11"/>
      <color theme="1"/>
      <name val="Calibri"/>
      <family val="2"/>
      <scheme val="minor"/>
    </font>
    <font>
      <sz val="22"/>
      <color theme="1"/>
      <name val="Calibri"/>
      <family val="2"/>
      <scheme val="minor"/>
    </font>
    <font>
      <sz val="26"/>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20"/>
      <color theme="1"/>
      <name val="Calibri"/>
      <family val="2"/>
      <scheme val="minor"/>
    </font>
    <font>
      <sz val="11"/>
      <color theme="1"/>
      <name val="Calibri"/>
      <family val="2"/>
      <scheme val="minor"/>
    </font>
    <font>
      <b/>
      <sz val="11"/>
      <color rgb="FFFF0000"/>
      <name val="Calibri"/>
      <family val="2"/>
      <scheme val="minor"/>
    </font>
    <font>
      <sz val="24"/>
      <color theme="1"/>
      <name val="Calibri"/>
      <family val="2"/>
      <scheme val="minor"/>
    </font>
    <font>
      <b/>
      <sz val="24"/>
      <color theme="1"/>
      <name val="Calibri"/>
      <family val="2"/>
      <scheme val="minor"/>
    </font>
    <font>
      <sz val="18"/>
      <color theme="1"/>
      <name val="Calibri"/>
      <family val="2"/>
      <scheme val="minor"/>
    </font>
    <font>
      <sz val="9"/>
      <color rgb="FF8FCB17"/>
      <name val="Wingdings"/>
      <charset val="2"/>
    </font>
    <font>
      <b/>
      <sz val="9"/>
      <color rgb="FF000000"/>
      <name val="Calibri"/>
      <family val="2"/>
      <scheme val="minor"/>
    </font>
    <font>
      <sz val="9"/>
      <color rgb="FF000000"/>
      <name val="Calibri"/>
      <family val="2"/>
      <scheme val="minor"/>
    </font>
    <font>
      <sz val="14"/>
      <color theme="1"/>
      <name val="Tahoma"/>
      <family val="2"/>
    </font>
    <font>
      <sz val="7"/>
      <color theme="1"/>
      <name val="Times New Roman"/>
      <family val="1"/>
    </font>
    <font>
      <u/>
      <sz val="13.2"/>
      <color theme="10"/>
      <name val="Calibri"/>
      <family val="2"/>
    </font>
    <font>
      <sz val="12"/>
      <color theme="1"/>
      <name val="Tahoma"/>
      <family val="2"/>
    </font>
    <font>
      <b/>
      <i/>
      <sz val="11"/>
      <color theme="1"/>
      <name val="Calibri"/>
      <family val="2"/>
      <scheme val="minor"/>
    </font>
    <font>
      <sz val="10"/>
      <color theme="1"/>
      <name val="Arial"/>
      <family val="2"/>
    </font>
    <font>
      <sz val="12"/>
      <color theme="1"/>
      <name val="Arial"/>
      <family val="2"/>
    </font>
    <font>
      <i/>
      <sz val="10"/>
      <color theme="1"/>
      <name val="Arial"/>
      <family val="2"/>
    </font>
    <font>
      <b/>
      <i/>
      <sz val="10"/>
      <color theme="1"/>
      <name val="Arial"/>
      <family val="2"/>
    </font>
    <font>
      <sz val="9"/>
      <color theme="1"/>
      <name val="Arial"/>
      <family val="2"/>
    </font>
    <font>
      <sz val="20"/>
      <color rgb="FF000000"/>
      <name val="Calibri"/>
      <family val="2"/>
      <scheme val="minor"/>
    </font>
    <font>
      <b/>
      <sz val="20"/>
      <color theme="1"/>
      <name val="Calibri"/>
      <family val="2"/>
      <scheme val="minor"/>
    </font>
    <font>
      <sz val="20"/>
      <color theme="1"/>
      <name val="Symbol"/>
      <family val="1"/>
      <charset val="2"/>
    </font>
    <font>
      <sz val="20"/>
      <color theme="1"/>
      <name val="Calibri"/>
      <family val="2"/>
    </font>
    <font>
      <b/>
      <sz val="20"/>
      <color rgb="FF000000"/>
      <name val="Calibri"/>
      <family val="2"/>
      <scheme val="minor"/>
    </font>
    <font>
      <sz val="12"/>
      <color rgb="FF000000"/>
      <name val="Calibri"/>
      <family val="2"/>
    </font>
    <font>
      <b/>
      <sz val="18"/>
      <color theme="1"/>
      <name val="Calibri"/>
      <family val="2"/>
      <scheme val="minor"/>
    </font>
    <font>
      <sz val="18"/>
      <color theme="1"/>
      <name val="Symbol"/>
      <family val="1"/>
      <charset val="2"/>
    </font>
    <font>
      <sz val="18"/>
      <color theme="1"/>
      <name val="Calibri"/>
      <family val="2"/>
    </font>
    <font>
      <sz val="18"/>
      <color rgb="FFFF0000"/>
      <name val="Calibri"/>
      <family val="2"/>
      <scheme val="minor"/>
    </font>
    <font>
      <b/>
      <sz val="18"/>
      <color rgb="FFFF0000"/>
      <name val="Calibri"/>
      <family val="2"/>
      <scheme val="minor"/>
    </font>
    <font>
      <b/>
      <sz val="18"/>
      <color theme="1"/>
      <name val="Calibri"/>
      <family val="2"/>
    </font>
    <font>
      <b/>
      <vertAlign val="subscript"/>
      <sz val="18"/>
      <color theme="1"/>
      <name val="Calibri"/>
      <family val="2"/>
      <scheme val="minor"/>
    </font>
    <font>
      <u/>
      <sz val="18"/>
      <color theme="10"/>
      <name val="Calibri"/>
      <family val="2"/>
    </font>
  </fonts>
  <fills count="1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6"/>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6"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top/>
      <bottom style="hair">
        <color indexed="64"/>
      </bottom>
      <diagonal/>
    </border>
  </borders>
  <cellStyleXfs count="3">
    <xf numFmtId="0" fontId="0" fillId="0" borderId="0"/>
    <xf numFmtId="9" fontId="7" fillId="0" borderId="0" applyFont="0" applyFill="0" applyBorder="0" applyAlignment="0" applyProtection="0"/>
    <xf numFmtId="0" fontId="17" fillId="0" borderId="0" applyNumberFormat="0" applyFill="0" applyBorder="0" applyAlignment="0" applyProtection="0">
      <alignment vertical="top"/>
      <protection locked="0"/>
    </xf>
  </cellStyleXfs>
  <cellXfs count="166">
    <xf numFmtId="0" fontId="0" fillId="0" borderId="0" xfId="0"/>
    <xf numFmtId="0" fontId="0" fillId="0" borderId="1" xfId="0" applyBorder="1"/>
    <xf numFmtId="0" fontId="0" fillId="0" borderId="1" xfId="0"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2" fontId="0" fillId="2" borderId="1" xfId="0" applyNumberFormat="1" applyFill="1" applyBorder="1" applyAlignment="1">
      <alignment horizontal="center"/>
    </xf>
    <xf numFmtId="0" fontId="1"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0" fillId="3" borderId="0" xfId="0" applyFill="1"/>
    <xf numFmtId="2" fontId="1" fillId="0" borderId="1" xfId="0" applyNumberFormat="1" applyFont="1" applyBorder="1"/>
    <xf numFmtId="0" fontId="0" fillId="4" borderId="0" xfId="0" applyFill="1"/>
    <xf numFmtId="0" fontId="0" fillId="5" borderId="0" xfId="0" applyFill="1"/>
    <xf numFmtId="0" fontId="0" fillId="6" borderId="0" xfId="0" applyFill="1"/>
    <xf numFmtId="0" fontId="3" fillId="0" borderId="0" xfId="0" applyFont="1"/>
    <xf numFmtId="0" fontId="4" fillId="0" borderId="0" xfId="0" applyFont="1"/>
    <xf numFmtId="0" fontId="8" fillId="0" borderId="0" xfId="0" applyFont="1"/>
    <xf numFmtId="0" fontId="0" fillId="0" borderId="1" xfId="0" applyBorder="1" applyAlignment="1">
      <alignment wrapText="1"/>
    </xf>
    <xf numFmtId="0" fontId="0" fillId="2" borderId="1" xfId="0" applyFill="1" applyBorder="1"/>
    <xf numFmtId="0" fontId="0" fillId="2" borderId="0" xfId="0" applyFill="1"/>
    <xf numFmtId="0" fontId="9" fillId="0" borderId="0" xfId="0" applyFont="1"/>
    <xf numFmtId="0" fontId="10" fillId="0" borderId="0" xfId="0" applyFont="1"/>
    <xf numFmtId="9" fontId="0" fillId="0" borderId="1" xfId="1" applyFont="1" applyBorder="1" applyAlignment="1">
      <alignment horizontal="center"/>
    </xf>
    <xf numFmtId="0" fontId="15" fillId="0" borderId="0" xfId="0" applyFont="1" applyAlignment="1">
      <alignment horizontal="left" vertical="center" indent="5"/>
    </xf>
    <xf numFmtId="0" fontId="17" fillId="0" borderId="0" xfId="2" applyAlignment="1" applyProtection="1"/>
    <xf numFmtId="0" fontId="15" fillId="7" borderId="0" xfId="0" applyFont="1" applyFill="1" applyBorder="1" applyAlignment="1">
      <alignment vertical="center" wrapText="1"/>
    </xf>
    <xf numFmtId="0" fontId="15" fillId="7" borderId="9" xfId="0" applyFont="1" applyFill="1" applyBorder="1" applyAlignment="1">
      <alignment vertical="center" wrapText="1"/>
    </xf>
    <xf numFmtId="0" fontId="15" fillId="7" borderId="11" xfId="0" applyFont="1" applyFill="1" applyBorder="1" applyAlignment="1">
      <alignment vertical="center" wrapText="1"/>
    </xf>
    <xf numFmtId="0" fontId="15" fillId="13" borderId="11" xfId="0" applyFont="1" applyFill="1" applyBorder="1" applyAlignment="1">
      <alignment vertical="center" wrapText="1"/>
    </xf>
    <xf numFmtId="0" fontId="15" fillId="13" borderId="12" xfId="0" applyFont="1" applyFill="1" applyBorder="1" applyAlignment="1">
      <alignment vertical="center" wrapText="1"/>
    </xf>
    <xf numFmtId="0" fontId="15" fillId="13" borderId="13" xfId="0" applyFont="1" applyFill="1" applyBorder="1" applyAlignment="1">
      <alignment vertical="center" wrapText="1"/>
    </xf>
    <xf numFmtId="0" fontId="15" fillId="12" borderId="13" xfId="0" applyFont="1" applyFill="1" applyBorder="1" applyAlignment="1">
      <alignment vertical="center" wrapText="1"/>
    </xf>
    <xf numFmtId="0" fontId="15" fillId="12" borderId="12" xfId="0" applyFont="1" applyFill="1" applyBorder="1" applyAlignment="1">
      <alignment vertical="center" wrapText="1"/>
    </xf>
    <xf numFmtId="0" fontId="15" fillId="14" borderId="13" xfId="0" applyFont="1" applyFill="1" applyBorder="1" applyAlignment="1">
      <alignment vertical="center" wrapText="1"/>
    </xf>
    <xf numFmtId="0" fontId="15" fillId="14" borderId="12" xfId="0" applyFont="1" applyFill="1" applyBorder="1" applyAlignment="1">
      <alignment vertical="center" wrapText="1"/>
    </xf>
    <xf numFmtId="0" fontId="15" fillId="0" borderId="13" xfId="0" applyFont="1" applyBorder="1" applyAlignment="1">
      <alignment vertical="center" wrapText="1"/>
    </xf>
    <xf numFmtId="0" fontId="18" fillId="0" borderId="13" xfId="0" applyFont="1" applyBorder="1" applyAlignment="1">
      <alignment vertical="center"/>
    </xf>
    <xf numFmtId="0" fontId="4" fillId="0" borderId="0" xfId="0" applyFont="1" applyAlignment="1">
      <alignment horizontal="right"/>
    </xf>
    <xf numFmtId="0" fontId="19" fillId="0" borderId="0" xfId="0" applyFont="1"/>
    <xf numFmtId="0" fontId="0" fillId="8" borderId="0" xfId="0" applyFill="1"/>
    <xf numFmtId="0" fontId="5" fillId="8" borderId="0" xfId="0" applyFont="1" applyFill="1"/>
    <xf numFmtId="0" fontId="0" fillId="0" borderId="13" xfId="0" applyBorder="1"/>
    <xf numFmtId="0" fontId="3" fillId="0" borderId="14" xfId="0" applyFont="1" applyBorder="1"/>
    <xf numFmtId="0" fontId="0" fillId="0" borderId="11" xfId="0" applyBorder="1"/>
    <xf numFmtId="0" fontId="3" fillId="0" borderId="14" xfId="0" applyFont="1" applyBorder="1" applyAlignment="1">
      <alignment wrapText="1"/>
    </xf>
    <xf numFmtId="0" fontId="3" fillId="0" borderId="15" xfId="0" applyFont="1" applyBorder="1"/>
    <xf numFmtId="0" fontId="3" fillId="2" borderId="14" xfId="0" applyFont="1" applyFill="1" applyBorder="1" applyAlignment="1">
      <alignment wrapText="1"/>
    </xf>
    <xf numFmtId="0" fontId="0" fillId="2" borderId="11" xfId="0" applyFill="1" applyBorder="1"/>
    <xf numFmtId="0" fontId="11" fillId="0" borderId="0" xfId="0" applyFont="1"/>
    <xf numFmtId="9" fontId="0" fillId="0" borderId="0" xfId="1" applyFont="1"/>
    <xf numFmtId="9" fontId="0" fillId="2" borderId="1" xfId="1" applyFont="1" applyFill="1" applyBorder="1" applyAlignment="1">
      <alignment horizontal="center"/>
    </xf>
    <xf numFmtId="0" fontId="20" fillId="0" borderId="0" xfId="0" applyFont="1"/>
    <xf numFmtId="0" fontId="21" fillId="0" borderId="0" xfId="0" applyFont="1"/>
    <xf numFmtId="0" fontId="20" fillId="0" borderId="0" xfId="0" applyFont="1" applyAlignment="1">
      <alignment horizontal="left"/>
    </xf>
    <xf numFmtId="0" fontId="20" fillId="0" borderId="0" xfId="0" applyFont="1" applyAlignment="1">
      <alignment horizontal="center"/>
    </xf>
    <xf numFmtId="0" fontId="20" fillId="0" borderId="8" xfId="0" applyFont="1" applyBorder="1" applyAlignment="1">
      <alignment horizontal="center"/>
    </xf>
    <xf numFmtId="164" fontId="20" fillId="0" borderId="0" xfId="0" applyNumberFormat="1" applyFont="1"/>
    <xf numFmtId="164" fontId="20" fillId="0" borderId="8" xfId="0" applyNumberFormat="1" applyFont="1" applyBorder="1"/>
    <xf numFmtId="165" fontId="20" fillId="0" borderId="0" xfId="0" applyNumberFormat="1" applyFont="1"/>
    <xf numFmtId="165" fontId="20" fillId="0" borderId="8" xfId="0" applyNumberFormat="1" applyFont="1" applyBorder="1"/>
    <xf numFmtId="0" fontId="0" fillId="0" borderId="0" xfId="0" applyBorder="1"/>
    <xf numFmtId="0" fontId="0" fillId="0" borderId="0" xfId="0" applyBorder="1" applyAlignment="1">
      <alignment horizontal="center"/>
    </xf>
    <xf numFmtId="2" fontId="0" fillId="0" borderId="0" xfId="0" applyNumberFormat="1" applyBorder="1" applyAlignment="1">
      <alignment horizontal="center"/>
    </xf>
    <xf numFmtId="9" fontId="0" fillId="0" borderId="0" xfId="1" applyFont="1" applyBorder="1" applyAlignment="1">
      <alignment horizontal="center"/>
    </xf>
    <xf numFmtId="0" fontId="0" fillId="2" borderId="3" xfId="0" applyFill="1" applyBorder="1"/>
    <xf numFmtId="0" fontId="0" fillId="2" borderId="3" xfId="0" applyFill="1" applyBorder="1" applyAlignment="1">
      <alignment wrapText="1"/>
    </xf>
    <xf numFmtId="0" fontId="6" fillId="7" borderId="1" xfId="0" applyFont="1" applyFill="1" applyBorder="1"/>
    <xf numFmtId="0" fontId="6" fillId="0" borderId="0" xfId="0" applyFont="1"/>
    <xf numFmtId="0" fontId="26" fillId="0" borderId="0" xfId="0" applyFont="1"/>
    <xf numFmtId="0" fontId="6" fillId="0" borderId="0" xfId="0" applyFont="1" applyAlignment="1">
      <alignment horizontal="right"/>
    </xf>
    <xf numFmtId="0" fontId="26" fillId="7" borderId="1" xfId="0" applyFont="1" applyFill="1" applyBorder="1"/>
    <xf numFmtId="0" fontId="6" fillId="0" borderId="3" xfId="0" applyFont="1" applyBorder="1" applyAlignment="1">
      <alignment horizontal="center"/>
    </xf>
    <xf numFmtId="0" fontId="6" fillId="2" borderId="1" xfId="0" applyFont="1" applyFill="1" applyBorder="1" applyAlignment="1">
      <alignment horizontal="center"/>
    </xf>
    <xf numFmtId="0" fontId="6" fillId="0" borderId="1" xfId="0" applyFont="1" applyBorder="1" applyAlignment="1">
      <alignment horizontal="center"/>
    </xf>
    <xf numFmtId="2" fontId="6" fillId="2" borderId="1" xfId="0" applyNumberFormat="1" applyFont="1" applyFill="1" applyBorder="1" applyAlignment="1">
      <alignment horizontal="center"/>
    </xf>
    <xf numFmtId="2" fontId="6" fillId="0" borderId="1" xfId="0" applyNumberFormat="1" applyFont="1" applyBorder="1" applyAlignment="1">
      <alignment horizontal="center"/>
    </xf>
    <xf numFmtId="0" fontId="6" fillId="0" borderId="1" xfId="0" applyFont="1" applyBorder="1" applyAlignment="1">
      <alignment horizontal="center"/>
    </xf>
    <xf numFmtId="0" fontId="6" fillId="2" borderId="0" xfId="0" applyFont="1" applyFill="1"/>
    <xf numFmtId="0" fontId="6" fillId="0" borderId="3" xfId="0" applyFont="1" applyBorder="1"/>
    <xf numFmtId="2" fontId="6" fillId="0" borderId="3" xfId="0" applyNumberFormat="1" applyFont="1" applyBorder="1" applyAlignment="1">
      <alignment horizontal="center"/>
    </xf>
    <xf numFmtId="0" fontId="30" fillId="0" borderId="9" xfId="0" applyFont="1" applyBorder="1" applyAlignment="1">
      <alignment horizontal="center" vertical="center"/>
    </xf>
    <xf numFmtId="0" fontId="30" fillId="0" borderId="12" xfId="0" applyFont="1" applyBorder="1" applyAlignment="1">
      <alignment horizontal="center" vertical="center"/>
    </xf>
    <xf numFmtId="0" fontId="30" fillId="0" borderId="11" xfId="0" applyFont="1" applyBorder="1" applyAlignment="1">
      <alignment horizontal="center" vertical="center"/>
    </xf>
    <xf numFmtId="0" fontId="30" fillId="0" borderId="13" xfId="0" applyFont="1" applyBorder="1" applyAlignment="1">
      <alignment horizontal="center" vertical="center"/>
    </xf>
    <xf numFmtId="1" fontId="6" fillId="0" borderId="1" xfId="0" applyNumberFormat="1" applyFont="1" applyBorder="1" applyAlignment="1">
      <alignment horizontal="center" wrapText="1"/>
    </xf>
    <xf numFmtId="1" fontId="6" fillId="7" borderId="1" xfId="0" applyNumberFormat="1" applyFont="1" applyFill="1" applyBorder="1" applyAlignment="1">
      <alignment horizontal="center"/>
    </xf>
    <xf numFmtId="0" fontId="6" fillId="2" borderId="6" xfId="0" applyFont="1" applyFill="1" applyBorder="1" applyAlignment="1">
      <alignment horizontal="center"/>
    </xf>
    <xf numFmtId="0" fontId="2" fillId="7" borderId="1" xfId="0" applyFont="1" applyFill="1" applyBorder="1"/>
    <xf numFmtId="0" fontId="2" fillId="2" borderId="1" xfId="0" applyFont="1" applyFill="1" applyBorder="1"/>
    <xf numFmtId="0" fontId="26" fillId="8" borderId="0" xfId="0" applyFont="1" applyFill="1" applyBorder="1"/>
    <xf numFmtId="0" fontId="6" fillId="8" borderId="0" xfId="0" applyFont="1" applyFill="1" applyBorder="1"/>
    <xf numFmtId="0" fontId="11" fillId="0" borderId="1" xfId="0" applyFont="1" applyBorder="1"/>
    <xf numFmtId="0" fontId="31" fillId="0" borderId="0" xfId="0" applyFont="1"/>
    <xf numFmtId="0" fontId="34" fillId="0" borderId="0" xfId="0" applyFont="1"/>
    <xf numFmtId="0" fontId="35" fillId="0" borderId="0" xfId="0" applyFont="1"/>
    <xf numFmtId="0" fontId="31" fillId="8" borderId="0" xfId="0" applyFont="1" applyFill="1" applyBorder="1"/>
    <xf numFmtId="0" fontId="11" fillId="0" borderId="2" xfId="0" applyFont="1" applyBorder="1" applyAlignment="1">
      <alignment horizontal="center"/>
    </xf>
    <xf numFmtId="0" fontId="11" fillId="8" borderId="0" xfId="0" applyFont="1" applyFill="1" applyBorder="1" applyAlignment="1">
      <alignment horizontal="center"/>
    </xf>
    <xf numFmtId="0" fontId="11" fillId="0" borderId="4" xfId="0" applyFont="1" applyBorder="1" applyAlignment="1">
      <alignment horizontal="center"/>
    </xf>
    <xf numFmtId="0" fontId="11" fillId="0" borderId="1" xfId="0" applyFont="1" applyBorder="1" applyAlignment="1">
      <alignment horizontal="center"/>
    </xf>
    <xf numFmtId="0" fontId="11" fillId="9" borderId="2" xfId="0" applyFont="1" applyFill="1" applyBorder="1" applyAlignment="1">
      <alignment horizontal="center"/>
    </xf>
    <xf numFmtId="0" fontId="11" fillId="10" borderId="2" xfId="0" applyFont="1" applyFill="1" applyBorder="1" applyAlignment="1">
      <alignment horizontal="center"/>
    </xf>
    <xf numFmtId="0" fontId="11" fillId="11" borderId="2" xfId="0" applyFont="1" applyFill="1" applyBorder="1" applyAlignment="1">
      <alignment horizontal="center"/>
    </xf>
    <xf numFmtId="0" fontId="11" fillId="12" borderId="2" xfId="0" applyFont="1" applyFill="1" applyBorder="1" applyAlignment="1">
      <alignment horizontal="center"/>
    </xf>
    <xf numFmtId="0" fontId="31" fillId="0" borderId="0" xfId="0" applyFont="1" applyAlignment="1">
      <alignment horizontal="right"/>
    </xf>
    <xf numFmtId="2" fontId="11" fillId="0" borderId="1" xfId="0" applyNumberFormat="1" applyFont="1" applyBorder="1" applyAlignment="1">
      <alignment horizontal="center"/>
    </xf>
    <xf numFmtId="0" fontId="38" fillId="0" borderId="0" xfId="2" applyFont="1" applyAlignment="1" applyProtection="1"/>
    <xf numFmtId="0" fontId="11" fillId="2" borderId="0" xfId="0" applyFont="1" applyFill="1"/>
    <xf numFmtId="0" fontId="11" fillId="8" borderId="1" xfId="0" applyFont="1" applyFill="1" applyBorder="1"/>
    <xf numFmtId="0" fontId="11" fillId="0" borderId="1" xfId="0" applyFont="1" applyBorder="1" applyAlignment="1">
      <alignment horizontal="center"/>
    </xf>
    <xf numFmtId="0" fontId="11" fillId="8" borderId="0" xfId="0" applyFont="1" applyFill="1"/>
    <xf numFmtId="0" fontId="0" fillId="15" borderId="0" xfId="0" applyFill="1"/>
    <xf numFmtId="0" fontId="31" fillId="2" borderId="0" xfId="0" applyFont="1" applyFill="1"/>
    <xf numFmtId="0" fontId="11" fillId="2" borderId="1" xfId="0" applyFont="1" applyFill="1" applyBorder="1" applyAlignment="1">
      <alignment horizontal="center" vertical="center"/>
    </xf>
    <xf numFmtId="0" fontId="11" fillId="2" borderId="1" xfId="0" applyFont="1" applyFill="1" applyBorder="1"/>
    <xf numFmtId="0" fontId="11" fillId="2" borderId="1" xfId="0" applyFont="1" applyFill="1" applyBorder="1" applyAlignment="1">
      <alignment horizontal="center"/>
    </xf>
    <xf numFmtId="0" fontId="11" fillId="16" borderId="1" xfId="0" applyFont="1" applyFill="1" applyBorder="1"/>
    <xf numFmtId="0" fontId="11" fillId="16" borderId="1" xfId="0" applyFont="1" applyFill="1" applyBorder="1" applyAlignment="1">
      <alignment horizontal="center"/>
    </xf>
    <xf numFmtId="2" fontId="11" fillId="16" borderId="1" xfId="0" applyNumberFormat="1" applyFont="1" applyFill="1" applyBorder="1" applyAlignment="1">
      <alignment horizontal="center"/>
    </xf>
    <xf numFmtId="0" fontId="0" fillId="0" borderId="0" xfId="0" applyAlignment="1">
      <alignment horizontal="center" wrapText="1"/>
    </xf>
    <xf numFmtId="0" fontId="12" fillId="0" borderId="0" xfId="0" applyFont="1" applyAlignment="1">
      <alignment horizontal="center" vertical="center" wrapText="1" readingOrder="1"/>
    </xf>
    <xf numFmtId="0" fontId="12" fillId="0" borderId="8" xfId="0" applyFont="1" applyBorder="1" applyAlignment="1">
      <alignment horizontal="center" vertical="center" wrapText="1" readingOrder="1"/>
    </xf>
    <xf numFmtId="0" fontId="0" fillId="0" borderId="0" xfId="0" applyAlignment="1">
      <alignment horizontal="center"/>
    </xf>
    <xf numFmtId="0" fontId="23" fillId="0" borderId="16" xfId="0" applyFont="1" applyBorder="1" applyAlignment="1">
      <alignment horizontal="center"/>
    </xf>
    <xf numFmtId="0" fontId="23" fillId="0" borderId="17" xfId="0" applyFont="1" applyBorder="1" applyAlignment="1">
      <alignment horizontal="center"/>
    </xf>
    <xf numFmtId="164" fontId="22" fillId="0" borderId="16" xfId="0" applyNumberFormat="1" applyFont="1" applyBorder="1" applyAlignment="1">
      <alignment horizontal="center"/>
    </xf>
    <xf numFmtId="164" fontId="22" fillId="0" borderId="17" xfId="0" applyNumberFormat="1" applyFont="1" applyBorder="1" applyAlignment="1">
      <alignment horizontal="center"/>
    </xf>
    <xf numFmtId="165" fontId="22" fillId="0" borderId="16" xfId="0" applyNumberFormat="1" applyFont="1" applyBorder="1" applyAlignment="1">
      <alignment horizontal="center"/>
    </xf>
    <xf numFmtId="165" fontId="22" fillId="0" borderId="17" xfId="0" applyNumberFormat="1" applyFont="1" applyBorder="1" applyAlignment="1">
      <alignment horizontal="center"/>
    </xf>
    <xf numFmtId="0" fontId="24" fillId="0" borderId="0" xfId="0" applyFont="1" applyAlignment="1">
      <alignment horizontal="center" wrapText="1"/>
    </xf>
    <xf numFmtId="0" fontId="24" fillId="0" borderId="8" xfId="0" applyFont="1" applyBorder="1" applyAlignment="1">
      <alignment horizontal="center" wrapText="1"/>
    </xf>
    <xf numFmtId="0" fontId="26" fillId="2" borderId="0" xfId="0" applyFont="1" applyFill="1" applyAlignment="1">
      <alignment horizontal="center" wrapText="1"/>
    </xf>
    <xf numFmtId="0" fontId="25" fillId="2" borderId="0" xfId="0" applyFont="1" applyFill="1" applyAlignment="1">
      <alignment horizontal="center" vertical="center" wrapText="1" readingOrder="1"/>
    </xf>
    <xf numFmtId="0" fontId="26"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29" fillId="0" borderId="8" xfId="0" applyFont="1" applyBorder="1" applyAlignment="1">
      <alignment horizontal="center" vertical="center" wrapText="1" readingOrder="1"/>
    </xf>
    <xf numFmtId="0" fontId="6" fillId="0" borderId="1" xfId="0" applyFont="1" applyBorder="1" applyAlignment="1">
      <alignment horizont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26" fillId="0" borderId="0" xfId="0" applyFont="1" applyAlignment="1">
      <alignment horizontal="center" wrapText="1"/>
    </xf>
    <xf numFmtId="0" fontId="4" fillId="0" borderId="1" xfId="0" applyFont="1" applyBorder="1" applyAlignment="1">
      <alignment horizontal="center" wrapText="1"/>
    </xf>
    <xf numFmtId="0" fontId="11" fillId="8" borderId="0" xfId="0" applyFont="1" applyFill="1" applyBorder="1" applyAlignment="1">
      <alignment horizontal="center" vertical="center"/>
    </xf>
    <xf numFmtId="0" fontId="11" fillId="0" borderId="1" xfId="0" applyFont="1" applyBorder="1" applyAlignment="1">
      <alignment horizontal="center" wrapText="1"/>
    </xf>
    <xf numFmtId="0" fontId="11" fillId="0" borderId="1" xfId="0" applyFont="1" applyBorder="1" applyAlignment="1">
      <alignment horizontal="center"/>
    </xf>
    <xf numFmtId="0" fontId="31" fillId="7" borderId="0" xfId="0" applyFont="1" applyFill="1" applyAlignment="1">
      <alignment horizontal="left" wrapText="1"/>
    </xf>
    <xf numFmtId="0" fontId="11" fillId="0" borderId="2" xfId="0" applyFont="1" applyBorder="1" applyAlignment="1">
      <alignment horizontal="center"/>
    </xf>
    <xf numFmtId="0" fontId="11" fillId="0" borderId="4" xfId="0" applyFont="1" applyBorder="1" applyAlignment="1">
      <alignment horizontal="center"/>
    </xf>
    <xf numFmtId="0" fontId="11" fillId="2" borderId="0" xfId="0" applyFont="1" applyFill="1" applyAlignment="1">
      <alignment horizontal="center" wrapText="1"/>
    </xf>
    <xf numFmtId="0" fontId="11" fillId="8" borderId="0" xfId="0" applyFont="1" applyFill="1" applyBorder="1" applyAlignment="1">
      <alignment horizontal="center"/>
    </xf>
    <xf numFmtId="0" fontId="31" fillId="0" borderId="0" xfId="0" applyFont="1" applyAlignment="1">
      <alignment horizontal="center" wrapText="1"/>
    </xf>
    <xf numFmtId="0" fontId="31" fillId="0" borderId="8" xfId="0" applyFont="1" applyBorder="1" applyAlignment="1">
      <alignment horizontal="center" wrapText="1"/>
    </xf>
    <xf numFmtId="0" fontId="11" fillId="0" borderId="1" xfId="0" applyFont="1" applyBorder="1" applyAlignment="1">
      <alignment horizontal="center" vertical="center"/>
    </xf>
    <xf numFmtId="0" fontId="0" fillId="7" borderId="0" xfId="0" applyFill="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xf>
    <xf numFmtId="0" fontId="0" fillId="0" borderId="10" xfId="0" applyBorder="1" applyAlignment="1"/>
    <xf numFmtId="0" fontId="0" fillId="0" borderId="10" xfId="0" applyBorder="1" applyAlignment="1">
      <alignment horizontal="center"/>
    </xf>
  </cellXfs>
  <cellStyles count="3">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este</a:t>
            </a:r>
            <a:r>
              <a:rPr lang="es-ES" baseline="0"/>
              <a:t> grafico  no  recomienda  </a:t>
            </a:r>
            <a:endParaRPr lang="es-ES"/>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cat>
            <c:strRef>
              <c:f>'[1]Tabla  de frecuencia  tipo 1'!$A$79:$A$89</c:f>
              <c:strCache>
                <c:ptCount val="11"/>
                <c:pt idx="0">
                  <c:v>Empresario</c:v>
                </c:pt>
                <c:pt idx="1">
                  <c:v>Abogado</c:v>
                </c:pt>
                <c:pt idx="2">
                  <c:v>Mèdico</c:v>
                </c:pt>
                <c:pt idx="3">
                  <c:v>Profesor</c:v>
                </c:pt>
                <c:pt idx="4">
                  <c:v>Periodista</c:v>
                </c:pt>
                <c:pt idx="5">
                  <c:v>Banquero</c:v>
                </c:pt>
                <c:pt idx="6">
                  <c:v>Quimico</c:v>
                </c:pt>
                <c:pt idx="7">
                  <c:v>Corredor  de seguros</c:v>
                </c:pt>
                <c:pt idx="8">
                  <c:v>otros</c:v>
                </c:pt>
                <c:pt idx="9">
                  <c:v>Ingeniero</c:v>
                </c:pt>
                <c:pt idx="10">
                  <c:v>Biólogo</c:v>
                </c:pt>
              </c:strCache>
            </c:strRef>
          </c:cat>
          <c:val>
            <c:numRef>
              <c:f>'[1]Tabla  de frecuencia  tipo 1'!$B$79:$B$89</c:f>
              <c:numCache>
                <c:formatCode>General</c:formatCode>
                <c:ptCount val="11"/>
                <c:pt idx="0">
                  <c:v>22</c:v>
                </c:pt>
                <c:pt idx="1">
                  <c:v>14</c:v>
                </c:pt>
                <c:pt idx="2">
                  <c:v>10</c:v>
                </c:pt>
                <c:pt idx="3">
                  <c:v>9</c:v>
                </c:pt>
                <c:pt idx="4">
                  <c:v>9</c:v>
                </c:pt>
                <c:pt idx="5">
                  <c:v>8</c:v>
                </c:pt>
                <c:pt idx="6">
                  <c:v>7</c:v>
                </c:pt>
                <c:pt idx="7">
                  <c:v>6</c:v>
                </c:pt>
                <c:pt idx="8">
                  <c:v>5</c:v>
                </c:pt>
                <c:pt idx="9">
                  <c:v>5</c:v>
                </c:pt>
                <c:pt idx="10">
                  <c:v>5</c:v>
                </c:pt>
              </c:numCache>
            </c:numRef>
          </c:val>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900"/>
              <a:t>¥CUADRO No1: PROFESIONES  QUE  ASPIRAN   LOS ESTUDIANTES GRADUANDOS DEL INSTITUTO NACIONAL, SEGÙN ENCUESTA, PROMOCION 2005.</a:t>
            </a:r>
          </a:p>
        </c:rich>
      </c:tx>
      <c:layout>
        <c:manualLayout>
          <c:xMode val="edge"/>
          <c:yMode val="edge"/>
          <c:x val="9.8513779527559062E-2"/>
          <c:y val="0"/>
        </c:manualLayout>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strRef>
              <c:f>'[1]Tabla  de frecuencia  tipo 1'!$A$79:$A$89</c:f>
              <c:strCache>
                <c:ptCount val="11"/>
                <c:pt idx="0">
                  <c:v>Empresario</c:v>
                </c:pt>
                <c:pt idx="1">
                  <c:v>Abogado</c:v>
                </c:pt>
                <c:pt idx="2">
                  <c:v>Mèdico</c:v>
                </c:pt>
                <c:pt idx="3">
                  <c:v>Profesor</c:v>
                </c:pt>
                <c:pt idx="4">
                  <c:v>Periodista</c:v>
                </c:pt>
                <c:pt idx="5">
                  <c:v>Banquero</c:v>
                </c:pt>
                <c:pt idx="6">
                  <c:v>Quimico</c:v>
                </c:pt>
                <c:pt idx="7">
                  <c:v>Corredor  de seguros</c:v>
                </c:pt>
                <c:pt idx="8">
                  <c:v>otros</c:v>
                </c:pt>
                <c:pt idx="9">
                  <c:v>Ingeniero</c:v>
                </c:pt>
                <c:pt idx="10">
                  <c:v>Biólogo</c:v>
                </c:pt>
              </c:strCache>
            </c:strRef>
          </c:cat>
          <c:val>
            <c:numRef>
              <c:f>'[1]Tabla  de frecuencia  tipo 1'!$B$79:$B$89</c:f>
              <c:numCache>
                <c:formatCode>General</c:formatCode>
                <c:ptCount val="11"/>
                <c:pt idx="0">
                  <c:v>22</c:v>
                </c:pt>
                <c:pt idx="1">
                  <c:v>14</c:v>
                </c:pt>
                <c:pt idx="2">
                  <c:v>10</c:v>
                </c:pt>
                <c:pt idx="3">
                  <c:v>9</c:v>
                </c:pt>
                <c:pt idx="4">
                  <c:v>9</c:v>
                </c:pt>
                <c:pt idx="5">
                  <c:v>8</c:v>
                </c:pt>
                <c:pt idx="6">
                  <c:v>7</c:v>
                </c:pt>
                <c:pt idx="7">
                  <c:v>6</c:v>
                </c:pt>
                <c:pt idx="8">
                  <c:v>5</c:v>
                </c:pt>
                <c:pt idx="9">
                  <c:v>5</c:v>
                </c:pt>
                <c:pt idx="10">
                  <c:v>5</c:v>
                </c:pt>
              </c:numCache>
            </c:numRef>
          </c:val>
        </c:ser>
        <c:dLbls>
          <c:showLegendKey val="0"/>
          <c:showVal val="0"/>
          <c:showCatName val="0"/>
          <c:showSerName val="0"/>
          <c:showPercent val="0"/>
          <c:showBubbleSize val="0"/>
        </c:dLbls>
        <c:gapWidth val="128"/>
        <c:overlap val="-27"/>
        <c:axId val="253819584"/>
        <c:axId val="253820144"/>
      </c:barChart>
      <c:catAx>
        <c:axId val="25381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Profesiones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3820144"/>
        <c:crosses val="autoZero"/>
        <c:auto val="1"/>
        <c:lblAlgn val="ctr"/>
        <c:lblOffset val="100"/>
        <c:noMultiLvlLbl val="0"/>
      </c:catAx>
      <c:valAx>
        <c:axId val="253820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Cantidad</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3819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Gráfico N°1:  SEXO DE LOS ESTUDIANTES DE ESTADÍSTICA CON APOYO INFORMÁTICO, GRUPO 1IL-123. UNIVERSIDAD TECNOLOGICA DE PANAMÁ, FACULTAD DE SISTEMAS. IS-2019.</a:t>
            </a:r>
            <a:r>
              <a:rPr lang="es-ES" sz="1400" b="0" i="0" u="none" strike="noStrike" baseline="0"/>
              <a:t> </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2"/>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 de frecuencia  tipo 1'!$A$28:$A$29</c:f>
              <c:strCache>
                <c:ptCount val="2"/>
                <c:pt idx="0">
                  <c:v>Masculino</c:v>
                </c:pt>
                <c:pt idx="1">
                  <c:v>Femenino</c:v>
                </c:pt>
              </c:strCache>
            </c:strRef>
          </c:cat>
          <c:val>
            <c:numRef>
              <c:f>'tabla de frecuencia  tipo 1'!$D$28:$D$29</c:f>
              <c:numCache>
                <c:formatCode>0%</c:formatCode>
                <c:ptCount val="2"/>
                <c:pt idx="0">
                  <c:v>0.8</c:v>
                </c:pt>
                <c:pt idx="1">
                  <c:v>0.2</c:v>
                </c:pt>
              </c:numCache>
            </c:numRef>
          </c:val>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900" b="0" i="0" baseline="0">
                <a:effectLst/>
              </a:rPr>
              <a:t>Gráfico N°2:  SEXO DE LOS ESTUDIANTES DE ESTADÍSTICA CON APOYO INFORMÁTICO, GRUPO 1IL-123. UNIVERSIDAD TECNOLOGICA DE PANAMÁ, FACULTAD DE SISTEMAS. IS-2019. </a:t>
            </a:r>
            <a:endParaRPr lang="es-ES" sz="900">
              <a:effectLst/>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s-ES" sz="1400"/>
          </a:p>
        </c:rich>
      </c:tx>
      <c:layout>
        <c:manualLayout>
          <c:xMode val="edge"/>
          <c:yMode val="edge"/>
          <c:x val="0.1110485564304462"/>
          <c:y val="0"/>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'tabla de frecuencia  tipo 1'!$A$28:$A$29</c:f>
              <c:strCache>
                <c:ptCount val="2"/>
                <c:pt idx="0">
                  <c:v>Masculino</c:v>
                </c:pt>
                <c:pt idx="1">
                  <c:v>Femenino</c:v>
                </c:pt>
              </c:strCache>
            </c:strRef>
          </c:cat>
          <c:val>
            <c:numRef>
              <c:f>'tabla de frecuencia  tipo 1'!$B$28:$B$29</c:f>
              <c:numCache>
                <c:formatCode>General</c:formatCode>
                <c:ptCount val="2"/>
                <c:pt idx="0">
                  <c:v>24</c:v>
                </c:pt>
                <c:pt idx="1">
                  <c:v>6</c:v>
                </c:pt>
              </c:numCache>
            </c:numRef>
          </c:val>
        </c:ser>
        <c:dLbls>
          <c:showLegendKey val="0"/>
          <c:showVal val="0"/>
          <c:showCatName val="0"/>
          <c:showSerName val="0"/>
          <c:showPercent val="0"/>
          <c:showBubbleSize val="0"/>
        </c:dLbls>
        <c:gapWidth val="100"/>
        <c:axId val="202962352"/>
        <c:axId val="202184176"/>
      </c:barChart>
      <c:catAx>
        <c:axId val="20296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Sexo</a:t>
                </a:r>
                <a:r>
                  <a:rPr lang="es-ES" baseline="0"/>
                  <a:t> de los estudiantes</a:t>
                </a:r>
                <a:endParaRPr lang="es-E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184176"/>
        <c:crosses val="autoZero"/>
        <c:auto val="1"/>
        <c:lblAlgn val="ctr"/>
        <c:lblOffset val="100"/>
        <c:noMultiLvlLbl val="0"/>
      </c:catAx>
      <c:valAx>
        <c:axId val="20218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Cantidad</a:t>
                </a:r>
                <a:r>
                  <a:rPr lang="es-ES" baseline="0"/>
                  <a:t> de estudiantes</a:t>
                </a:r>
                <a:endParaRPr lang="es-E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962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900" b="0" i="0" baseline="0">
                <a:effectLst/>
              </a:rPr>
              <a:t>Gráfico N°3:  SEXO DE LOS ESTUDIANTES DE ESTADÍSTICA CON APOYO INFORMÁTICO, GRUPO 1IL-123. UNIVERSIDAD TECNOLOGICA DE PANAMÁ, FACULTAD DE SISTEMAS. IS-2019. </a:t>
            </a:r>
            <a:endParaRPr lang="es-ES" sz="900">
              <a:effectLst/>
            </a:endParaRP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s-ES"/>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barChart>
        <c:barDir val="col"/>
        <c:grouping val="stacked"/>
        <c:varyColors val="0"/>
        <c:ser>
          <c:idx val="0"/>
          <c:order val="0"/>
          <c:tx>
            <c:strRef>
              <c:f>'tabla de frecuencia  tipo 1'!$A$28</c:f>
              <c:strCache>
                <c:ptCount val="1"/>
                <c:pt idx="0">
                  <c:v>Masculino</c:v>
                </c:pt>
              </c:strCache>
            </c:strRef>
          </c:tx>
          <c:spPr>
            <a:solidFill>
              <a:schemeClr val="accent1"/>
            </a:solidFill>
            <a:ln>
              <a:noFill/>
            </a:ln>
            <a:effectLst/>
          </c:spPr>
          <c:invertIfNegative val="0"/>
          <c:dLbls>
            <c:dLbl>
              <c:idx val="0"/>
              <c:layout/>
              <c:showLegendKey val="0"/>
              <c:showVal val="1"/>
              <c:showCatName val="0"/>
              <c:showSerName val="1"/>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'tabla de frecuencia  tipo 1'!$D$28</c:f>
              <c:numCache>
                <c:formatCode>0%</c:formatCode>
                <c:ptCount val="1"/>
                <c:pt idx="0">
                  <c:v>0.8</c:v>
                </c:pt>
              </c:numCache>
            </c:numRef>
          </c:val>
        </c:ser>
        <c:ser>
          <c:idx val="1"/>
          <c:order val="1"/>
          <c:tx>
            <c:strRef>
              <c:f>'tabla de frecuencia  tipo 1'!$A$29</c:f>
              <c:strCache>
                <c:ptCount val="1"/>
                <c:pt idx="0">
                  <c:v>Femenino</c:v>
                </c:pt>
              </c:strCache>
            </c:strRef>
          </c:tx>
          <c:spPr>
            <a:solidFill>
              <a:schemeClr val="accent2"/>
            </a:solidFill>
            <a:ln>
              <a:noFill/>
            </a:ln>
            <a:effectLst/>
          </c:spPr>
          <c:invertIfNegative val="0"/>
          <c:dLbls>
            <c:dLbl>
              <c:idx val="0"/>
              <c:layout/>
              <c:showLegendKey val="0"/>
              <c:showVal val="1"/>
              <c:showCatName val="0"/>
              <c:showSerName val="1"/>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'tabla de frecuencia  tipo 1'!$D$29</c:f>
              <c:numCache>
                <c:formatCode>0%</c:formatCode>
                <c:ptCount val="1"/>
                <c:pt idx="0">
                  <c:v>0.2</c:v>
                </c:pt>
              </c:numCache>
            </c:numRef>
          </c:val>
        </c:ser>
        <c:dLbls>
          <c:showLegendKey val="0"/>
          <c:showVal val="0"/>
          <c:showCatName val="0"/>
          <c:showSerName val="0"/>
          <c:showPercent val="0"/>
          <c:showBubbleSize val="0"/>
        </c:dLbls>
        <c:gapWidth val="55"/>
        <c:overlap val="100"/>
        <c:axId val="202186976"/>
        <c:axId val="202187536"/>
      </c:barChart>
      <c:catAx>
        <c:axId val="202186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Sexo</a:t>
                </a:r>
                <a:r>
                  <a:rPr lang="es-ES" baseline="0"/>
                  <a:t> de los estudiantes</a:t>
                </a:r>
                <a:endParaRPr lang="es-E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187536"/>
        <c:crosses val="autoZero"/>
        <c:auto val="1"/>
        <c:lblAlgn val="ctr"/>
        <c:lblOffset val="100"/>
        <c:noMultiLvlLbl val="0"/>
      </c:catAx>
      <c:valAx>
        <c:axId val="202187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Porcentaje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186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PA" sz="900"/>
              <a:t>GRÁFICO</a:t>
            </a:r>
            <a:r>
              <a:rPr lang="es-PA" sz="900" baseline="0"/>
              <a:t> </a:t>
            </a:r>
            <a:r>
              <a:rPr lang="es-PA" sz="900"/>
              <a:t> No,1:  SEXO DE LOS ESTUDIANTES  DE MÉTODOS  ESTADÍSTICOS PARA INGENIERÍA, GRUPO 1IC123. FACULTAD  DE INGENIERÍA  CIVIL, UNIVERSIDAD TECNOLOGICA DE PANAMÁ. ISEMESTRE 2018.</a:t>
            </a:r>
          </a:p>
        </c:rich>
      </c:tx>
      <c:layout>
        <c:manualLayout>
          <c:xMode val="edge"/>
          <c:yMode val="edge"/>
          <c:x val="0.13386555411916795"/>
          <c:y val="4.7619047619047616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Pt>
          <c:dLbls>
            <c:dLbl>
              <c:idx val="0"/>
              <c:layout>
                <c:manualLayout>
                  <c:x val="0.14864378892936891"/>
                  <c:y val="5.5421822272215975E-2"/>
                </c:manualLayout>
              </c:layout>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dLbl>
              <c:idx val="1"/>
              <c:layout>
                <c:manualLayout>
                  <c:x val="-7.4234340110471267E-2"/>
                  <c:y val="-0.19274028246469191"/>
                </c:manualLayout>
              </c:layout>
              <c:spPr>
                <a:solidFill>
                  <a:schemeClr val="lt1">
                    <a:alpha val="90000"/>
                  </a:schemeClr>
                </a:solidFill>
                <a:ln w="12700" cap="flat" cmpd="sng" algn="ctr">
                  <a:solidFill>
                    <a:schemeClr val="accent2"/>
                  </a:solidFill>
                  <a:round/>
                </a:ln>
                <a:effectLst>
                  <a:outerShdw blurRad="50800" dist="38100" dir="2700000" algn="tl" rotWithShape="0">
                    <a:schemeClr val="accent2">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spPr>
              <a:solidFill>
                <a:sysClr val="window" lastClr="FFFFFF">
                  <a:alpha val="90000"/>
                </a:sysClr>
              </a:solidFill>
              <a:ln w="12700" cap="flat" cmpd="sng" algn="ctr">
                <a:solidFill>
                  <a:srgbClr val="4F81BD"/>
                </a:solidFill>
                <a:round/>
              </a:ln>
              <a:effectLst>
                <a:outerShdw blurRad="50800" dist="38100" dir="2700000" algn="tl" rotWithShape="0">
                  <a:srgbClr val="4F81BD">
                    <a:lumMod val="75000"/>
                    <a:alpha val="40000"/>
                  </a:srgbClr>
                </a:outerShdw>
              </a:effectLst>
            </c:sp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'123'!$B$6:$B$7</c:f>
              <c:strCache>
                <c:ptCount val="2"/>
                <c:pt idx="0">
                  <c:v>Masculino</c:v>
                </c:pt>
                <c:pt idx="1">
                  <c:v>Femenino</c:v>
                </c:pt>
              </c:strCache>
            </c:strRef>
          </c:cat>
          <c:val>
            <c:numRef>
              <c:f>'123'!$D$6:$D$7</c:f>
              <c:numCache>
                <c:formatCode>0.0\ \ </c:formatCode>
                <c:ptCount val="2"/>
                <c:pt idx="0">
                  <c:v>63.157894736842103</c:v>
                </c:pt>
                <c:pt idx="1">
                  <c:v>36.84210526315789</c:v>
                </c:pt>
              </c:numCache>
            </c:numRef>
          </c:val>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PA" sz="1050"/>
              <a:t>GRÁFICA</a:t>
            </a:r>
            <a:r>
              <a:rPr lang="es-PA" sz="1050" baseline="0"/>
              <a:t>  </a:t>
            </a:r>
            <a:r>
              <a:rPr lang="es-PA" sz="1050"/>
              <a:t>No.1: ONZAS DE LLENADO DE CAJAS DE CEREALES DE LA FÀBRICA  XY, SEGÚN INFORME DE CONTROL DE CALIDAD, ENERO 2015</a:t>
            </a:r>
          </a:p>
          <a:p>
            <a:pPr>
              <a:defRPr/>
            </a:pPr>
            <a:endParaRPr lang="es-PA" sz="1050"/>
          </a:p>
        </c:rich>
      </c:tx>
      <c:layout>
        <c:manualLayout>
          <c:xMode val="edge"/>
          <c:yMode val="edge"/>
          <c:x val="0.11247222222222222"/>
          <c:y val="0"/>
        </c:manualLayout>
      </c:layout>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1"/>
          <c:order val="0"/>
          <c:spPr>
            <a:ln>
              <a:solidFill>
                <a:schemeClr val="bg1"/>
              </a:solidFill>
            </a:ln>
          </c:spPr>
          <c:invertIfNegative val="0"/>
          <c:dLbls>
            <c:spPr>
              <a:noFill/>
              <a:ln>
                <a:noFill/>
              </a:ln>
              <a:effectLst/>
            </c:spPr>
            <c:txPr>
              <a:bodyPr/>
              <a:lstStyle/>
              <a:p>
                <a:pPr>
                  <a:defRPr sz="1600"/>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'[2]tabla  de frecuencia  tipo 2'!$D$113:$D$119</c:f>
              <c:numCache>
                <c:formatCode>General</c:formatCode>
                <c:ptCount val="7"/>
                <c:pt idx="0">
                  <c:v>2</c:v>
                </c:pt>
                <c:pt idx="1">
                  <c:v>7</c:v>
                </c:pt>
                <c:pt idx="2">
                  <c:v>14</c:v>
                </c:pt>
                <c:pt idx="3">
                  <c:v>13</c:v>
                </c:pt>
                <c:pt idx="4">
                  <c:v>15</c:v>
                </c:pt>
                <c:pt idx="5">
                  <c:v>5</c:v>
                </c:pt>
                <c:pt idx="6">
                  <c:v>4</c:v>
                </c:pt>
              </c:numCache>
            </c:numRef>
          </c:val>
          <c:extLst>
            <c:ext xmlns:c15="http://schemas.microsoft.com/office/drawing/2012/chart" uri="{02D57815-91ED-43cb-92C2-25804820EDAC}">
              <c15:filteredCategoryTitle>
                <c15:cat>
                  <c:numRef>
                    <c:extLst>
                      <c:ext uri="{02D57815-91ED-43cb-92C2-25804820EDAC}">
                        <c15:formulaRef>
                          <c15:sqref>'[2]tabla  de frecuencia  tipo 2'!$C$113:$C$119</c15:sqref>
                        </c15:formulaRef>
                      </c:ext>
                    </c:extLst>
                    <c:numCache>
                      <c:formatCode>General</c:formatCode>
                      <c:ptCount val="7"/>
                      <c:pt idx="0">
                        <c:v>15.7</c:v>
                      </c:pt>
                      <c:pt idx="1">
                        <c:v>15.8</c:v>
                      </c:pt>
                      <c:pt idx="2">
                        <c:v>15.9</c:v>
                      </c:pt>
                      <c:pt idx="3">
                        <c:v>16</c:v>
                      </c:pt>
                      <c:pt idx="4">
                        <c:v>16.100000000000001</c:v>
                      </c:pt>
                      <c:pt idx="5">
                        <c:v>16.2</c:v>
                      </c:pt>
                      <c:pt idx="6">
                        <c:v>16.3</c:v>
                      </c:pt>
                    </c:numCache>
                  </c:numRef>
                </c15:cat>
              </c15:filteredCategoryTitle>
            </c:ext>
          </c:extLst>
        </c:ser>
        <c:dLbls>
          <c:showLegendKey val="0"/>
          <c:showVal val="0"/>
          <c:showCatName val="0"/>
          <c:showSerName val="0"/>
          <c:showPercent val="0"/>
          <c:showBubbleSize val="0"/>
        </c:dLbls>
        <c:gapWidth val="0"/>
        <c:gapDepth val="0"/>
        <c:shape val="box"/>
        <c:axId val="183560960"/>
        <c:axId val="199408080"/>
        <c:axId val="0"/>
      </c:bar3DChart>
      <c:catAx>
        <c:axId val="183560960"/>
        <c:scaling>
          <c:orientation val="minMax"/>
        </c:scaling>
        <c:delete val="0"/>
        <c:axPos val="b"/>
        <c:title>
          <c:tx>
            <c:rich>
              <a:bodyPr/>
              <a:lstStyle/>
              <a:p>
                <a:pPr>
                  <a:defRPr/>
                </a:pPr>
                <a:r>
                  <a:rPr lang="es-PA"/>
                  <a:t>Peso</a:t>
                </a:r>
                <a:r>
                  <a:rPr lang="es-PA" baseline="0"/>
                  <a:t>  en onzas</a:t>
                </a:r>
                <a:endParaRPr lang="es-PA"/>
              </a:p>
            </c:rich>
          </c:tx>
          <c:overlay val="0"/>
        </c:title>
        <c:numFmt formatCode="General" sourceLinked="1"/>
        <c:majorTickMark val="none"/>
        <c:minorTickMark val="none"/>
        <c:tickLblPos val="nextTo"/>
        <c:crossAx val="199408080"/>
        <c:crosses val="autoZero"/>
        <c:auto val="1"/>
        <c:lblAlgn val="ctr"/>
        <c:lblOffset val="100"/>
        <c:noMultiLvlLbl val="0"/>
      </c:catAx>
      <c:valAx>
        <c:axId val="199408080"/>
        <c:scaling>
          <c:orientation val="minMax"/>
        </c:scaling>
        <c:delete val="0"/>
        <c:axPos val="l"/>
        <c:title>
          <c:tx>
            <c:rich>
              <a:bodyPr/>
              <a:lstStyle/>
              <a:p>
                <a:pPr>
                  <a:defRPr/>
                </a:pPr>
                <a:r>
                  <a:rPr lang="es-PA"/>
                  <a:t>Número</a:t>
                </a:r>
                <a:r>
                  <a:rPr lang="es-PA" baseline="0"/>
                  <a:t>  de cajas</a:t>
                </a:r>
                <a:endParaRPr lang="es-PA"/>
              </a:p>
            </c:rich>
          </c:tx>
          <c:overlay val="0"/>
        </c:title>
        <c:numFmt formatCode="General" sourceLinked="1"/>
        <c:majorTickMark val="out"/>
        <c:minorTickMark val="none"/>
        <c:tickLblPos val="nextTo"/>
        <c:crossAx val="183560960"/>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a:pPr>
            <a:r>
              <a:rPr lang="es-PA" sz="1100"/>
              <a:t>CUADRO No.1: ONZAS DE LLENADO DE CAJAS DE CEREALES DE LA FÀBRICA  XY, SEGÚN INFORME DE CONTROL DE CALIDAD, ENERO 2006</a:t>
            </a:r>
          </a:p>
        </c:rich>
      </c:tx>
      <c:layout>
        <c:manualLayout>
          <c:xMode val="edge"/>
          <c:yMode val="edge"/>
          <c:x val="0.11525000000000001"/>
          <c:y val="0"/>
        </c:manualLayout>
      </c:layout>
      <c:overlay val="0"/>
    </c:title>
    <c:autoTitleDeleted val="0"/>
    <c:plotArea>
      <c:layout/>
      <c:lineChart>
        <c:grouping val="standard"/>
        <c:varyColors val="0"/>
        <c:ser>
          <c:idx val="1"/>
          <c:order val="0"/>
          <c:dLbls>
            <c:spPr>
              <a:noFill/>
              <a:ln>
                <a:noFill/>
              </a:ln>
              <a:effectLst/>
            </c:spPr>
            <c:txPr>
              <a:bodyPr/>
              <a:lstStyle/>
              <a:p>
                <a:pPr>
                  <a:defRPr sz="1100"/>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'[2]tabla  de frecuencia  tipo 2'!$D$113:$D$119</c:f>
              <c:numCache>
                <c:formatCode>General</c:formatCode>
                <c:ptCount val="7"/>
                <c:pt idx="0">
                  <c:v>2</c:v>
                </c:pt>
                <c:pt idx="1">
                  <c:v>7</c:v>
                </c:pt>
                <c:pt idx="2">
                  <c:v>14</c:v>
                </c:pt>
                <c:pt idx="3">
                  <c:v>13</c:v>
                </c:pt>
                <c:pt idx="4">
                  <c:v>15</c:v>
                </c:pt>
                <c:pt idx="5">
                  <c:v>5</c:v>
                </c:pt>
                <c:pt idx="6">
                  <c:v>4</c:v>
                </c:pt>
              </c:numCache>
            </c:numRef>
          </c:val>
          <c:smooth val="0"/>
          <c:extLst>
            <c:ext xmlns:c15="http://schemas.microsoft.com/office/drawing/2012/chart" uri="{02D57815-91ED-43cb-92C2-25804820EDAC}">
              <c15:filteredCategoryTitle>
                <c15:cat>
                  <c:numRef>
                    <c:extLst>
                      <c:ext uri="{02D57815-91ED-43cb-92C2-25804820EDAC}">
                        <c15:formulaRef>
                          <c15:sqref>'[2]tabla  de frecuencia  tipo 2'!$C$113:$C$119</c15:sqref>
                        </c15:formulaRef>
                      </c:ext>
                    </c:extLst>
                    <c:numCache>
                      <c:formatCode>General</c:formatCode>
                      <c:ptCount val="7"/>
                      <c:pt idx="0">
                        <c:v>15.7</c:v>
                      </c:pt>
                      <c:pt idx="1">
                        <c:v>15.8</c:v>
                      </c:pt>
                      <c:pt idx="2">
                        <c:v>15.9</c:v>
                      </c:pt>
                      <c:pt idx="3">
                        <c:v>16</c:v>
                      </c:pt>
                      <c:pt idx="4">
                        <c:v>16.100000000000001</c:v>
                      </c:pt>
                      <c:pt idx="5">
                        <c:v>16.2</c:v>
                      </c:pt>
                      <c:pt idx="6">
                        <c:v>16.3</c:v>
                      </c:pt>
                    </c:numCache>
                  </c:numRef>
                </c15:cat>
              </c15:filteredCategoryTitle>
            </c:ext>
          </c:extLst>
        </c:ser>
        <c:dLbls>
          <c:showLegendKey val="0"/>
          <c:showVal val="0"/>
          <c:showCatName val="0"/>
          <c:showSerName val="0"/>
          <c:showPercent val="0"/>
          <c:showBubbleSize val="0"/>
        </c:dLbls>
        <c:marker val="1"/>
        <c:smooth val="0"/>
        <c:axId val="199410320"/>
        <c:axId val="199410880"/>
      </c:lineChart>
      <c:catAx>
        <c:axId val="199410320"/>
        <c:scaling>
          <c:orientation val="minMax"/>
        </c:scaling>
        <c:delete val="0"/>
        <c:axPos val="b"/>
        <c:title>
          <c:tx>
            <c:rich>
              <a:bodyPr/>
              <a:lstStyle/>
              <a:p>
                <a:pPr>
                  <a:defRPr/>
                </a:pPr>
                <a:r>
                  <a:rPr lang="es-PA"/>
                  <a:t>Peso  en onzas</a:t>
                </a:r>
              </a:p>
            </c:rich>
          </c:tx>
          <c:overlay val="0"/>
        </c:title>
        <c:numFmt formatCode="General" sourceLinked="1"/>
        <c:majorTickMark val="none"/>
        <c:minorTickMark val="none"/>
        <c:tickLblPos val="nextTo"/>
        <c:crossAx val="199410880"/>
        <c:crosses val="autoZero"/>
        <c:auto val="1"/>
        <c:lblAlgn val="ctr"/>
        <c:lblOffset val="100"/>
        <c:noMultiLvlLbl val="0"/>
      </c:catAx>
      <c:valAx>
        <c:axId val="199410880"/>
        <c:scaling>
          <c:orientation val="minMax"/>
        </c:scaling>
        <c:delete val="0"/>
        <c:axPos val="l"/>
        <c:title>
          <c:tx>
            <c:rich>
              <a:bodyPr/>
              <a:lstStyle/>
              <a:p>
                <a:pPr>
                  <a:defRPr/>
                </a:pPr>
                <a:r>
                  <a:rPr lang="es-PA"/>
                  <a:t>Número  de cajas</a:t>
                </a:r>
              </a:p>
            </c:rich>
          </c:tx>
          <c:overlay val="0"/>
        </c:title>
        <c:numFmt formatCode="General" sourceLinked="1"/>
        <c:majorTickMark val="out"/>
        <c:minorTickMark val="none"/>
        <c:tickLblPos val="nextTo"/>
        <c:crossAx val="199410320"/>
        <c:crosses val="autoZero"/>
        <c:crossBetween val="between"/>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1"/>
          <c:order val="0"/>
          <c:spPr>
            <a:solidFill>
              <a:schemeClr val="accent3"/>
            </a:solidFill>
            <a:ln>
              <a:solidFill>
                <a:schemeClr val="tx1"/>
              </a:solidFill>
            </a:ln>
          </c:spPr>
          <c:invertIfNegative val="0"/>
          <c:cat>
            <c:numRef>
              <c:f>'[1]tabla de freuencai tipo 2'!$C$113:$C$119</c:f>
              <c:numCache>
                <c:formatCode>General</c:formatCode>
                <c:ptCount val="7"/>
                <c:pt idx="0">
                  <c:v>15.7</c:v>
                </c:pt>
                <c:pt idx="1">
                  <c:v>15.8</c:v>
                </c:pt>
                <c:pt idx="2">
                  <c:v>15.9</c:v>
                </c:pt>
                <c:pt idx="3">
                  <c:v>16</c:v>
                </c:pt>
                <c:pt idx="4">
                  <c:v>16.100000000000001</c:v>
                </c:pt>
                <c:pt idx="5">
                  <c:v>16.2</c:v>
                </c:pt>
                <c:pt idx="6">
                  <c:v>16.3</c:v>
                </c:pt>
              </c:numCache>
            </c:numRef>
          </c:cat>
          <c:val>
            <c:numRef>
              <c:f>'[1]tabla de freuencai tipo 2'!$D$113:$D$119</c:f>
              <c:numCache>
                <c:formatCode>General</c:formatCode>
                <c:ptCount val="7"/>
                <c:pt idx="0">
                  <c:v>2</c:v>
                </c:pt>
                <c:pt idx="1">
                  <c:v>7</c:v>
                </c:pt>
                <c:pt idx="2">
                  <c:v>14</c:v>
                </c:pt>
                <c:pt idx="3">
                  <c:v>13</c:v>
                </c:pt>
                <c:pt idx="4">
                  <c:v>15</c:v>
                </c:pt>
                <c:pt idx="5">
                  <c:v>5</c:v>
                </c:pt>
                <c:pt idx="6">
                  <c:v>4</c:v>
                </c:pt>
              </c:numCache>
            </c:numRef>
          </c:val>
        </c:ser>
        <c:dLbls>
          <c:showLegendKey val="0"/>
          <c:showVal val="0"/>
          <c:showCatName val="0"/>
          <c:showSerName val="0"/>
          <c:showPercent val="0"/>
          <c:showBubbleSize val="0"/>
        </c:dLbls>
        <c:gapWidth val="0"/>
        <c:axId val="258508896"/>
        <c:axId val="258509456"/>
      </c:barChart>
      <c:catAx>
        <c:axId val="258508896"/>
        <c:scaling>
          <c:orientation val="minMax"/>
        </c:scaling>
        <c:delete val="0"/>
        <c:axPos val="b"/>
        <c:title>
          <c:layout/>
          <c:overlay val="0"/>
        </c:title>
        <c:numFmt formatCode="General" sourceLinked="1"/>
        <c:majorTickMark val="none"/>
        <c:minorTickMark val="none"/>
        <c:tickLblPos val="nextTo"/>
        <c:crossAx val="258509456"/>
        <c:crosses val="autoZero"/>
        <c:auto val="1"/>
        <c:lblAlgn val="ctr"/>
        <c:lblOffset val="100"/>
        <c:noMultiLvlLbl val="0"/>
      </c:catAx>
      <c:valAx>
        <c:axId val="258509456"/>
        <c:scaling>
          <c:orientation val="minMax"/>
        </c:scaling>
        <c:delete val="0"/>
        <c:axPos val="l"/>
        <c:title>
          <c:layout/>
          <c:overlay val="0"/>
        </c:title>
        <c:numFmt formatCode="General" sourceLinked="1"/>
        <c:majorTickMark val="out"/>
        <c:minorTickMark val="none"/>
        <c:tickLblPos val="nextTo"/>
        <c:crossAx val="258508896"/>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1"/>
          <c:order val="0"/>
          <c:spPr>
            <a:ln>
              <a:solidFill>
                <a:schemeClr val="tx1"/>
              </a:solidFill>
            </a:ln>
          </c:spPr>
          <c:cat>
            <c:numRef>
              <c:f>'[1]tabla de freuencai tipo 2'!$C$113:$C$119</c:f>
              <c:numCache>
                <c:formatCode>General</c:formatCode>
                <c:ptCount val="7"/>
                <c:pt idx="0">
                  <c:v>15.7</c:v>
                </c:pt>
                <c:pt idx="1">
                  <c:v>15.8</c:v>
                </c:pt>
                <c:pt idx="2">
                  <c:v>15.9</c:v>
                </c:pt>
                <c:pt idx="3">
                  <c:v>16</c:v>
                </c:pt>
                <c:pt idx="4">
                  <c:v>16.100000000000001</c:v>
                </c:pt>
                <c:pt idx="5">
                  <c:v>16.2</c:v>
                </c:pt>
                <c:pt idx="6">
                  <c:v>16.3</c:v>
                </c:pt>
              </c:numCache>
            </c:numRef>
          </c:cat>
          <c:val>
            <c:numRef>
              <c:f>'[1]tabla de freuencai tipo 2'!$D$113:$D$119</c:f>
              <c:numCache>
                <c:formatCode>General</c:formatCode>
                <c:ptCount val="7"/>
                <c:pt idx="0">
                  <c:v>2</c:v>
                </c:pt>
                <c:pt idx="1">
                  <c:v>7</c:v>
                </c:pt>
                <c:pt idx="2">
                  <c:v>14</c:v>
                </c:pt>
                <c:pt idx="3">
                  <c:v>13</c:v>
                </c:pt>
                <c:pt idx="4">
                  <c:v>15</c:v>
                </c:pt>
                <c:pt idx="5">
                  <c:v>5</c:v>
                </c:pt>
                <c:pt idx="6">
                  <c:v>4</c:v>
                </c:pt>
              </c:numCache>
            </c:numRef>
          </c:val>
          <c:smooth val="0"/>
        </c:ser>
        <c:dLbls>
          <c:showLegendKey val="0"/>
          <c:showVal val="0"/>
          <c:showCatName val="0"/>
          <c:showSerName val="0"/>
          <c:showPercent val="0"/>
          <c:showBubbleSize val="0"/>
        </c:dLbls>
        <c:marker val="1"/>
        <c:smooth val="0"/>
        <c:axId val="258739472"/>
        <c:axId val="258740032"/>
      </c:lineChart>
      <c:catAx>
        <c:axId val="258739472"/>
        <c:scaling>
          <c:orientation val="minMax"/>
        </c:scaling>
        <c:delete val="0"/>
        <c:axPos val="b"/>
        <c:title>
          <c:overlay val="0"/>
        </c:title>
        <c:numFmt formatCode="General" sourceLinked="1"/>
        <c:majorTickMark val="none"/>
        <c:minorTickMark val="none"/>
        <c:tickLblPos val="nextTo"/>
        <c:crossAx val="258740032"/>
        <c:crosses val="autoZero"/>
        <c:auto val="1"/>
        <c:lblAlgn val="ctr"/>
        <c:lblOffset val="100"/>
        <c:noMultiLvlLbl val="0"/>
      </c:catAx>
      <c:valAx>
        <c:axId val="258740032"/>
        <c:scaling>
          <c:orientation val="minMax"/>
        </c:scaling>
        <c:delete val="0"/>
        <c:axPos val="l"/>
        <c:title>
          <c:overlay val="0"/>
        </c:title>
        <c:numFmt formatCode="General" sourceLinked="1"/>
        <c:majorTickMark val="out"/>
        <c:minorTickMark val="none"/>
        <c:tickLblPos val="nextTo"/>
        <c:crossAx val="258739472"/>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s-PA" sz="1050" b="1" i="0" baseline="0"/>
              <a:t>CUADRO No.1: ONZAS DE LLENADO DE CAJAS DE CEREALES DE LA FÀBRICA  XY, SEGÚN INFORME DE CONTROL DE CALIDAD, ENERO 2018</a:t>
            </a: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s-PA" sz="1050"/>
          </a:p>
        </c:rich>
      </c:tx>
      <c:layout>
        <c:manualLayout>
          <c:xMode val="edge"/>
          <c:yMode val="edge"/>
          <c:x val="0.10413888888888889"/>
          <c:y val="1.3888888888888888E-2"/>
        </c:manualLayout>
      </c:layout>
      <c:overlay val="0"/>
    </c:title>
    <c:autoTitleDeleted val="0"/>
    <c:plotArea>
      <c:layout/>
      <c:lineChart>
        <c:grouping val="standard"/>
        <c:varyColors val="0"/>
        <c:ser>
          <c:idx val="1"/>
          <c:order val="0"/>
          <c:marker>
            <c:symbol val="none"/>
          </c:marker>
          <c:cat>
            <c:numRef>
              <c:f>'Tabla  de frecuencia tipo 2'!$C$114:$C$120</c:f>
              <c:numCache>
                <c:formatCode>General</c:formatCode>
                <c:ptCount val="7"/>
                <c:pt idx="0">
                  <c:v>15.7</c:v>
                </c:pt>
                <c:pt idx="1">
                  <c:v>15.8</c:v>
                </c:pt>
                <c:pt idx="2">
                  <c:v>15.9</c:v>
                </c:pt>
                <c:pt idx="3">
                  <c:v>16</c:v>
                </c:pt>
                <c:pt idx="4">
                  <c:v>16.100000000000001</c:v>
                </c:pt>
                <c:pt idx="5">
                  <c:v>16.2</c:v>
                </c:pt>
                <c:pt idx="6">
                  <c:v>16.3</c:v>
                </c:pt>
              </c:numCache>
            </c:numRef>
          </c:cat>
          <c:val>
            <c:numRef>
              <c:f>'[2]tabla  de frecuencia  tipo 2'!$E$113:$E$119</c:f>
              <c:numCache>
                <c:formatCode>General</c:formatCode>
                <c:ptCount val="7"/>
                <c:pt idx="0">
                  <c:v>2</c:v>
                </c:pt>
                <c:pt idx="1">
                  <c:v>9</c:v>
                </c:pt>
                <c:pt idx="2">
                  <c:v>23</c:v>
                </c:pt>
                <c:pt idx="3">
                  <c:v>36</c:v>
                </c:pt>
                <c:pt idx="4">
                  <c:v>51</c:v>
                </c:pt>
                <c:pt idx="5">
                  <c:v>56</c:v>
                </c:pt>
                <c:pt idx="6">
                  <c:v>60</c:v>
                </c:pt>
              </c:numCache>
            </c:numRef>
          </c:val>
          <c:smooth val="0"/>
          <c:extLst/>
        </c:ser>
        <c:dLbls>
          <c:showLegendKey val="0"/>
          <c:showVal val="0"/>
          <c:showCatName val="0"/>
          <c:showSerName val="0"/>
          <c:showPercent val="0"/>
          <c:showBubbleSize val="0"/>
        </c:dLbls>
        <c:hiLowLines/>
        <c:smooth val="0"/>
        <c:axId val="258742272"/>
        <c:axId val="258742832"/>
      </c:lineChart>
      <c:catAx>
        <c:axId val="258742272"/>
        <c:scaling>
          <c:orientation val="minMax"/>
        </c:scaling>
        <c:delete val="0"/>
        <c:axPos val="b"/>
        <c:title>
          <c:tx>
            <c:rich>
              <a:bodyPr/>
              <a:lstStyle/>
              <a:p>
                <a:pPr>
                  <a:defRPr/>
                </a:pPr>
                <a:r>
                  <a:rPr lang="es-PA"/>
                  <a:t>Peso</a:t>
                </a:r>
                <a:r>
                  <a:rPr lang="es-PA" baseline="0"/>
                  <a:t>  en  onzas</a:t>
                </a:r>
                <a:endParaRPr lang="es-PA"/>
              </a:p>
            </c:rich>
          </c:tx>
          <c:overlay val="0"/>
        </c:title>
        <c:numFmt formatCode="General" sourceLinked="1"/>
        <c:majorTickMark val="none"/>
        <c:minorTickMark val="none"/>
        <c:tickLblPos val="nextTo"/>
        <c:crossAx val="258742832"/>
        <c:crosses val="autoZero"/>
        <c:auto val="1"/>
        <c:lblAlgn val="ctr"/>
        <c:lblOffset val="100"/>
        <c:noMultiLvlLbl val="0"/>
      </c:catAx>
      <c:valAx>
        <c:axId val="258742832"/>
        <c:scaling>
          <c:orientation val="minMax"/>
        </c:scaling>
        <c:delete val="0"/>
        <c:axPos val="l"/>
        <c:majorGridlines/>
        <c:title>
          <c:tx>
            <c:rich>
              <a:bodyPr/>
              <a:lstStyle/>
              <a:p>
                <a:pPr>
                  <a:defRPr/>
                </a:pPr>
                <a:r>
                  <a:rPr lang="es-PA"/>
                  <a:t>Valor</a:t>
                </a:r>
                <a:r>
                  <a:rPr lang="es-PA" baseline="0"/>
                  <a:t>  acumulado  del número  de cajas</a:t>
                </a:r>
                <a:endParaRPr lang="es-PA"/>
              </a:p>
            </c:rich>
          </c:tx>
          <c:overlay val="0"/>
        </c:title>
        <c:numFmt formatCode="General" sourceLinked="1"/>
        <c:majorTickMark val="out"/>
        <c:minorTickMark val="none"/>
        <c:tickLblPos val="nextTo"/>
        <c:crossAx val="258742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1"/>
          <c:order val="0"/>
          <c:cat>
            <c:numRef>
              <c:f>'[1]tabla de freuencai tipo 2'!$C$113:$C$119</c:f>
              <c:numCache>
                <c:formatCode>General</c:formatCode>
                <c:ptCount val="7"/>
                <c:pt idx="0">
                  <c:v>15.7</c:v>
                </c:pt>
                <c:pt idx="1">
                  <c:v>15.8</c:v>
                </c:pt>
                <c:pt idx="2">
                  <c:v>15.9</c:v>
                </c:pt>
                <c:pt idx="3">
                  <c:v>16</c:v>
                </c:pt>
                <c:pt idx="4">
                  <c:v>16.100000000000001</c:v>
                </c:pt>
                <c:pt idx="5">
                  <c:v>16.2</c:v>
                </c:pt>
                <c:pt idx="6">
                  <c:v>16.3</c:v>
                </c:pt>
              </c:numCache>
            </c:numRef>
          </c:cat>
          <c:val>
            <c:numRef>
              <c:f>'[1]tabla de freuencai tipo 2'!$E$113:$E$119</c:f>
              <c:numCache>
                <c:formatCode>General</c:formatCode>
                <c:ptCount val="7"/>
                <c:pt idx="0">
                  <c:v>2</c:v>
                </c:pt>
                <c:pt idx="1">
                  <c:v>9</c:v>
                </c:pt>
                <c:pt idx="2">
                  <c:v>23</c:v>
                </c:pt>
                <c:pt idx="3">
                  <c:v>36</c:v>
                </c:pt>
                <c:pt idx="4">
                  <c:v>51</c:v>
                </c:pt>
                <c:pt idx="5">
                  <c:v>56</c:v>
                </c:pt>
                <c:pt idx="6">
                  <c:v>60</c:v>
                </c:pt>
              </c:numCache>
            </c:numRef>
          </c:val>
          <c:smooth val="0"/>
        </c:ser>
        <c:dLbls>
          <c:showLegendKey val="0"/>
          <c:showVal val="0"/>
          <c:showCatName val="0"/>
          <c:showSerName val="0"/>
          <c:showPercent val="0"/>
          <c:showBubbleSize val="0"/>
        </c:dLbls>
        <c:marker val="1"/>
        <c:smooth val="0"/>
        <c:axId val="258764048"/>
        <c:axId val="258764608"/>
      </c:lineChart>
      <c:catAx>
        <c:axId val="258764048"/>
        <c:scaling>
          <c:orientation val="minMax"/>
        </c:scaling>
        <c:delete val="0"/>
        <c:axPos val="b"/>
        <c:numFmt formatCode="General" sourceLinked="1"/>
        <c:majorTickMark val="out"/>
        <c:minorTickMark val="none"/>
        <c:tickLblPos val="nextTo"/>
        <c:crossAx val="258764608"/>
        <c:crosses val="autoZero"/>
        <c:auto val="1"/>
        <c:lblAlgn val="ctr"/>
        <c:lblOffset val="100"/>
        <c:noMultiLvlLbl val="0"/>
      </c:catAx>
      <c:valAx>
        <c:axId val="258764608"/>
        <c:scaling>
          <c:orientation val="minMax"/>
        </c:scaling>
        <c:delete val="0"/>
        <c:axPos val="l"/>
        <c:majorGridlines/>
        <c:numFmt formatCode="General" sourceLinked="1"/>
        <c:majorTickMark val="out"/>
        <c:minorTickMark val="none"/>
        <c:tickLblPos val="nextTo"/>
        <c:crossAx val="258764048"/>
        <c:crosses val="autoZero"/>
        <c:crossBetween val="between"/>
      </c:valAx>
      <c:spPr>
        <a:noFill/>
        <a:ln w="25400">
          <a:noFill/>
        </a:ln>
      </c:spPr>
    </c:plotArea>
    <c:legend>
      <c:legendPos val="r"/>
      <c:overlay val="0"/>
    </c:legend>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1"/>
          <c:order val="0"/>
          <c:invertIfNegative val="0"/>
          <c:cat>
            <c:numRef>
              <c:f>'[1]tabla de freuencai tipo 2'!$C$113:$C$119</c:f>
              <c:numCache>
                <c:formatCode>General</c:formatCode>
                <c:ptCount val="7"/>
                <c:pt idx="0">
                  <c:v>15.7</c:v>
                </c:pt>
                <c:pt idx="1">
                  <c:v>15.8</c:v>
                </c:pt>
                <c:pt idx="2">
                  <c:v>15.9</c:v>
                </c:pt>
                <c:pt idx="3">
                  <c:v>16</c:v>
                </c:pt>
                <c:pt idx="4">
                  <c:v>16.100000000000001</c:v>
                </c:pt>
                <c:pt idx="5">
                  <c:v>16.2</c:v>
                </c:pt>
                <c:pt idx="6">
                  <c:v>16.3</c:v>
                </c:pt>
              </c:numCache>
            </c:numRef>
          </c:cat>
          <c:val>
            <c:numRef>
              <c:f>'[1]tabla de freuencai tipo 2'!$E$113:$E$119</c:f>
              <c:numCache>
                <c:formatCode>General</c:formatCode>
                <c:ptCount val="7"/>
                <c:pt idx="0">
                  <c:v>2</c:v>
                </c:pt>
                <c:pt idx="1">
                  <c:v>9</c:v>
                </c:pt>
                <c:pt idx="2">
                  <c:v>23</c:v>
                </c:pt>
                <c:pt idx="3">
                  <c:v>36</c:v>
                </c:pt>
                <c:pt idx="4">
                  <c:v>51</c:v>
                </c:pt>
                <c:pt idx="5">
                  <c:v>56</c:v>
                </c:pt>
                <c:pt idx="6">
                  <c:v>60</c:v>
                </c:pt>
              </c:numCache>
            </c:numRef>
          </c:val>
        </c:ser>
        <c:dLbls>
          <c:showLegendKey val="0"/>
          <c:showVal val="0"/>
          <c:showCatName val="0"/>
          <c:showSerName val="0"/>
          <c:showPercent val="0"/>
          <c:showBubbleSize val="0"/>
        </c:dLbls>
        <c:gapWidth val="4"/>
        <c:axId val="258766848"/>
        <c:axId val="258767408"/>
      </c:barChart>
      <c:catAx>
        <c:axId val="258766848"/>
        <c:scaling>
          <c:orientation val="minMax"/>
        </c:scaling>
        <c:delete val="0"/>
        <c:axPos val="b"/>
        <c:title>
          <c:overlay val="0"/>
        </c:title>
        <c:numFmt formatCode="General" sourceLinked="1"/>
        <c:majorTickMark val="none"/>
        <c:minorTickMark val="none"/>
        <c:tickLblPos val="nextTo"/>
        <c:crossAx val="258767408"/>
        <c:crosses val="autoZero"/>
        <c:auto val="1"/>
        <c:lblAlgn val="ctr"/>
        <c:lblOffset val="100"/>
        <c:noMultiLvlLbl val="0"/>
      </c:catAx>
      <c:valAx>
        <c:axId val="258767408"/>
        <c:scaling>
          <c:orientation val="minMax"/>
        </c:scaling>
        <c:delete val="0"/>
        <c:axPos val="l"/>
        <c:title>
          <c:overlay val="0"/>
        </c:title>
        <c:numFmt formatCode="General" sourceLinked="1"/>
        <c:majorTickMark val="out"/>
        <c:minorTickMark val="none"/>
        <c:tickLblPos val="nextTo"/>
        <c:crossAx val="258766848"/>
        <c:crosses val="autoZero"/>
        <c:crossBetween val="between"/>
      </c:valAx>
      <c:spPr>
        <a:noFill/>
        <a:ln w="25400">
          <a:noFill/>
        </a:ln>
      </c:spPr>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Gráfico</a:t>
            </a:r>
            <a:r>
              <a:rPr lang="es-PA" baseline="0"/>
              <a:t> No,1: ONZAS DE LLENADO DE CAJAS DE CEREALES DE LA FÀBRICA  XY, SEGÚN INFORME DE CONTROL DE CALIDAD, ENERO 2018</a:t>
            </a:r>
            <a:endParaRPr lang="es-P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solidFill>
                <a:sysClr val="windowText" lastClr="000000"/>
              </a:solidFill>
            </a:ln>
            <a:effectLst/>
          </c:spPr>
          <c:invertIfNegative val="0"/>
          <c:cat>
            <c:numRef>
              <c:f>'Tabla  de frecuencia tipo 2'!$C$113:$C$119</c:f>
              <c:numCache>
                <c:formatCode>General</c:formatCode>
                <c:ptCount val="7"/>
                <c:pt idx="0">
                  <c:v>15.6</c:v>
                </c:pt>
                <c:pt idx="1">
                  <c:v>15.7</c:v>
                </c:pt>
                <c:pt idx="2">
                  <c:v>15.8</c:v>
                </c:pt>
                <c:pt idx="3">
                  <c:v>15.9</c:v>
                </c:pt>
                <c:pt idx="4">
                  <c:v>16</c:v>
                </c:pt>
                <c:pt idx="5">
                  <c:v>16.100000000000001</c:v>
                </c:pt>
                <c:pt idx="6">
                  <c:v>16.2</c:v>
                </c:pt>
              </c:numCache>
            </c:numRef>
          </c:cat>
          <c:val>
            <c:numRef>
              <c:f>'Tabla  de frecuencia tipo 2'!$D$113:$D$119</c:f>
              <c:numCache>
                <c:formatCode>General</c:formatCode>
                <c:ptCount val="7"/>
                <c:pt idx="0">
                  <c:v>0</c:v>
                </c:pt>
                <c:pt idx="1">
                  <c:v>2</c:v>
                </c:pt>
                <c:pt idx="2">
                  <c:v>7</c:v>
                </c:pt>
                <c:pt idx="3">
                  <c:v>14</c:v>
                </c:pt>
                <c:pt idx="4">
                  <c:v>13</c:v>
                </c:pt>
                <c:pt idx="5">
                  <c:v>15</c:v>
                </c:pt>
                <c:pt idx="6">
                  <c:v>5</c:v>
                </c:pt>
              </c:numCache>
            </c:numRef>
          </c:val>
        </c:ser>
        <c:dLbls>
          <c:showLegendKey val="0"/>
          <c:showVal val="0"/>
          <c:showCatName val="0"/>
          <c:showSerName val="0"/>
          <c:showPercent val="0"/>
          <c:showBubbleSize val="0"/>
        </c:dLbls>
        <c:gapWidth val="0"/>
        <c:axId val="256947888"/>
        <c:axId val="256948448"/>
      </c:barChart>
      <c:catAx>
        <c:axId val="256947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6948448"/>
        <c:crosses val="autoZero"/>
        <c:auto val="1"/>
        <c:lblAlgn val="r"/>
        <c:lblOffset val="100"/>
        <c:noMultiLvlLbl val="0"/>
      </c:catAx>
      <c:valAx>
        <c:axId val="2569484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Número</a:t>
                </a:r>
                <a:r>
                  <a:rPr lang="es-PA" baseline="0"/>
                  <a:t>  de cajas</a:t>
                </a:r>
                <a:endParaRPr lang="es-P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6947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Gráfico</a:t>
            </a:r>
            <a:r>
              <a:rPr lang="es-PA" baseline="0"/>
              <a:t> No,1: ONZAS DE LLENADO DE CAJAS DE CEREALES DE LA FÀBRICA  XY, SEGÚN INFORME DE CONTROL DE CALIDAD, ENERO 2018</a:t>
            </a:r>
            <a:endParaRPr lang="es-P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spPr>
            <a:ln w="28575" cap="rnd">
              <a:solidFill>
                <a:sysClr val="windowText" lastClr="000000"/>
              </a:solidFill>
              <a:round/>
            </a:ln>
            <a:effectLst/>
          </c:spPr>
          <c:marker>
            <c:symbol val="none"/>
          </c:marker>
          <c:cat>
            <c:numRef>
              <c:f>'Tabla  de frecuencia tipo 2'!$C$113:$C$119</c:f>
              <c:numCache>
                <c:formatCode>General</c:formatCode>
                <c:ptCount val="7"/>
                <c:pt idx="0">
                  <c:v>15.6</c:v>
                </c:pt>
                <c:pt idx="1">
                  <c:v>15.7</c:v>
                </c:pt>
                <c:pt idx="2">
                  <c:v>15.8</c:v>
                </c:pt>
                <c:pt idx="3">
                  <c:v>15.9</c:v>
                </c:pt>
                <c:pt idx="4">
                  <c:v>16</c:v>
                </c:pt>
                <c:pt idx="5">
                  <c:v>16.100000000000001</c:v>
                </c:pt>
                <c:pt idx="6">
                  <c:v>16.2</c:v>
                </c:pt>
              </c:numCache>
            </c:numRef>
          </c:cat>
          <c:val>
            <c:numRef>
              <c:f>'Tabla  de frecuencia tipo 2'!$D$113:$D$119</c:f>
              <c:numCache>
                <c:formatCode>General</c:formatCode>
                <c:ptCount val="7"/>
                <c:pt idx="0">
                  <c:v>0</c:v>
                </c:pt>
                <c:pt idx="1">
                  <c:v>2</c:v>
                </c:pt>
                <c:pt idx="2">
                  <c:v>7</c:v>
                </c:pt>
                <c:pt idx="3">
                  <c:v>14</c:v>
                </c:pt>
                <c:pt idx="4">
                  <c:v>13</c:v>
                </c:pt>
                <c:pt idx="5">
                  <c:v>15</c:v>
                </c:pt>
                <c:pt idx="6">
                  <c:v>5</c:v>
                </c:pt>
              </c:numCache>
            </c:numRef>
          </c:val>
          <c:smooth val="0"/>
        </c:ser>
        <c:dLbls>
          <c:showLegendKey val="0"/>
          <c:showVal val="0"/>
          <c:showCatName val="0"/>
          <c:showSerName val="0"/>
          <c:showPercent val="0"/>
          <c:showBubbleSize val="0"/>
        </c:dLbls>
        <c:smooth val="0"/>
        <c:axId val="257141328"/>
        <c:axId val="257141888"/>
      </c:lineChart>
      <c:catAx>
        <c:axId val="25714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7141888"/>
        <c:crosses val="autoZero"/>
        <c:auto val="1"/>
        <c:lblAlgn val="r"/>
        <c:lblOffset val="100"/>
        <c:noMultiLvlLbl val="0"/>
      </c:catAx>
      <c:valAx>
        <c:axId val="2571418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Número</a:t>
                </a:r>
                <a:r>
                  <a:rPr lang="es-PA" baseline="0"/>
                  <a:t>  de cajas</a:t>
                </a:r>
                <a:endParaRPr lang="es-P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141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Gráfico</a:t>
            </a:r>
            <a:r>
              <a:rPr lang="es-PA" baseline="0"/>
              <a:t> No,1: ONZAS DE LLENADO DE CAJAS DE CEREALES DE LA FÀBRICA  XY, SEGÚN INFORME DE CONTROL DE CALIDAD, ENERO 2018</a:t>
            </a:r>
            <a:endParaRPr lang="es-P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'Tabla  de frecuencia tipo 2'!$C$113:$C$119</c:f>
              <c:numCache>
                <c:formatCode>General</c:formatCode>
                <c:ptCount val="7"/>
                <c:pt idx="0">
                  <c:v>15.6</c:v>
                </c:pt>
                <c:pt idx="1">
                  <c:v>15.7</c:v>
                </c:pt>
                <c:pt idx="2">
                  <c:v>15.8</c:v>
                </c:pt>
                <c:pt idx="3">
                  <c:v>15.9</c:v>
                </c:pt>
                <c:pt idx="4">
                  <c:v>16</c:v>
                </c:pt>
                <c:pt idx="5">
                  <c:v>16.100000000000001</c:v>
                </c:pt>
                <c:pt idx="6">
                  <c:v>16.2</c:v>
                </c:pt>
              </c:numCache>
            </c:numRef>
          </c:cat>
          <c:val>
            <c:numRef>
              <c:f>'Tabla  de frecuencia tipo 2'!$E$113:$E$119</c:f>
              <c:numCache>
                <c:formatCode>General</c:formatCode>
                <c:ptCount val="7"/>
                <c:pt idx="0">
                  <c:v>0</c:v>
                </c:pt>
                <c:pt idx="1">
                  <c:v>2</c:v>
                </c:pt>
                <c:pt idx="2">
                  <c:v>9</c:v>
                </c:pt>
                <c:pt idx="3">
                  <c:v>23</c:v>
                </c:pt>
                <c:pt idx="4">
                  <c:v>36</c:v>
                </c:pt>
                <c:pt idx="5">
                  <c:v>51</c:v>
                </c:pt>
                <c:pt idx="6">
                  <c:v>56</c:v>
                </c:pt>
              </c:numCache>
            </c:numRef>
          </c:val>
          <c:smooth val="0"/>
        </c:ser>
        <c:dLbls>
          <c:showLegendKey val="0"/>
          <c:showVal val="0"/>
          <c:showCatName val="0"/>
          <c:showSerName val="0"/>
          <c:showPercent val="0"/>
          <c:showBubbleSize val="0"/>
        </c:dLbls>
        <c:smooth val="0"/>
        <c:axId val="257144128"/>
        <c:axId val="257194016"/>
      </c:lineChart>
      <c:catAx>
        <c:axId val="257144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7194016"/>
        <c:crosses val="autoZero"/>
        <c:auto val="1"/>
        <c:lblAlgn val="r"/>
        <c:lblOffset val="100"/>
        <c:noMultiLvlLbl val="0"/>
      </c:catAx>
      <c:valAx>
        <c:axId val="257194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Número</a:t>
                </a:r>
                <a:r>
                  <a:rPr lang="es-PA" baseline="0"/>
                  <a:t>  de cajas</a:t>
                </a:r>
                <a:endParaRPr lang="es-P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144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Gráfico</a:t>
            </a:r>
            <a:r>
              <a:rPr lang="es-PA" baseline="0"/>
              <a:t> No,1: ONZAS DE LLENADO DE CAJAS DE CEREALES DE LA FÀBRICA  XY, SEGÚN INFORME DE CONTROL DE CALIDAD, ENERO 2018</a:t>
            </a:r>
            <a:endParaRPr lang="es-P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spPr>
            <a:ln w="28575" cap="rnd">
              <a:solidFill>
                <a:sysClr val="windowText" lastClr="000000"/>
              </a:solidFill>
              <a:round/>
            </a:ln>
            <a:effectLst/>
          </c:spPr>
          <c:marker>
            <c:symbol val="none"/>
          </c:marker>
          <c:cat>
            <c:numRef>
              <c:f>'Tabla  de frecuencia tipo 2'!$C$113:$C$119</c:f>
              <c:numCache>
                <c:formatCode>General</c:formatCode>
                <c:ptCount val="7"/>
                <c:pt idx="0">
                  <c:v>15.6</c:v>
                </c:pt>
                <c:pt idx="1">
                  <c:v>15.7</c:v>
                </c:pt>
                <c:pt idx="2">
                  <c:v>15.8</c:v>
                </c:pt>
                <c:pt idx="3">
                  <c:v>15.9</c:v>
                </c:pt>
                <c:pt idx="4">
                  <c:v>16</c:v>
                </c:pt>
                <c:pt idx="5">
                  <c:v>16.100000000000001</c:v>
                </c:pt>
                <c:pt idx="6">
                  <c:v>16.2</c:v>
                </c:pt>
              </c:numCache>
            </c:numRef>
          </c:cat>
          <c:val>
            <c:numRef>
              <c:f>'Tabla  de frecuencia tipo 2'!$D$113:$D$119</c:f>
              <c:numCache>
                <c:formatCode>General</c:formatCode>
                <c:ptCount val="7"/>
                <c:pt idx="0">
                  <c:v>0</c:v>
                </c:pt>
                <c:pt idx="1">
                  <c:v>2</c:v>
                </c:pt>
                <c:pt idx="2">
                  <c:v>7</c:v>
                </c:pt>
                <c:pt idx="3">
                  <c:v>14</c:v>
                </c:pt>
                <c:pt idx="4">
                  <c:v>13</c:v>
                </c:pt>
                <c:pt idx="5">
                  <c:v>15</c:v>
                </c:pt>
                <c:pt idx="6">
                  <c:v>5</c:v>
                </c:pt>
              </c:numCache>
            </c:numRef>
          </c:val>
          <c:smooth val="0"/>
        </c:ser>
        <c:dLbls>
          <c:showLegendKey val="0"/>
          <c:showVal val="0"/>
          <c:showCatName val="0"/>
          <c:showSerName val="0"/>
          <c:showPercent val="0"/>
          <c:showBubbleSize val="0"/>
        </c:dLbls>
        <c:smooth val="0"/>
        <c:axId val="257196256"/>
        <c:axId val="257196816"/>
      </c:lineChart>
      <c:catAx>
        <c:axId val="25719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7196816"/>
        <c:crosses val="autoZero"/>
        <c:auto val="1"/>
        <c:lblAlgn val="r"/>
        <c:lblOffset val="100"/>
        <c:noMultiLvlLbl val="0"/>
      </c:catAx>
      <c:valAx>
        <c:axId val="257196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Número</a:t>
                </a:r>
                <a:r>
                  <a:rPr lang="es-PA" baseline="0"/>
                  <a:t>  de cajas</a:t>
                </a:r>
                <a:endParaRPr lang="es-P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196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solidFill>
                <a:schemeClr val="tx1"/>
              </a:solidFill>
            </a:ln>
            <a:effectLst/>
          </c:spPr>
          <c:invertIfNegative val="0"/>
          <c:cat>
            <c:numRef>
              <c:f>'Tabla  de frecuencia tipo 2'!$C$113:$C$120</c:f>
              <c:numCache>
                <c:formatCode>General</c:formatCode>
                <c:ptCount val="8"/>
                <c:pt idx="0">
                  <c:v>15.6</c:v>
                </c:pt>
                <c:pt idx="1">
                  <c:v>15.7</c:v>
                </c:pt>
                <c:pt idx="2">
                  <c:v>15.8</c:v>
                </c:pt>
                <c:pt idx="3">
                  <c:v>15.9</c:v>
                </c:pt>
                <c:pt idx="4">
                  <c:v>16</c:v>
                </c:pt>
                <c:pt idx="5">
                  <c:v>16.100000000000001</c:v>
                </c:pt>
                <c:pt idx="6">
                  <c:v>16.2</c:v>
                </c:pt>
                <c:pt idx="7">
                  <c:v>16.3</c:v>
                </c:pt>
              </c:numCache>
            </c:numRef>
          </c:cat>
          <c:val>
            <c:numRef>
              <c:f>'Tabla  de frecuencia tipo 2'!$D$113:$D$120</c:f>
              <c:numCache>
                <c:formatCode>General</c:formatCode>
                <c:ptCount val="8"/>
                <c:pt idx="0">
                  <c:v>0</c:v>
                </c:pt>
                <c:pt idx="1">
                  <c:v>2</c:v>
                </c:pt>
                <c:pt idx="2">
                  <c:v>7</c:v>
                </c:pt>
                <c:pt idx="3">
                  <c:v>14</c:v>
                </c:pt>
                <c:pt idx="4">
                  <c:v>13</c:v>
                </c:pt>
                <c:pt idx="5">
                  <c:v>15</c:v>
                </c:pt>
                <c:pt idx="6">
                  <c:v>5</c:v>
                </c:pt>
                <c:pt idx="7">
                  <c:v>4</c:v>
                </c:pt>
              </c:numCache>
            </c:numRef>
          </c:val>
        </c:ser>
        <c:dLbls>
          <c:showLegendKey val="0"/>
          <c:showVal val="0"/>
          <c:showCatName val="0"/>
          <c:showSerName val="0"/>
          <c:showPercent val="0"/>
          <c:showBubbleSize val="0"/>
        </c:dLbls>
        <c:gapWidth val="0"/>
        <c:axId val="257850528"/>
        <c:axId val="257851088"/>
      </c:barChart>
      <c:catAx>
        <c:axId val="25785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257851088"/>
        <c:crosses val="autoZero"/>
        <c:auto val="1"/>
        <c:lblAlgn val="r"/>
        <c:lblOffset val="100"/>
        <c:noMultiLvlLbl val="0"/>
      </c:catAx>
      <c:valAx>
        <c:axId val="257851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Cantidad</a:t>
                </a:r>
                <a:r>
                  <a:rPr lang="es-PA" baseline="0"/>
                  <a:t> de cajas</a:t>
                </a:r>
                <a:endParaRPr lang="es-PA"/>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850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Gráfico</a:t>
            </a:r>
            <a:r>
              <a:rPr lang="es-PA" baseline="0"/>
              <a:t> No,1: ONZAS DE LLENADO DE CAJAS DE CEREALES DE LA FÀBRICA  XY, SEGÚN INFORME DE CONTROL DE CALIDAD, ENERO 2018</a:t>
            </a:r>
            <a:endParaRPr lang="es-P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spPr>
            <a:ln w="28575" cap="rnd">
              <a:solidFill>
                <a:sysClr val="windowText" lastClr="000000"/>
              </a:solidFill>
              <a:round/>
            </a:ln>
            <a:effectLst/>
          </c:spPr>
          <c:marker>
            <c:symbol val="none"/>
          </c:marker>
          <c:cat>
            <c:numRef>
              <c:f>'Tabla  de frecuencia tipo 2'!$C$113:$C$119</c:f>
              <c:numCache>
                <c:formatCode>General</c:formatCode>
                <c:ptCount val="7"/>
                <c:pt idx="0">
                  <c:v>15.6</c:v>
                </c:pt>
                <c:pt idx="1">
                  <c:v>15.7</c:v>
                </c:pt>
                <c:pt idx="2">
                  <c:v>15.8</c:v>
                </c:pt>
                <c:pt idx="3">
                  <c:v>15.9</c:v>
                </c:pt>
                <c:pt idx="4">
                  <c:v>16</c:v>
                </c:pt>
                <c:pt idx="5">
                  <c:v>16.100000000000001</c:v>
                </c:pt>
                <c:pt idx="6">
                  <c:v>16.2</c:v>
                </c:pt>
              </c:numCache>
            </c:numRef>
          </c:cat>
          <c:val>
            <c:numRef>
              <c:f>'Tabla  de frecuencia tipo 2'!$D$113:$D$119</c:f>
              <c:numCache>
                <c:formatCode>General</c:formatCode>
                <c:ptCount val="7"/>
                <c:pt idx="0">
                  <c:v>0</c:v>
                </c:pt>
                <c:pt idx="1">
                  <c:v>2</c:v>
                </c:pt>
                <c:pt idx="2">
                  <c:v>7</c:v>
                </c:pt>
                <c:pt idx="3">
                  <c:v>14</c:v>
                </c:pt>
                <c:pt idx="4">
                  <c:v>13</c:v>
                </c:pt>
                <c:pt idx="5">
                  <c:v>15</c:v>
                </c:pt>
                <c:pt idx="6">
                  <c:v>5</c:v>
                </c:pt>
              </c:numCache>
            </c:numRef>
          </c:val>
          <c:smooth val="0"/>
        </c:ser>
        <c:dLbls>
          <c:showLegendKey val="0"/>
          <c:showVal val="0"/>
          <c:showCatName val="0"/>
          <c:showSerName val="0"/>
          <c:showPercent val="0"/>
          <c:showBubbleSize val="0"/>
        </c:dLbls>
        <c:smooth val="0"/>
        <c:axId val="257463408"/>
        <c:axId val="257463968"/>
      </c:lineChart>
      <c:catAx>
        <c:axId val="257463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onzas</a:t>
                </a:r>
                <a:endParaRPr lang="es-P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7463968"/>
        <c:crosses val="autoZero"/>
        <c:auto val="1"/>
        <c:lblAlgn val="r"/>
        <c:lblOffset val="100"/>
        <c:noMultiLvlLbl val="0"/>
      </c:catAx>
      <c:valAx>
        <c:axId val="2574639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Número</a:t>
                </a:r>
                <a:r>
                  <a:rPr lang="es-PA" baseline="0"/>
                  <a:t>  de cajas</a:t>
                </a:r>
                <a:endParaRPr lang="es-P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463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1"/>
          <c:spPr>
            <a:solidFill>
              <a:schemeClr val="accent2"/>
            </a:solidFill>
            <a:ln>
              <a:solidFill>
                <a:schemeClr val="bg1"/>
              </a:solidFill>
            </a:ln>
            <a:effectLst/>
          </c:spPr>
          <c:invertIfNegative val="0"/>
          <c:cat>
            <c:numRef>
              <c:f>Hoja3!$A$16:$A$24</c:f>
              <c:numCache>
                <c:formatCode>0</c:formatCode>
                <c:ptCount val="9"/>
                <c:pt idx="0">
                  <c:v>3</c:v>
                </c:pt>
                <c:pt idx="1">
                  <c:v>4</c:v>
                </c:pt>
                <c:pt idx="2">
                  <c:v>5</c:v>
                </c:pt>
                <c:pt idx="3">
                  <c:v>6</c:v>
                </c:pt>
                <c:pt idx="4">
                  <c:v>7</c:v>
                </c:pt>
                <c:pt idx="5">
                  <c:v>8</c:v>
                </c:pt>
                <c:pt idx="6">
                  <c:v>9</c:v>
                </c:pt>
                <c:pt idx="7">
                  <c:v>10</c:v>
                </c:pt>
                <c:pt idx="8">
                  <c:v>11</c:v>
                </c:pt>
              </c:numCache>
            </c:numRef>
          </c:cat>
          <c:val>
            <c:numRef>
              <c:f>Hoja3!$B$16:$B$24</c:f>
              <c:numCache>
                <c:formatCode>General</c:formatCode>
                <c:ptCount val="9"/>
                <c:pt idx="0">
                  <c:v>1</c:v>
                </c:pt>
                <c:pt idx="1">
                  <c:v>4</c:v>
                </c:pt>
                <c:pt idx="2">
                  <c:v>5</c:v>
                </c:pt>
                <c:pt idx="3">
                  <c:v>9</c:v>
                </c:pt>
                <c:pt idx="4">
                  <c:v>12</c:v>
                </c:pt>
                <c:pt idx="5">
                  <c:v>9</c:v>
                </c:pt>
                <c:pt idx="6">
                  <c:v>5</c:v>
                </c:pt>
                <c:pt idx="7">
                  <c:v>4</c:v>
                </c:pt>
                <c:pt idx="8">
                  <c:v>1</c:v>
                </c:pt>
              </c:numCache>
            </c:numRef>
          </c:val>
        </c:ser>
        <c:dLbls>
          <c:showLegendKey val="0"/>
          <c:showVal val="0"/>
          <c:showCatName val="0"/>
          <c:showSerName val="0"/>
          <c:showPercent val="0"/>
          <c:showBubbleSize val="0"/>
        </c:dLbls>
        <c:gapWidth val="0"/>
        <c:axId val="257444112"/>
        <c:axId val="257444672"/>
        <c:extLst>
          <c:ext xmlns:c15="http://schemas.microsoft.com/office/drawing/2012/chart" uri="{02D57815-91ED-43cb-92C2-25804820EDAC}">
            <c15:filteredBarSeries>
              <c15:ser>
                <c:idx val="0"/>
                <c:order val="0"/>
                <c:spPr>
                  <a:solidFill>
                    <a:schemeClr val="accent1"/>
                  </a:solidFill>
                  <a:ln>
                    <a:noFill/>
                  </a:ln>
                  <a:effectLst/>
                </c:spPr>
                <c:invertIfNegative val="0"/>
                <c:cat>
                  <c:numRef>
                    <c:extLst>
                      <c:ext uri="{02D57815-91ED-43cb-92C2-25804820EDAC}">
                        <c15:formulaRef>
                          <c15:sqref>Hoja3!$A$16:$A$24</c15:sqref>
                        </c15:formulaRef>
                      </c:ext>
                    </c:extLst>
                    <c:numCache>
                      <c:formatCode>0</c:formatCode>
                      <c:ptCount val="9"/>
                      <c:pt idx="0">
                        <c:v>3</c:v>
                      </c:pt>
                      <c:pt idx="1">
                        <c:v>4</c:v>
                      </c:pt>
                      <c:pt idx="2">
                        <c:v>5</c:v>
                      </c:pt>
                      <c:pt idx="3">
                        <c:v>6</c:v>
                      </c:pt>
                      <c:pt idx="4">
                        <c:v>7</c:v>
                      </c:pt>
                      <c:pt idx="5">
                        <c:v>8</c:v>
                      </c:pt>
                      <c:pt idx="6">
                        <c:v>9</c:v>
                      </c:pt>
                      <c:pt idx="7">
                        <c:v>10</c:v>
                      </c:pt>
                      <c:pt idx="8">
                        <c:v>11</c:v>
                      </c:pt>
                    </c:numCache>
                  </c:numRef>
                </c:cat>
                <c:val>
                  <c:numRef>
                    <c:extLst>
                      <c:ext uri="{02D57815-91ED-43cb-92C2-25804820EDAC}">
                        <c15:formulaRef>
                          <c15:sqref>Hoja3!$A$16:$A$24</c15:sqref>
                        </c15:formulaRef>
                      </c:ext>
                    </c:extLst>
                    <c:numCache>
                      <c:formatCode>0</c:formatCode>
                      <c:ptCount val="9"/>
                      <c:pt idx="0">
                        <c:v>3</c:v>
                      </c:pt>
                      <c:pt idx="1">
                        <c:v>4</c:v>
                      </c:pt>
                      <c:pt idx="2">
                        <c:v>5</c:v>
                      </c:pt>
                      <c:pt idx="3">
                        <c:v>6</c:v>
                      </c:pt>
                      <c:pt idx="4">
                        <c:v>7</c:v>
                      </c:pt>
                      <c:pt idx="5">
                        <c:v>8</c:v>
                      </c:pt>
                      <c:pt idx="6">
                        <c:v>9</c:v>
                      </c:pt>
                      <c:pt idx="7">
                        <c:v>10</c:v>
                      </c:pt>
                      <c:pt idx="8">
                        <c:v>11</c:v>
                      </c:pt>
                    </c:numCache>
                  </c:numRef>
                </c:val>
              </c15:ser>
            </c15:filteredBarSeries>
          </c:ext>
        </c:extLst>
      </c:barChart>
      <c:catAx>
        <c:axId val="25744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a:t>
                </a:r>
                <a:r>
                  <a:rPr lang="es-PA" baseline="0"/>
                  <a:t> en Libra </a:t>
                </a:r>
              </a:p>
              <a:p>
                <a:pPr>
                  <a:defRPr/>
                </a:pPr>
                <a:endParaRPr lang="es-P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444672"/>
        <c:crosses val="autoZero"/>
        <c:auto val="1"/>
        <c:lblAlgn val="ctr"/>
        <c:lblOffset val="100"/>
        <c:noMultiLvlLbl val="0"/>
      </c:catAx>
      <c:valAx>
        <c:axId val="257444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Numero</a:t>
                </a:r>
                <a:r>
                  <a:rPr lang="es-PA" baseline="0"/>
                  <a:t> de Niños </a:t>
                </a:r>
                <a:endParaRPr lang="es-P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444112"/>
        <c:crosses val="autoZero"/>
        <c:crossBetween val="between"/>
      </c:valAx>
      <c:spPr>
        <a:noFill/>
        <a:ln>
          <a:solidFill>
            <a:schemeClr val="bg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1"/>
          <c:spPr>
            <a:ln w="28575" cap="rnd">
              <a:solidFill>
                <a:schemeClr val="accent2"/>
              </a:solidFill>
              <a:round/>
            </a:ln>
            <a:effectLst/>
          </c:spPr>
          <c:marker>
            <c:symbol val="none"/>
          </c:marker>
          <c:cat>
            <c:numRef>
              <c:f>Hoja3!$A$16:$A$24</c:f>
              <c:numCache>
                <c:formatCode>0</c:formatCode>
                <c:ptCount val="9"/>
                <c:pt idx="0">
                  <c:v>3</c:v>
                </c:pt>
                <c:pt idx="1">
                  <c:v>4</c:v>
                </c:pt>
                <c:pt idx="2">
                  <c:v>5</c:v>
                </c:pt>
                <c:pt idx="3">
                  <c:v>6</c:v>
                </c:pt>
                <c:pt idx="4">
                  <c:v>7</c:v>
                </c:pt>
                <c:pt idx="5">
                  <c:v>8</c:v>
                </c:pt>
                <c:pt idx="6">
                  <c:v>9</c:v>
                </c:pt>
                <c:pt idx="7">
                  <c:v>10</c:v>
                </c:pt>
                <c:pt idx="8">
                  <c:v>11</c:v>
                </c:pt>
              </c:numCache>
            </c:numRef>
          </c:cat>
          <c:val>
            <c:numRef>
              <c:f>Hoja3!$B$16:$B$24</c:f>
              <c:numCache>
                <c:formatCode>General</c:formatCode>
                <c:ptCount val="9"/>
                <c:pt idx="0">
                  <c:v>1</c:v>
                </c:pt>
                <c:pt idx="1">
                  <c:v>4</c:v>
                </c:pt>
                <c:pt idx="2">
                  <c:v>5</c:v>
                </c:pt>
                <c:pt idx="3">
                  <c:v>9</c:v>
                </c:pt>
                <c:pt idx="4">
                  <c:v>12</c:v>
                </c:pt>
                <c:pt idx="5">
                  <c:v>9</c:v>
                </c:pt>
                <c:pt idx="6">
                  <c:v>5</c:v>
                </c:pt>
                <c:pt idx="7">
                  <c:v>4</c:v>
                </c:pt>
                <c:pt idx="8">
                  <c:v>1</c:v>
                </c:pt>
              </c:numCache>
            </c:numRef>
          </c:val>
          <c:smooth val="0"/>
        </c:ser>
        <c:dLbls>
          <c:showLegendKey val="0"/>
          <c:showVal val="0"/>
          <c:showCatName val="0"/>
          <c:showSerName val="0"/>
          <c:showPercent val="0"/>
          <c:showBubbleSize val="0"/>
        </c:dLbls>
        <c:smooth val="0"/>
        <c:axId val="257619680"/>
        <c:axId val="257620240"/>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numRef>
                    <c:extLst>
                      <c:ext uri="{02D57815-91ED-43cb-92C2-25804820EDAC}">
                        <c15:formulaRef>
                          <c15:sqref>Hoja3!$A$16:$A$24</c15:sqref>
                        </c15:formulaRef>
                      </c:ext>
                    </c:extLst>
                    <c:numCache>
                      <c:formatCode>0</c:formatCode>
                      <c:ptCount val="9"/>
                      <c:pt idx="0">
                        <c:v>3</c:v>
                      </c:pt>
                      <c:pt idx="1">
                        <c:v>4</c:v>
                      </c:pt>
                      <c:pt idx="2">
                        <c:v>5</c:v>
                      </c:pt>
                      <c:pt idx="3">
                        <c:v>6</c:v>
                      </c:pt>
                      <c:pt idx="4">
                        <c:v>7</c:v>
                      </c:pt>
                      <c:pt idx="5">
                        <c:v>8</c:v>
                      </c:pt>
                      <c:pt idx="6">
                        <c:v>9</c:v>
                      </c:pt>
                      <c:pt idx="7">
                        <c:v>10</c:v>
                      </c:pt>
                      <c:pt idx="8">
                        <c:v>11</c:v>
                      </c:pt>
                    </c:numCache>
                  </c:numRef>
                </c:cat>
                <c:val>
                  <c:numRef>
                    <c:extLst>
                      <c:ext uri="{02D57815-91ED-43cb-92C2-25804820EDAC}">
                        <c15:formulaRef>
                          <c15:sqref>Hoja3!$A$16:$A$24</c15:sqref>
                        </c15:formulaRef>
                      </c:ext>
                    </c:extLst>
                    <c:numCache>
                      <c:formatCode>0</c:formatCode>
                      <c:ptCount val="9"/>
                      <c:pt idx="0">
                        <c:v>3</c:v>
                      </c:pt>
                      <c:pt idx="1">
                        <c:v>4</c:v>
                      </c:pt>
                      <c:pt idx="2">
                        <c:v>5</c:v>
                      </c:pt>
                      <c:pt idx="3">
                        <c:v>6</c:v>
                      </c:pt>
                      <c:pt idx="4">
                        <c:v>7</c:v>
                      </c:pt>
                      <c:pt idx="5">
                        <c:v>8</c:v>
                      </c:pt>
                      <c:pt idx="6">
                        <c:v>9</c:v>
                      </c:pt>
                      <c:pt idx="7">
                        <c:v>10</c:v>
                      </c:pt>
                      <c:pt idx="8">
                        <c:v>11</c:v>
                      </c:pt>
                    </c:numCache>
                  </c:numRef>
                </c:val>
                <c:smooth val="0"/>
              </c15:ser>
            </c15:filteredLineSeries>
          </c:ext>
        </c:extLst>
      </c:lineChart>
      <c:catAx>
        <c:axId val="25761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Peso en Libra </a:t>
                </a:r>
              </a:p>
              <a:p>
                <a:pPr>
                  <a:defRPr/>
                </a:pPr>
                <a:endParaRPr lang="es-P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620240"/>
        <c:crosses val="autoZero"/>
        <c:auto val="1"/>
        <c:lblAlgn val="ctr"/>
        <c:lblOffset val="100"/>
        <c:noMultiLvlLbl val="0"/>
      </c:catAx>
      <c:valAx>
        <c:axId val="257620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Numero de Niños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619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spPr>
            <a:ln w="28575" cap="rnd">
              <a:solidFill>
                <a:schemeClr val="accent2"/>
              </a:solidFill>
              <a:round/>
            </a:ln>
            <a:effectLst/>
          </c:spPr>
          <c:marker>
            <c:symbol val="none"/>
          </c:marker>
          <c:cat>
            <c:numRef>
              <c:f>Hoja3!$A$16:$A$24</c:f>
              <c:numCache>
                <c:formatCode>0</c:formatCode>
                <c:ptCount val="9"/>
                <c:pt idx="0">
                  <c:v>3</c:v>
                </c:pt>
                <c:pt idx="1">
                  <c:v>4</c:v>
                </c:pt>
                <c:pt idx="2">
                  <c:v>5</c:v>
                </c:pt>
                <c:pt idx="3">
                  <c:v>6</c:v>
                </c:pt>
                <c:pt idx="4">
                  <c:v>7</c:v>
                </c:pt>
                <c:pt idx="5">
                  <c:v>8</c:v>
                </c:pt>
                <c:pt idx="6">
                  <c:v>9</c:v>
                </c:pt>
                <c:pt idx="7">
                  <c:v>10</c:v>
                </c:pt>
                <c:pt idx="8">
                  <c:v>11</c:v>
                </c:pt>
              </c:numCache>
            </c:numRef>
          </c:cat>
          <c:val>
            <c:numRef>
              <c:f>Hoja3!$C$16:$C$24</c:f>
              <c:numCache>
                <c:formatCode>General</c:formatCode>
                <c:ptCount val="9"/>
                <c:pt idx="0">
                  <c:v>1</c:v>
                </c:pt>
                <c:pt idx="1">
                  <c:v>5</c:v>
                </c:pt>
                <c:pt idx="2">
                  <c:v>10</c:v>
                </c:pt>
                <c:pt idx="3">
                  <c:v>19</c:v>
                </c:pt>
                <c:pt idx="4">
                  <c:v>31</c:v>
                </c:pt>
                <c:pt idx="5">
                  <c:v>40</c:v>
                </c:pt>
                <c:pt idx="6">
                  <c:v>45</c:v>
                </c:pt>
                <c:pt idx="7">
                  <c:v>49</c:v>
                </c:pt>
                <c:pt idx="8">
                  <c:v>50</c:v>
                </c:pt>
              </c:numCache>
            </c:numRef>
          </c:val>
          <c:smooth val="0"/>
        </c:ser>
        <c:dLbls>
          <c:showLegendKey val="0"/>
          <c:showVal val="0"/>
          <c:showCatName val="0"/>
          <c:showSerName val="0"/>
          <c:showPercent val="0"/>
          <c:showBubbleSize val="0"/>
        </c:dLbls>
        <c:smooth val="0"/>
        <c:axId val="257925808"/>
        <c:axId val="257926368"/>
      </c:lineChart>
      <c:catAx>
        <c:axId val="257925808"/>
        <c:scaling>
          <c:orientation val="minMax"/>
        </c:scaling>
        <c:delete val="0"/>
        <c:axPos val="b"/>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s-PA" sz="1800" b="0" i="0" baseline="0">
                    <a:effectLst/>
                  </a:rPr>
                  <a:t>Peso en Libra </a:t>
                </a:r>
                <a:endParaRPr lang="es-PA">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s-E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926368"/>
        <c:crosses val="autoZero"/>
        <c:auto val="1"/>
        <c:lblAlgn val="ctr"/>
        <c:lblOffset val="100"/>
        <c:noMultiLvlLbl val="0"/>
      </c:catAx>
      <c:valAx>
        <c:axId val="25792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Datos</a:t>
                </a:r>
                <a:r>
                  <a:rPr lang="es-PA" baseline="0"/>
                  <a:t> Acumulados </a:t>
                </a:r>
                <a:endParaRPr lang="es-P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925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sz="1000"/>
              <a:t>Cuadro N°3:  INGRESO  EN DÓLARES  DE LA COMUNIDAD DE VICTORIANO LORENZO, SAN MIGUELITO, PANAMA.   ENCUESTA  REALIZADA  DEL  20  AL  23 DE FEBRERO 2018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'TABLA  DE FRECUENCIA  TIPO 3'!$E$98:$E$104</c:f>
              <c:numCache>
                <c:formatCode>General</c:formatCode>
                <c:ptCount val="7"/>
                <c:pt idx="1">
                  <c:v>980</c:v>
                </c:pt>
                <c:pt idx="2">
                  <c:v>1030</c:v>
                </c:pt>
                <c:pt idx="3">
                  <c:v>1080</c:v>
                </c:pt>
                <c:pt idx="4">
                  <c:v>1130</c:v>
                </c:pt>
                <c:pt idx="5">
                  <c:v>1180</c:v>
                </c:pt>
                <c:pt idx="6">
                  <c:v>1230</c:v>
                </c:pt>
              </c:numCache>
            </c:numRef>
          </c:cat>
          <c:val>
            <c:numRef>
              <c:f>'TABLA  DE FRECUENCIA  TIPO 3'!$G$98:$G$104</c:f>
              <c:numCache>
                <c:formatCode>General</c:formatCode>
                <c:ptCount val="7"/>
                <c:pt idx="1">
                  <c:v>1</c:v>
                </c:pt>
                <c:pt idx="2">
                  <c:v>7</c:v>
                </c:pt>
                <c:pt idx="3">
                  <c:v>5</c:v>
                </c:pt>
                <c:pt idx="4">
                  <c:v>8</c:v>
                </c:pt>
                <c:pt idx="5">
                  <c:v>6</c:v>
                </c:pt>
                <c:pt idx="6">
                  <c:v>3</c:v>
                </c:pt>
              </c:numCache>
            </c:numRef>
          </c:val>
        </c:ser>
        <c:dLbls>
          <c:showLegendKey val="0"/>
          <c:showVal val="0"/>
          <c:showCatName val="0"/>
          <c:showSerName val="0"/>
          <c:showPercent val="0"/>
          <c:showBubbleSize val="0"/>
        </c:dLbls>
        <c:gapWidth val="0"/>
        <c:axId val="257928608"/>
        <c:axId val="259511232"/>
      </c:barChart>
      <c:catAx>
        <c:axId val="257928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A"/>
                  <a:t>INGRESO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59511232"/>
        <c:crosses val="autoZero"/>
        <c:auto val="1"/>
        <c:lblAlgn val="r"/>
        <c:lblOffset val="100"/>
        <c:noMultiLvlLbl val="0"/>
      </c:catAx>
      <c:valAx>
        <c:axId val="2595112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NÚMERO DE FAMILIA</a:t>
                </a:r>
              </a:p>
            </c:rich>
          </c:tx>
          <c:layout>
            <c:manualLayout>
              <c:xMode val="edge"/>
              <c:yMode val="edge"/>
              <c:x val="2.4924142728332297E-2"/>
              <c:y val="0.371249334609913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7928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'TABLA  DE FRECUENCIA  TIPO 3'!$F$98:$F$104</c:f>
              <c:numCache>
                <c:formatCode>General</c:formatCode>
                <c:ptCount val="7"/>
                <c:pt idx="1">
                  <c:v>955</c:v>
                </c:pt>
                <c:pt idx="2">
                  <c:v>1005</c:v>
                </c:pt>
                <c:pt idx="3">
                  <c:v>1055</c:v>
                </c:pt>
                <c:pt idx="4">
                  <c:v>1105</c:v>
                </c:pt>
                <c:pt idx="5">
                  <c:v>1155</c:v>
                </c:pt>
                <c:pt idx="6">
                  <c:v>1205</c:v>
                </c:pt>
              </c:numCache>
            </c:numRef>
          </c:cat>
          <c:val>
            <c:numRef>
              <c:f>'TABLA  DE FRECUENCIA  TIPO 3'!$G$98:$G$104</c:f>
              <c:numCache>
                <c:formatCode>General</c:formatCode>
                <c:ptCount val="7"/>
                <c:pt idx="1">
                  <c:v>1</c:v>
                </c:pt>
                <c:pt idx="2">
                  <c:v>7</c:v>
                </c:pt>
                <c:pt idx="3">
                  <c:v>5</c:v>
                </c:pt>
                <c:pt idx="4">
                  <c:v>8</c:v>
                </c:pt>
                <c:pt idx="5">
                  <c:v>6</c:v>
                </c:pt>
                <c:pt idx="6">
                  <c:v>3</c:v>
                </c:pt>
              </c:numCache>
            </c:numRef>
          </c:val>
          <c:smooth val="0"/>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smooth val="0"/>
        <c:axId val="259513472"/>
        <c:axId val="259514032"/>
      </c:lineChart>
      <c:catAx>
        <c:axId val="2595134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9514032"/>
        <c:crosses val="autoZero"/>
        <c:auto val="1"/>
        <c:lblAlgn val="ctr"/>
        <c:lblOffset val="100"/>
        <c:noMultiLvlLbl val="0"/>
      </c:catAx>
      <c:valAx>
        <c:axId val="25951403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951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1"/>
          <c:order val="0"/>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'TABLA  DE FRECUENCIA  TIPO 3'!$E$98:$E$104</c:f>
              <c:numCache>
                <c:formatCode>General</c:formatCode>
                <c:ptCount val="7"/>
                <c:pt idx="1">
                  <c:v>980</c:v>
                </c:pt>
                <c:pt idx="2">
                  <c:v>1030</c:v>
                </c:pt>
                <c:pt idx="3">
                  <c:v>1080</c:v>
                </c:pt>
                <c:pt idx="4">
                  <c:v>1130</c:v>
                </c:pt>
                <c:pt idx="5">
                  <c:v>1180</c:v>
                </c:pt>
                <c:pt idx="6">
                  <c:v>1230</c:v>
                </c:pt>
              </c:numCache>
            </c:numRef>
          </c:cat>
          <c:val>
            <c:numRef>
              <c:f>'TABLA  DE FRECUENCIA  TIPO 3'!$H$98:$H$104</c:f>
              <c:numCache>
                <c:formatCode>General</c:formatCode>
                <c:ptCount val="7"/>
                <c:pt idx="0">
                  <c:v>0</c:v>
                </c:pt>
                <c:pt idx="1">
                  <c:v>1</c:v>
                </c:pt>
                <c:pt idx="2">
                  <c:v>8</c:v>
                </c:pt>
                <c:pt idx="3">
                  <c:v>13</c:v>
                </c:pt>
                <c:pt idx="4">
                  <c:v>21</c:v>
                </c:pt>
                <c:pt idx="5">
                  <c:v>27</c:v>
                </c:pt>
                <c:pt idx="6">
                  <c:v>30</c:v>
                </c:pt>
              </c:numCache>
            </c:numRef>
          </c:val>
          <c:smooth val="0"/>
        </c:ser>
        <c:dLbls>
          <c:showLegendKey val="0"/>
          <c:showVal val="0"/>
          <c:showCatName val="0"/>
          <c:showSerName val="0"/>
          <c:showPercent val="0"/>
          <c:showBubbleSize val="0"/>
        </c:dLbls>
        <c:hiLowLines>
          <c:spPr>
            <a:ln w="9525">
              <a:solidFill>
                <a:schemeClr val="dk1">
                  <a:lumMod val="35000"/>
                  <a:lumOff val="65000"/>
                </a:schemeClr>
              </a:solidFill>
              <a:prstDash val="dash"/>
            </a:ln>
            <a:effectLst/>
          </c:spPr>
        </c:hiLowLines>
        <c:marker val="1"/>
        <c:smooth val="0"/>
        <c:axId val="257682592"/>
        <c:axId val="257683152"/>
      </c:lineChart>
      <c:catAx>
        <c:axId val="25768259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7683152"/>
        <c:crosses val="autoZero"/>
        <c:auto val="1"/>
        <c:lblAlgn val="ctr"/>
        <c:lblOffset val="100"/>
        <c:noMultiLvlLbl val="0"/>
      </c:catAx>
      <c:valAx>
        <c:axId val="2576831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2576825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Polígono</a:t>
            </a:r>
            <a:r>
              <a:rPr lang="en-US" baseline="0"/>
              <a:t> de Frecuencia</a:t>
            </a:r>
            <a:endParaRPr lang="en-US"/>
          </a:p>
        </c:rich>
      </c:tx>
      <c:overlay val="0"/>
    </c:title>
    <c:autoTitleDeleted val="0"/>
    <c:plotArea>
      <c:layout/>
      <c:lineChart>
        <c:grouping val="stacked"/>
        <c:varyColors val="0"/>
        <c:ser>
          <c:idx val="0"/>
          <c:order val="0"/>
          <c:tx>
            <c:v>Frecuencia</c:v>
          </c:tx>
          <c:cat>
            <c:numRef>
              <c:f>[3]dATA!$E$77:$E$82</c:f>
              <c:numCache>
                <c:formatCode>General</c:formatCode>
                <c:ptCount val="6"/>
                <c:pt idx="0">
                  <c:v>75</c:v>
                </c:pt>
                <c:pt idx="1">
                  <c:v>165</c:v>
                </c:pt>
                <c:pt idx="2">
                  <c:v>255</c:v>
                </c:pt>
                <c:pt idx="3">
                  <c:v>345</c:v>
                </c:pt>
                <c:pt idx="4">
                  <c:v>435</c:v>
                </c:pt>
                <c:pt idx="5">
                  <c:v>525</c:v>
                </c:pt>
              </c:numCache>
            </c:numRef>
          </c:cat>
          <c:val>
            <c:numRef>
              <c:f>[3]dATA!$D$77:$D$82</c:f>
              <c:numCache>
                <c:formatCode>General</c:formatCode>
                <c:ptCount val="6"/>
                <c:pt idx="0">
                  <c:v>5</c:v>
                </c:pt>
                <c:pt idx="1">
                  <c:v>12</c:v>
                </c:pt>
                <c:pt idx="2">
                  <c:v>15</c:v>
                </c:pt>
                <c:pt idx="3">
                  <c:v>10</c:v>
                </c:pt>
                <c:pt idx="4">
                  <c:v>2</c:v>
                </c:pt>
                <c:pt idx="5">
                  <c:v>1</c:v>
                </c:pt>
              </c:numCache>
            </c:numRef>
          </c:val>
          <c:smooth val="0"/>
        </c:ser>
        <c:dLbls>
          <c:showLegendKey val="0"/>
          <c:showVal val="0"/>
          <c:showCatName val="0"/>
          <c:showSerName val="0"/>
          <c:showPercent val="0"/>
          <c:showBubbleSize val="0"/>
        </c:dLbls>
        <c:marker val="1"/>
        <c:smooth val="0"/>
        <c:axId val="257685392"/>
        <c:axId val="257685952"/>
      </c:lineChart>
      <c:catAx>
        <c:axId val="257685392"/>
        <c:scaling>
          <c:orientation val="minMax"/>
        </c:scaling>
        <c:delete val="0"/>
        <c:axPos val="b"/>
        <c:numFmt formatCode="General" sourceLinked="1"/>
        <c:majorTickMark val="out"/>
        <c:minorTickMark val="none"/>
        <c:tickLblPos val="nextTo"/>
        <c:crossAx val="257685952"/>
        <c:crosses val="autoZero"/>
        <c:auto val="1"/>
        <c:lblAlgn val="ctr"/>
        <c:lblOffset val="100"/>
        <c:noMultiLvlLbl val="0"/>
      </c:catAx>
      <c:valAx>
        <c:axId val="257685952"/>
        <c:scaling>
          <c:orientation val="minMax"/>
        </c:scaling>
        <c:delete val="0"/>
        <c:axPos val="l"/>
        <c:majorGridlines/>
        <c:numFmt formatCode="General" sourceLinked="1"/>
        <c:majorTickMark val="out"/>
        <c:minorTickMark val="none"/>
        <c:tickLblPos val="nextTo"/>
        <c:crossAx val="257685392"/>
        <c:crosses val="autoZero"/>
        <c:crossBetween val="between"/>
      </c:valAx>
    </c:plotArea>
    <c:legend>
      <c:legendPos val="r"/>
      <c:overlay val="0"/>
    </c:legend>
    <c:plotVisOnly val="1"/>
    <c:dispBlanksAs val="zero"/>
    <c:showDLblsOverMax val="0"/>
  </c:chart>
  <c:printSettings>
    <c:headerFooter/>
    <c:pageMargins b="0.75000000000000078" l="0.70000000000000062" r="0.70000000000000062" t="0.75000000000000078"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 de frecuencia</a:t>
            </a:r>
          </a:p>
        </c:rich>
      </c:tx>
      <c:overlay val="0"/>
    </c:title>
    <c:autoTitleDeleted val="0"/>
    <c:plotArea>
      <c:layout>
        <c:manualLayout>
          <c:layoutTarget val="inner"/>
          <c:xMode val="edge"/>
          <c:yMode val="edge"/>
          <c:x val="7.1988407699037624E-2"/>
          <c:y val="0.18995403031268518"/>
          <c:w val="0.76358245844269468"/>
          <c:h val="0.68957589549861265"/>
        </c:manualLayout>
      </c:layout>
      <c:barChart>
        <c:barDir val="col"/>
        <c:grouping val="clustered"/>
        <c:varyColors val="0"/>
        <c:ser>
          <c:idx val="0"/>
          <c:order val="0"/>
          <c:tx>
            <c:v>Clases</c:v>
          </c:tx>
          <c:invertIfNegative val="0"/>
          <c:cat>
            <c:numRef>
              <c:f>[3]dATA!$E$67:$E$72</c:f>
              <c:numCache>
                <c:formatCode>General</c:formatCode>
                <c:ptCount val="6"/>
                <c:pt idx="0">
                  <c:v>120</c:v>
                </c:pt>
                <c:pt idx="1">
                  <c:v>210</c:v>
                </c:pt>
                <c:pt idx="2">
                  <c:v>300</c:v>
                </c:pt>
                <c:pt idx="3">
                  <c:v>390</c:v>
                </c:pt>
                <c:pt idx="4">
                  <c:v>480</c:v>
                </c:pt>
                <c:pt idx="5">
                  <c:v>570</c:v>
                </c:pt>
              </c:numCache>
            </c:numRef>
          </c:cat>
          <c:val>
            <c:numRef>
              <c:f>[3]dATA!$G$67:$G$72</c:f>
              <c:numCache>
                <c:formatCode>General</c:formatCode>
                <c:ptCount val="6"/>
                <c:pt idx="0">
                  <c:v>5</c:v>
                </c:pt>
                <c:pt idx="1">
                  <c:v>12</c:v>
                </c:pt>
                <c:pt idx="2">
                  <c:v>15</c:v>
                </c:pt>
                <c:pt idx="3">
                  <c:v>10</c:v>
                </c:pt>
                <c:pt idx="4">
                  <c:v>2</c:v>
                </c:pt>
                <c:pt idx="5">
                  <c:v>1</c:v>
                </c:pt>
              </c:numCache>
            </c:numRef>
          </c:val>
        </c:ser>
        <c:dLbls>
          <c:showLegendKey val="0"/>
          <c:showVal val="0"/>
          <c:showCatName val="0"/>
          <c:showSerName val="0"/>
          <c:showPercent val="0"/>
          <c:showBubbleSize val="0"/>
        </c:dLbls>
        <c:gapWidth val="0"/>
        <c:axId val="257688192"/>
        <c:axId val="257688752"/>
      </c:barChart>
      <c:catAx>
        <c:axId val="257688192"/>
        <c:scaling>
          <c:orientation val="minMax"/>
        </c:scaling>
        <c:delete val="0"/>
        <c:axPos val="b"/>
        <c:numFmt formatCode="General" sourceLinked="1"/>
        <c:majorTickMark val="out"/>
        <c:minorTickMark val="none"/>
        <c:tickLblPos val="nextTo"/>
        <c:crossAx val="257688752"/>
        <c:crosses val="autoZero"/>
        <c:auto val="0"/>
        <c:lblAlgn val="r"/>
        <c:lblOffset val="100"/>
        <c:noMultiLvlLbl val="0"/>
      </c:catAx>
      <c:valAx>
        <c:axId val="257688752"/>
        <c:scaling>
          <c:orientation val="minMax"/>
        </c:scaling>
        <c:delete val="0"/>
        <c:axPos val="l"/>
        <c:majorGridlines/>
        <c:numFmt formatCode="General" sourceLinked="1"/>
        <c:majorTickMark val="out"/>
        <c:minorTickMark val="none"/>
        <c:tickLblPos val="nextTo"/>
        <c:crossAx val="257688192"/>
        <c:crosses val="autoZero"/>
        <c:crossBetween val="between"/>
      </c:valAx>
    </c:plotArea>
    <c:legend>
      <c:legendPos val="r"/>
      <c:overlay val="0"/>
    </c:legend>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15507436570417"/>
          <c:y val="2.8219744208274562E-2"/>
          <c:w val="0.73970734908136448"/>
          <c:h val="0.79845833143689404"/>
        </c:manualLayout>
      </c:layout>
      <c:lineChart>
        <c:grouping val="stacked"/>
        <c:varyColors val="0"/>
        <c:ser>
          <c:idx val="1"/>
          <c:order val="0"/>
          <c:spPr>
            <a:ln>
              <a:solidFill>
                <a:sysClr val="windowText" lastClr="000000">
                  <a:alpha val="88000"/>
                </a:sysClr>
              </a:solidFill>
            </a:ln>
          </c:spP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[3]dATA!$I$28:$I$33</c:f>
              <c:numCache>
                <c:formatCode>General</c:formatCode>
                <c:ptCount val="6"/>
                <c:pt idx="0">
                  <c:v>75</c:v>
                </c:pt>
                <c:pt idx="1">
                  <c:v>165</c:v>
                </c:pt>
                <c:pt idx="2">
                  <c:v>255</c:v>
                </c:pt>
                <c:pt idx="3">
                  <c:v>345</c:v>
                </c:pt>
                <c:pt idx="4">
                  <c:v>435</c:v>
                </c:pt>
                <c:pt idx="5">
                  <c:v>525</c:v>
                </c:pt>
              </c:numCache>
            </c:numRef>
          </c:cat>
          <c:val>
            <c:numRef>
              <c:f>[3]dATA!$J$28:$J$33</c:f>
              <c:numCache>
                <c:formatCode>General</c:formatCode>
                <c:ptCount val="6"/>
                <c:pt idx="0">
                  <c:v>5</c:v>
                </c:pt>
                <c:pt idx="1">
                  <c:v>12</c:v>
                </c:pt>
                <c:pt idx="2">
                  <c:v>15</c:v>
                </c:pt>
                <c:pt idx="3">
                  <c:v>10</c:v>
                </c:pt>
                <c:pt idx="4">
                  <c:v>2</c:v>
                </c:pt>
                <c:pt idx="5">
                  <c:v>1</c:v>
                </c:pt>
              </c:numCache>
            </c:numRef>
          </c:val>
          <c:smooth val="0"/>
        </c:ser>
        <c:dLbls>
          <c:showLegendKey val="0"/>
          <c:showVal val="0"/>
          <c:showCatName val="0"/>
          <c:showSerName val="0"/>
          <c:showPercent val="0"/>
          <c:showBubbleSize val="0"/>
        </c:dLbls>
        <c:marker val="1"/>
        <c:smooth val="0"/>
        <c:axId val="260572608"/>
        <c:axId val="260573168"/>
      </c:lineChart>
      <c:catAx>
        <c:axId val="260572608"/>
        <c:scaling>
          <c:orientation val="minMax"/>
        </c:scaling>
        <c:delete val="0"/>
        <c:axPos val="b"/>
        <c:numFmt formatCode="General" sourceLinked="1"/>
        <c:majorTickMark val="out"/>
        <c:minorTickMark val="none"/>
        <c:tickLblPos val="nextTo"/>
        <c:crossAx val="260573168"/>
        <c:crosses val="autoZero"/>
        <c:auto val="1"/>
        <c:lblAlgn val="ctr"/>
        <c:lblOffset val="100"/>
        <c:noMultiLvlLbl val="0"/>
      </c:catAx>
      <c:valAx>
        <c:axId val="260573168"/>
        <c:scaling>
          <c:orientation val="minMax"/>
        </c:scaling>
        <c:delete val="0"/>
        <c:axPos val="l"/>
        <c:majorGridlines/>
        <c:numFmt formatCode="General" sourceLinked="1"/>
        <c:majorTickMark val="out"/>
        <c:minorTickMark val="none"/>
        <c:tickLblPos val="nextTo"/>
        <c:crossAx val="260572608"/>
        <c:crosses val="autoZero"/>
        <c:crossBetween val="between"/>
      </c:valAx>
    </c:plotArea>
    <c:legend>
      <c:legendPos val="r"/>
      <c:overlay val="0"/>
    </c:legend>
    <c:plotVisOnly val="1"/>
    <c:dispBlanksAs val="zero"/>
    <c:showDLblsOverMax val="0"/>
  </c:chart>
  <c:printSettings>
    <c:headerFooter/>
    <c:pageMargins b="0.75000000000000044" l="0.7000000000000004" r="0.7000000000000004" t="0.75000000000000044" header="0.30000000000000021" footer="0.30000000000000021"/>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1"/>
          <c:order val="0"/>
          <c:tx>
            <c:v>Numero</c:v>
          </c:tx>
          <c:spPr>
            <a:ln>
              <a:solidFill>
                <a:sysClr val="windowText" lastClr="000000">
                  <a:alpha val="86000"/>
                </a:sysClr>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[3]dATA!$H$28:$H$33</c:f>
              <c:numCache>
                <c:formatCode>General</c:formatCode>
                <c:ptCount val="6"/>
                <c:pt idx="0">
                  <c:v>120</c:v>
                </c:pt>
                <c:pt idx="1">
                  <c:v>210</c:v>
                </c:pt>
                <c:pt idx="2">
                  <c:v>300</c:v>
                </c:pt>
                <c:pt idx="3">
                  <c:v>390</c:v>
                </c:pt>
                <c:pt idx="4">
                  <c:v>480</c:v>
                </c:pt>
                <c:pt idx="5">
                  <c:v>570</c:v>
                </c:pt>
              </c:numCache>
            </c:numRef>
          </c:cat>
          <c:val>
            <c:numRef>
              <c:f>[3]dATA!$J$28:$J$33</c:f>
              <c:numCache>
                <c:formatCode>General</c:formatCode>
                <c:ptCount val="6"/>
                <c:pt idx="0">
                  <c:v>5</c:v>
                </c:pt>
                <c:pt idx="1">
                  <c:v>12</c:v>
                </c:pt>
                <c:pt idx="2">
                  <c:v>15</c:v>
                </c:pt>
                <c:pt idx="3">
                  <c:v>10</c:v>
                </c:pt>
                <c:pt idx="4">
                  <c:v>2</c:v>
                </c:pt>
                <c:pt idx="5">
                  <c:v>1</c:v>
                </c:pt>
              </c:numCache>
            </c:numRef>
          </c:val>
        </c:ser>
        <c:dLbls>
          <c:showLegendKey val="0"/>
          <c:showVal val="0"/>
          <c:showCatName val="0"/>
          <c:showSerName val="0"/>
          <c:showPercent val="0"/>
          <c:showBubbleSize val="0"/>
        </c:dLbls>
        <c:gapWidth val="0"/>
        <c:axId val="260575408"/>
        <c:axId val="260575968"/>
      </c:barChart>
      <c:catAx>
        <c:axId val="260575408"/>
        <c:scaling>
          <c:orientation val="minMax"/>
        </c:scaling>
        <c:delete val="0"/>
        <c:axPos val="b"/>
        <c:numFmt formatCode="General" sourceLinked="1"/>
        <c:majorTickMark val="out"/>
        <c:minorTickMark val="none"/>
        <c:tickLblPos val="nextTo"/>
        <c:crossAx val="260575968"/>
        <c:crosses val="autoZero"/>
        <c:auto val="1"/>
        <c:lblAlgn val="r"/>
        <c:lblOffset val="100"/>
        <c:noMultiLvlLbl val="0"/>
      </c:catAx>
      <c:valAx>
        <c:axId val="260575968"/>
        <c:scaling>
          <c:orientation val="minMax"/>
        </c:scaling>
        <c:delete val="0"/>
        <c:axPos val="l"/>
        <c:majorGridlines/>
        <c:numFmt formatCode="General" sourceLinked="1"/>
        <c:majorTickMark val="out"/>
        <c:minorTickMark val="none"/>
        <c:tickLblPos val="nextTo"/>
        <c:crossAx val="260575408"/>
        <c:crosses val="autoZero"/>
        <c:crossBetween val="between"/>
      </c:valAx>
    </c:plotArea>
    <c:legend>
      <c:legendPos val="r"/>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[3]dATA!$H$28:$H$33</c:f>
              <c:numCache>
                <c:formatCode>General</c:formatCode>
                <c:ptCount val="6"/>
                <c:pt idx="0">
                  <c:v>120</c:v>
                </c:pt>
                <c:pt idx="1">
                  <c:v>210</c:v>
                </c:pt>
                <c:pt idx="2">
                  <c:v>300</c:v>
                </c:pt>
                <c:pt idx="3">
                  <c:v>390</c:v>
                </c:pt>
                <c:pt idx="4">
                  <c:v>480</c:v>
                </c:pt>
                <c:pt idx="5">
                  <c:v>570</c:v>
                </c:pt>
              </c:numCache>
            </c:numRef>
          </c:cat>
          <c:val>
            <c:numRef>
              <c:f>[3]dATA!$K$28:$K$33</c:f>
              <c:numCache>
                <c:formatCode>General</c:formatCode>
                <c:ptCount val="6"/>
                <c:pt idx="0">
                  <c:v>5</c:v>
                </c:pt>
                <c:pt idx="1">
                  <c:v>17</c:v>
                </c:pt>
                <c:pt idx="2">
                  <c:v>32</c:v>
                </c:pt>
                <c:pt idx="3">
                  <c:v>42</c:v>
                </c:pt>
                <c:pt idx="4">
                  <c:v>44</c:v>
                </c:pt>
                <c:pt idx="5">
                  <c:v>45</c:v>
                </c:pt>
              </c:numCache>
            </c:numRef>
          </c:val>
          <c:smooth val="0"/>
        </c:ser>
        <c:dLbls>
          <c:showLegendKey val="0"/>
          <c:showVal val="0"/>
          <c:showCatName val="0"/>
          <c:showSerName val="0"/>
          <c:showPercent val="0"/>
          <c:showBubbleSize val="0"/>
        </c:dLbls>
        <c:marker val="1"/>
        <c:smooth val="0"/>
        <c:axId val="260578208"/>
        <c:axId val="260689920"/>
      </c:lineChart>
      <c:catAx>
        <c:axId val="260578208"/>
        <c:scaling>
          <c:orientation val="minMax"/>
        </c:scaling>
        <c:delete val="0"/>
        <c:axPos val="b"/>
        <c:numFmt formatCode="General" sourceLinked="1"/>
        <c:majorTickMark val="out"/>
        <c:minorTickMark val="none"/>
        <c:tickLblPos val="nextTo"/>
        <c:crossAx val="260689920"/>
        <c:crosses val="autoZero"/>
        <c:auto val="1"/>
        <c:lblAlgn val="ctr"/>
        <c:lblOffset val="100"/>
        <c:noMultiLvlLbl val="0"/>
      </c:catAx>
      <c:valAx>
        <c:axId val="260689920"/>
        <c:scaling>
          <c:orientation val="minMax"/>
        </c:scaling>
        <c:delete val="0"/>
        <c:axPos val="l"/>
        <c:majorGridlines/>
        <c:numFmt formatCode="General" sourceLinked="1"/>
        <c:majorTickMark val="out"/>
        <c:minorTickMark val="none"/>
        <c:tickLblPos val="nextTo"/>
        <c:crossAx val="260578208"/>
        <c:crosses val="autoZero"/>
        <c:crossBetween val="between"/>
      </c:valAx>
    </c:plotArea>
    <c:legend>
      <c:legendPos val="r"/>
      <c:overlay val="0"/>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chart" Target="../charts/chart7.xml"/><Relationship Id="rId1" Type="http://schemas.openxmlformats.org/officeDocument/2006/relationships/image" Target="../media/image1.emf"/><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5" Type="http://schemas.openxmlformats.org/officeDocument/2006/relationships/chart" Target="../charts/chart30.xml"/><Relationship Id="rId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4</xdr:col>
      <xdr:colOff>47624</xdr:colOff>
      <xdr:row>85</xdr:row>
      <xdr:rowOff>23811</xdr:rowOff>
    </xdr:from>
    <xdr:to>
      <xdr:col>8</xdr:col>
      <xdr:colOff>278605</xdr:colOff>
      <xdr:row>92</xdr:row>
      <xdr:rowOff>121442</xdr:rowOff>
    </xdr:to>
    <xdr:graphicFrame macro="">
      <xdr:nvGraphicFramePr>
        <xdr:cNvPr id="5" name="Grá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98</xdr:row>
      <xdr:rowOff>164306</xdr:rowOff>
    </xdr:from>
    <xdr:to>
      <xdr:col>5</xdr:col>
      <xdr:colOff>695325</xdr:colOff>
      <xdr:row>113</xdr:row>
      <xdr:rowOff>50006</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37</xdr:row>
      <xdr:rowOff>19050</xdr:rowOff>
    </xdr:from>
    <xdr:to>
      <xdr:col>5</xdr:col>
      <xdr:colOff>419100</xdr:colOff>
      <xdr:row>51</xdr:row>
      <xdr:rowOff>95250</xdr:rowOff>
    </xdr:to>
    <xdr:graphicFrame macro="">
      <xdr:nvGraphicFramePr>
        <xdr:cNvPr id="10" name="Grá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54</xdr:row>
      <xdr:rowOff>0</xdr:rowOff>
    </xdr:from>
    <xdr:to>
      <xdr:col>5</xdr:col>
      <xdr:colOff>387350</xdr:colOff>
      <xdr:row>68</xdr:row>
      <xdr:rowOff>76200</xdr:rowOff>
    </xdr:to>
    <xdr:graphicFrame macro="">
      <xdr:nvGraphicFramePr>
        <xdr:cNvPr id="16" name="Gráfico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71</xdr:row>
      <xdr:rowOff>0</xdr:rowOff>
    </xdr:from>
    <xdr:to>
      <xdr:col>5</xdr:col>
      <xdr:colOff>387350</xdr:colOff>
      <xdr:row>84</xdr:row>
      <xdr:rowOff>158750</xdr:rowOff>
    </xdr:to>
    <xdr:graphicFrame macro="">
      <xdr:nvGraphicFramePr>
        <xdr:cNvPr id="19" name="Gráfico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9</xdr:row>
      <xdr:rowOff>86360</xdr:rowOff>
    </xdr:from>
    <xdr:to>
      <xdr:col>5</xdr:col>
      <xdr:colOff>538480</xdr:colOff>
      <xdr:row>28</xdr:row>
      <xdr:rowOff>101600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513670</xdr:colOff>
      <xdr:row>7</xdr:row>
      <xdr:rowOff>243568</xdr:rowOff>
    </xdr:to>
    <xdr:pic>
      <xdr:nvPicPr>
        <xdr:cNvPr id="2" name="Picture 4"/>
        <xdr:cNvPicPr>
          <a:picLocks noGrp="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577262" cy="2600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31750</xdr:colOff>
      <xdr:row>139</xdr:row>
      <xdr:rowOff>114300</xdr:rowOff>
    </xdr:from>
    <xdr:to>
      <xdr:col>7</xdr:col>
      <xdr:colOff>31750</xdr:colOff>
      <xdr:row>153</xdr:row>
      <xdr:rowOff>38100</xdr:rowOff>
    </xdr:to>
    <xdr:graphicFrame macro="">
      <xdr:nvGraphicFramePr>
        <xdr:cNvPr id="3"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6350</xdr:colOff>
      <xdr:row>173</xdr:row>
      <xdr:rowOff>174625</xdr:rowOff>
    </xdr:from>
    <xdr:to>
      <xdr:col>7</xdr:col>
      <xdr:colOff>6350</xdr:colOff>
      <xdr:row>190</xdr:row>
      <xdr:rowOff>136525</xdr:rowOff>
    </xdr:to>
    <xdr:graphicFrame macro="">
      <xdr:nvGraphicFramePr>
        <xdr:cNvPr id="4"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44450</xdr:colOff>
      <xdr:row>127</xdr:row>
      <xdr:rowOff>231775</xdr:rowOff>
    </xdr:from>
    <xdr:to>
      <xdr:col>7</xdr:col>
      <xdr:colOff>44450</xdr:colOff>
      <xdr:row>139</xdr:row>
      <xdr:rowOff>79375</xdr:rowOff>
    </xdr:to>
    <xdr:graphicFrame macro="">
      <xdr:nvGraphicFramePr>
        <xdr:cNvPr id="5" name="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159</xdr:row>
      <xdr:rowOff>0</xdr:rowOff>
    </xdr:from>
    <xdr:to>
      <xdr:col>7</xdr:col>
      <xdr:colOff>0</xdr:colOff>
      <xdr:row>173</xdr:row>
      <xdr:rowOff>76200</xdr:rowOff>
    </xdr:to>
    <xdr:graphicFrame macro="">
      <xdr:nvGraphicFramePr>
        <xdr:cNvPr id="6" name="1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50800</xdr:colOff>
      <xdr:row>210</xdr:row>
      <xdr:rowOff>184150</xdr:rowOff>
    </xdr:from>
    <xdr:to>
      <xdr:col>7</xdr:col>
      <xdr:colOff>50800</xdr:colOff>
      <xdr:row>228</xdr:row>
      <xdr:rowOff>184150</xdr:rowOff>
    </xdr:to>
    <xdr:graphicFrame macro="">
      <xdr:nvGraphicFramePr>
        <xdr:cNvPr id="7" name="1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195</xdr:row>
      <xdr:rowOff>0</xdr:rowOff>
    </xdr:from>
    <xdr:to>
      <xdr:col>7</xdr:col>
      <xdr:colOff>0</xdr:colOff>
      <xdr:row>209</xdr:row>
      <xdr:rowOff>76200</xdr:rowOff>
    </xdr:to>
    <xdr:graphicFrame macro="">
      <xdr:nvGraphicFramePr>
        <xdr:cNvPr id="8" name="1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230</xdr:row>
      <xdr:rowOff>0</xdr:rowOff>
    </xdr:from>
    <xdr:to>
      <xdr:col>7</xdr:col>
      <xdr:colOff>0</xdr:colOff>
      <xdr:row>244</xdr:row>
      <xdr:rowOff>76200</xdr:rowOff>
    </xdr:to>
    <xdr:graphicFrame macro="">
      <xdr:nvGraphicFramePr>
        <xdr:cNvPr id="9" name="1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0</xdr:colOff>
      <xdr:row>128</xdr:row>
      <xdr:rowOff>0</xdr:rowOff>
    </xdr:from>
    <xdr:to>
      <xdr:col>14</xdr:col>
      <xdr:colOff>424544</xdr:colOff>
      <xdr:row>140</xdr:row>
      <xdr:rowOff>87086</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0</xdr:colOff>
      <xdr:row>159</xdr:row>
      <xdr:rowOff>0</xdr:rowOff>
    </xdr:from>
    <xdr:to>
      <xdr:col>16</xdr:col>
      <xdr:colOff>402771</xdr:colOff>
      <xdr:row>171</xdr:row>
      <xdr:rowOff>87086</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283029</xdr:colOff>
      <xdr:row>115</xdr:row>
      <xdr:rowOff>174173</xdr:rowOff>
    </xdr:from>
    <xdr:to>
      <xdr:col>11</xdr:col>
      <xdr:colOff>185058</xdr:colOff>
      <xdr:row>123</xdr:row>
      <xdr:rowOff>304801</xdr:rowOff>
    </xdr:to>
    <xdr:graphicFrame macro="">
      <xdr:nvGraphicFramePr>
        <xdr:cNvPr id="13" name="Gráfico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0</xdr:colOff>
      <xdr:row>146</xdr:row>
      <xdr:rowOff>0</xdr:rowOff>
    </xdr:from>
    <xdr:to>
      <xdr:col>16</xdr:col>
      <xdr:colOff>415019</xdr:colOff>
      <xdr:row>158</xdr:row>
      <xdr:rowOff>87086</xdr:rowOff>
    </xdr:to>
    <xdr:graphicFrame macro="">
      <xdr:nvGraphicFramePr>
        <xdr:cNvPr id="15" name="Gráfico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794656</xdr:colOff>
      <xdr:row>128</xdr:row>
      <xdr:rowOff>-1</xdr:rowOff>
    </xdr:from>
    <xdr:to>
      <xdr:col>22</xdr:col>
      <xdr:colOff>195942</xdr:colOff>
      <xdr:row>139</xdr:row>
      <xdr:rowOff>97971</xdr:rowOff>
    </xdr:to>
    <xdr:graphicFrame macro="">
      <xdr:nvGraphicFramePr>
        <xdr:cNvPr id="18" name="Gráfico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0</xdr:colOff>
      <xdr:row>248</xdr:row>
      <xdr:rowOff>0</xdr:rowOff>
    </xdr:from>
    <xdr:to>
      <xdr:col>16</xdr:col>
      <xdr:colOff>402773</xdr:colOff>
      <xdr:row>260</xdr:row>
      <xdr:rowOff>87086</xdr:rowOff>
    </xdr:to>
    <xdr:graphicFrame macro="">
      <xdr:nvGraphicFramePr>
        <xdr:cNvPr id="20" name="Gráfico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446314</xdr:colOff>
      <xdr:row>15</xdr:row>
      <xdr:rowOff>119743</xdr:rowOff>
    </xdr:from>
    <xdr:to>
      <xdr:col>11</xdr:col>
      <xdr:colOff>250371</xdr:colOff>
      <xdr:row>23</xdr:row>
      <xdr:rowOff>250372</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489857</xdr:colOff>
      <xdr:row>27</xdr:row>
      <xdr:rowOff>10886</xdr:rowOff>
    </xdr:from>
    <xdr:to>
      <xdr:col>5</xdr:col>
      <xdr:colOff>304800</xdr:colOff>
      <xdr:row>41</xdr:row>
      <xdr:rowOff>163286</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566057</xdr:colOff>
      <xdr:row>26</xdr:row>
      <xdr:rowOff>108858</xdr:rowOff>
    </xdr:from>
    <xdr:to>
      <xdr:col>11</xdr:col>
      <xdr:colOff>370114</xdr:colOff>
      <xdr:row>41</xdr:row>
      <xdr:rowOff>76200</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175260</xdr:colOff>
      <xdr:row>111</xdr:row>
      <xdr:rowOff>83820</xdr:rowOff>
    </xdr:from>
    <xdr:to>
      <xdr:col>7</xdr:col>
      <xdr:colOff>739140</xdr:colOff>
      <xdr:row>120</xdr:row>
      <xdr:rowOff>152400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132</xdr:row>
      <xdr:rowOff>0</xdr:rowOff>
    </xdr:from>
    <xdr:to>
      <xdr:col>7</xdr:col>
      <xdr:colOff>557049</xdr:colOff>
      <xdr:row>141</xdr:row>
      <xdr:rowOff>47296</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154</xdr:row>
      <xdr:rowOff>0</xdr:rowOff>
    </xdr:from>
    <xdr:to>
      <xdr:col>7</xdr:col>
      <xdr:colOff>549965</xdr:colOff>
      <xdr:row>163</xdr:row>
      <xdr:rowOff>59635</xdr:rowOff>
    </xdr:to>
    <xdr:graphicFrame macro="">
      <xdr:nvGraphicFramePr>
        <xdr:cNvPr id="14" name="Gráfico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23814</xdr:colOff>
      <xdr:row>82</xdr:row>
      <xdr:rowOff>55563</xdr:rowOff>
    </xdr:from>
    <xdr:to>
      <xdr:col>10</xdr:col>
      <xdr:colOff>1</xdr:colOff>
      <xdr:row>96</xdr:row>
      <xdr:rowOff>134938</xdr:rowOff>
    </xdr:to>
    <xdr:graphicFrame macro="">
      <xdr:nvGraphicFramePr>
        <xdr:cNvPr id="2" name="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82</xdr:row>
      <xdr:rowOff>0</xdr:rowOff>
    </xdr:from>
    <xdr:to>
      <xdr:col>17</xdr:col>
      <xdr:colOff>0</xdr:colOff>
      <xdr:row>96</xdr:row>
      <xdr:rowOff>79375</xdr:rowOff>
    </xdr:to>
    <xdr:graphicFrame macro="">
      <xdr:nvGraphicFramePr>
        <xdr:cNvPr id="3" name="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325437</xdr:colOff>
      <xdr:row>10</xdr:row>
      <xdr:rowOff>206375</xdr:rowOff>
    </xdr:from>
    <xdr:to>
      <xdr:col>12</xdr:col>
      <xdr:colOff>754062</xdr:colOff>
      <xdr:row>23</xdr:row>
      <xdr:rowOff>190499</xdr:rowOff>
    </xdr:to>
    <xdr:graphicFrame macro="">
      <xdr:nvGraphicFramePr>
        <xdr:cNvPr id="4" name="10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23813</xdr:colOff>
      <xdr:row>35</xdr:row>
      <xdr:rowOff>214312</xdr:rowOff>
    </xdr:from>
    <xdr:to>
      <xdr:col>19</xdr:col>
      <xdr:colOff>23813</xdr:colOff>
      <xdr:row>47</xdr:row>
      <xdr:rowOff>103187</xdr:rowOff>
    </xdr:to>
    <xdr:graphicFrame macro="">
      <xdr:nvGraphicFramePr>
        <xdr:cNvPr id="5" name="1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36</xdr:row>
      <xdr:rowOff>23813</xdr:rowOff>
    </xdr:from>
    <xdr:to>
      <xdr:col>12</xdr:col>
      <xdr:colOff>428625</xdr:colOff>
      <xdr:row>47</xdr:row>
      <xdr:rowOff>150813</xdr:rowOff>
    </xdr:to>
    <xdr:graphicFrame macro="">
      <xdr:nvGraphicFramePr>
        <xdr:cNvPr id="6" name="8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rofesor\AppData\Local\Temp\Copia%20de%20Copia%20de%205%20marzo%20EAM-G4-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STADISTICA\Materiales%20%20de%20clase%20%20de%20estadistica\cLASE%20%20DEL%20%2021DE%20FEBRERO%2020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ESTADISTICA\Estadist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  de frecuencia  tipo 1"/>
      <sheetName val="tabla de freuencai tipo 2"/>
      <sheetName val="tabla  de frecuencia tipo 3"/>
      <sheetName val="Hoja1"/>
    </sheetNames>
    <sheetDataSet>
      <sheetData sheetId="0">
        <row r="79">
          <cell r="A79" t="str">
            <v>Empresario</v>
          </cell>
          <cell r="B79">
            <v>22</v>
          </cell>
        </row>
        <row r="80">
          <cell r="A80" t="str">
            <v>Abogado</v>
          </cell>
          <cell r="B80">
            <v>14</v>
          </cell>
        </row>
        <row r="81">
          <cell r="A81" t="str">
            <v>Mèdico</v>
          </cell>
          <cell r="B81">
            <v>10</v>
          </cell>
        </row>
        <row r="82">
          <cell r="A82" t="str">
            <v>Profesor</v>
          </cell>
          <cell r="B82">
            <v>9</v>
          </cell>
        </row>
        <row r="83">
          <cell r="A83" t="str">
            <v>Periodista</v>
          </cell>
          <cell r="B83">
            <v>9</v>
          </cell>
        </row>
        <row r="84">
          <cell r="A84" t="str">
            <v>Banquero</v>
          </cell>
          <cell r="B84">
            <v>8</v>
          </cell>
        </row>
        <row r="85">
          <cell r="A85" t="str">
            <v>Quimico</v>
          </cell>
          <cell r="B85">
            <v>7</v>
          </cell>
        </row>
        <row r="86">
          <cell r="A86" t="str">
            <v>Corredor  de seguros</v>
          </cell>
          <cell r="B86">
            <v>6</v>
          </cell>
        </row>
        <row r="87">
          <cell r="A87" t="str">
            <v>otros</v>
          </cell>
          <cell r="B87">
            <v>5</v>
          </cell>
        </row>
        <row r="88">
          <cell r="A88" t="str">
            <v>Ingeniero</v>
          </cell>
          <cell r="B88">
            <v>5</v>
          </cell>
        </row>
        <row r="89">
          <cell r="A89" t="str">
            <v>Biólogo</v>
          </cell>
          <cell r="B89">
            <v>5</v>
          </cell>
        </row>
      </sheetData>
      <sheetData sheetId="1">
        <row r="113">
          <cell r="C113">
            <v>15.7</v>
          </cell>
          <cell r="D113">
            <v>2</v>
          </cell>
          <cell r="E113">
            <v>2</v>
          </cell>
        </row>
        <row r="114">
          <cell r="C114">
            <v>15.8</v>
          </cell>
          <cell r="D114">
            <v>7</v>
          </cell>
          <cell r="E114">
            <v>9</v>
          </cell>
        </row>
        <row r="115">
          <cell r="C115">
            <v>15.9</v>
          </cell>
          <cell r="D115">
            <v>14</v>
          </cell>
          <cell r="E115">
            <v>23</v>
          </cell>
        </row>
        <row r="116">
          <cell r="C116">
            <v>16</v>
          </cell>
          <cell r="D116">
            <v>13</v>
          </cell>
          <cell r="E116">
            <v>36</v>
          </cell>
        </row>
        <row r="117">
          <cell r="C117">
            <v>16.100000000000001</v>
          </cell>
          <cell r="D117">
            <v>15</v>
          </cell>
          <cell r="E117">
            <v>51</v>
          </cell>
        </row>
        <row r="118">
          <cell r="C118">
            <v>16.2</v>
          </cell>
          <cell r="D118">
            <v>5</v>
          </cell>
          <cell r="E118">
            <v>56</v>
          </cell>
        </row>
        <row r="119">
          <cell r="C119">
            <v>16.3</v>
          </cell>
          <cell r="D119">
            <v>4</v>
          </cell>
          <cell r="E119">
            <v>60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Hoja4"/>
      <sheetName val="tabla de frecuencia  tipo 1"/>
      <sheetName val="tabla  de frecuencia  tipo 2"/>
      <sheetName val="tabla  de frecuencia tipo 3"/>
      <sheetName val="SI USA K=5"/>
      <sheetName val="Hoja1"/>
      <sheetName val="Hoja3"/>
      <sheetName val="Hoja5"/>
    </sheetNames>
    <sheetDataSet>
      <sheetData sheetId="0"/>
      <sheetData sheetId="1"/>
      <sheetData sheetId="2"/>
      <sheetData sheetId="3">
        <row r="113">
          <cell r="C113">
            <v>15.7</v>
          </cell>
          <cell r="D113">
            <v>2</v>
          </cell>
          <cell r="E113">
            <v>2</v>
          </cell>
        </row>
        <row r="114">
          <cell r="C114">
            <v>15.8</v>
          </cell>
          <cell r="D114">
            <v>7</v>
          </cell>
          <cell r="E114">
            <v>9</v>
          </cell>
        </row>
        <row r="115">
          <cell r="C115">
            <v>15.9</v>
          </cell>
          <cell r="D115">
            <v>14</v>
          </cell>
          <cell r="E115">
            <v>23</v>
          </cell>
        </row>
        <row r="116">
          <cell r="C116">
            <v>16</v>
          </cell>
          <cell r="D116">
            <v>13</v>
          </cell>
          <cell r="E116">
            <v>36</v>
          </cell>
        </row>
        <row r="117">
          <cell r="C117">
            <v>16.100000000000001</v>
          </cell>
          <cell r="D117">
            <v>15</v>
          </cell>
          <cell r="E117">
            <v>51</v>
          </cell>
        </row>
        <row r="118">
          <cell r="C118">
            <v>16.2</v>
          </cell>
          <cell r="D118">
            <v>5</v>
          </cell>
          <cell r="E118">
            <v>56</v>
          </cell>
        </row>
        <row r="119">
          <cell r="C119">
            <v>16.3</v>
          </cell>
          <cell r="D119">
            <v>4</v>
          </cell>
          <cell r="E119">
            <v>60</v>
          </cell>
        </row>
      </sheetData>
      <sheetData sheetId="4">
        <row r="88">
          <cell r="E88">
            <v>930</v>
          </cell>
        </row>
      </sheetData>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Excel"/>
      <sheetName val="Excel-analisis de datos"/>
      <sheetName val="Hoja4"/>
      <sheetName val="Output"/>
      <sheetName val="Hoja10"/>
    </sheetNames>
    <sheetDataSet>
      <sheetData sheetId="0">
        <row r="28">
          <cell r="H28">
            <v>120</v>
          </cell>
          <cell r="I28">
            <v>75</v>
          </cell>
          <cell r="J28">
            <v>5</v>
          </cell>
          <cell r="K28">
            <v>5</v>
          </cell>
        </row>
        <row r="29">
          <cell r="H29">
            <v>210</v>
          </cell>
          <cell r="I29">
            <v>165</v>
          </cell>
          <cell r="J29">
            <v>12</v>
          </cell>
          <cell r="K29">
            <v>17</v>
          </cell>
        </row>
        <row r="30">
          <cell r="H30">
            <v>300</v>
          </cell>
          <cell r="I30">
            <v>255</v>
          </cell>
          <cell r="J30">
            <v>15</v>
          </cell>
          <cell r="K30">
            <v>32</v>
          </cell>
        </row>
        <row r="31">
          <cell r="H31">
            <v>390</v>
          </cell>
          <cell r="I31">
            <v>345</v>
          </cell>
          <cell r="J31">
            <v>10</v>
          </cell>
          <cell r="K31">
            <v>42</v>
          </cell>
        </row>
        <row r="32">
          <cell r="H32">
            <v>480</v>
          </cell>
          <cell r="I32">
            <v>435</v>
          </cell>
          <cell r="J32">
            <v>2</v>
          </cell>
          <cell r="K32">
            <v>44</v>
          </cell>
        </row>
        <row r="33">
          <cell r="H33">
            <v>570</v>
          </cell>
          <cell r="I33">
            <v>525</v>
          </cell>
          <cell r="J33">
            <v>1</v>
          </cell>
          <cell r="K33">
            <v>45</v>
          </cell>
        </row>
        <row r="67">
          <cell r="E67">
            <v>120</v>
          </cell>
          <cell r="G67">
            <v>5</v>
          </cell>
        </row>
        <row r="68">
          <cell r="E68">
            <v>210</v>
          </cell>
          <cell r="G68">
            <v>12</v>
          </cell>
        </row>
        <row r="69">
          <cell r="E69">
            <v>300</v>
          </cell>
          <cell r="G69">
            <v>15</v>
          </cell>
        </row>
        <row r="70">
          <cell r="E70">
            <v>390</v>
          </cell>
          <cell r="G70">
            <v>10</v>
          </cell>
        </row>
        <row r="71">
          <cell r="E71">
            <v>480</v>
          </cell>
          <cell r="G71">
            <v>2</v>
          </cell>
        </row>
        <row r="72">
          <cell r="E72">
            <v>570</v>
          </cell>
          <cell r="G72">
            <v>1</v>
          </cell>
        </row>
        <row r="77">
          <cell r="D77">
            <v>5</v>
          </cell>
          <cell r="E77">
            <v>75</v>
          </cell>
        </row>
        <row r="78">
          <cell r="D78">
            <v>12</v>
          </cell>
          <cell r="E78">
            <v>165</v>
          </cell>
        </row>
        <row r="79">
          <cell r="D79">
            <v>15</v>
          </cell>
          <cell r="E79">
            <v>255</v>
          </cell>
        </row>
        <row r="80">
          <cell r="D80">
            <v>10</v>
          </cell>
          <cell r="E80">
            <v>345</v>
          </cell>
        </row>
        <row r="81">
          <cell r="D81">
            <v>2</v>
          </cell>
          <cell r="E81">
            <v>435</v>
          </cell>
        </row>
        <row r="82">
          <cell r="D82">
            <v>1</v>
          </cell>
          <cell r="E82">
            <v>525</v>
          </cell>
        </row>
      </sheetData>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NR=1&amp;feature=endscreen&amp;v=Hsqi2DlSeLY" TargetMode="External"/><Relationship Id="rId1" Type="http://schemas.openxmlformats.org/officeDocument/2006/relationships/hyperlink" Target="https://www.youtube.com/watch?v=bKK0kXzwpgs" TargetMode="External"/><Relationship Id="rId4"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hyperlink" Target="http://www.youtube.com/watch?v=3mPylwOnwPs" TargetMode="External"/><Relationship Id="rId2" Type="http://schemas.openxmlformats.org/officeDocument/2006/relationships/hyperlink" Target="http://www.youtube.com/watch?v=nER95cQE3_U" TargetMode="External"/><Relationship Id="rId1" Type="http://schemas.openxmlformats.org/officeDocument/2006/relationships/hyperlink" Target="http://www.youtube.com/watch?NR=1&amp;feature=endscreen&amp;v=Hsqi2DlSeLY" TargetMode="External"/><Relationship Id="rId5" Type="http://schemas.openxmlformats.org/officeDocument/2006/relationships/drawing" Target="../drawings/drawing6.xml"/><Relationship Id="rId4" Type="http://schemas.openxmlformats.org/officeDocument/2006/relationships/hyperlink" Target="http://ciberconta.unizar.es/LECCION/UNIVAR/34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98"/>
  <sheetViews>
    <sheetView topLeftCell="A64" zoomScale="150" zoomScaleNormal="150" workbookViewId="0">
      <selection activeCell="G78" sqref="G78"/>
    </sheetView>
  </sheetViews>
  <sheetFormatPr baseColWidth="10" defaultRowHeight="15" x14ac:dyDescent="0.25"/>
  <cols>
    <col min="2" max="2" width="13.42578125" customWidth="1"/>
    <col min="3" max="3" width="15" customWidth="1"/>
  </cols>
  <sheetData>
    <row r="3" spans="1:5" x14ac:dyDescent="0.25">
      <c r="A3" s="38" t="s">
        <v>53</v>
      </c>
      <c r="B3" s="38"/>
      <c r="C3" s="38"/>
    </row>
    <row r="5" spans="1:5" x14ac:dyDescent="0.25">
      <c r="A5" t="s">
        <v>54</v>
      </c>
    </row>
    <row r="6" spans="1:5" x14ac:dyDescent="0.25">
      <c r="A6" t="s">
        <v>55</v>
      </c>
    </row>
    <row r="8" spans="1:5" x14ac:dyDescent="0.25">
      <c r="A8" s="14" t="s">
        <v>56</v>
      </c>
      <c r="B8" t="s">
        <v>57</v>
      </c>
      <c r="C8" t="s">
        <v>58</v>
      </c>
    </row>
    <row r="9" spans="1:5" x14ac:dyDescent="0.25">
      <c r="B9" s="38" t="s">
        <v>59</v>
      </c>
    </row>
    <row r="10" spans="1:5" x14ac:dyDescent="0.25">
      <c r="A10" s="38" t="s">
        <v>60</v>
      </c>
      <c r="B10" t="s">
        <v>61</v>
      </c>
    </row>
    <row r="11" spans="1:5" x14ac:dyDescent="0.25">
      <c r="A11" s="14" t="s">
        <v>62</v>
      </c>
      <c r="B11" t="s">
        <v>63</v>
      </c>
    </row>
    <row r="12" spans="1:5" x14ac:dyDescent="0.25">
      <c r="A12" t="s">
        <v>171</v>
      </c>
      <c r="B12" t="s">
        <v>177</v>
      </c>
    </row>
    <row r="14" spans="1:5" x14ac:dyDescent="0.25">
      <c r="A14" s="16" t="s">
        <v>51</v>
      </c>
      <c r="B14" s="16"/>
      <c r="C14" s="16" t="s">
        <v>52</v>
      </c>
      <c r="D14" s="16"/>
      <c r="E14" s="16"/>
    </row>
    <row r="15" spans="1:5" x14ac:dyDescent="0.25">
      <c r="A15" s="14" t="s">
        <v>172</v>
      </c>
    </row>
    <row r="16" spans="1:5" ht="15.75" thickBot="1" x14ac:dyDescent="0.3"/>
    <row r="17" spans="1:8" ht="30" x14ac:dyDescent="0.25">
      <c r="A17" s="42" t="s">
        <v>64</v>
      </c>
      <c r="B17" s="44" t="s">
        <v>65</v>
      </c>
      <c r="C17" s="46" t="s">
        <v>66</v>
      </c>
      <c r="D17" s="45" t="s">
        <v>67</v>
      </c>
    </row>
    <row r="18" spans="1:8" ht="15.75" thickBot="1" x14ac:dyDescent="0.3">
      <c r="A18" s="43"/>
      <c r="B18" s="43"/>
      <c r="C18" s="47"/>
      <c r="D18" s="41"/>
    </row>
    <row r="19" spans="1:8" x14ac:dyDescent="0.25">
      <c r="A19" t="s">
        <v>68</v>
      </c>
      <c r="B19" t="s">
        <v>69</v>
      </c>
      <c r="E19" t="s">
        <v>70</v>
      </c>
    </row>
    <row r="20" spans="1:8" x14ac:dyDescent="0.25">
      <c r="A20" t="s">
        <v>178</v>
      </c>
      <c r="D20" t="s">
        <v>132</v>
      </c>
      <c r="E20" t="s">
        <v>70</v>
      </c>
    </row>
    <row r="21" spans="1:8" x14ac:dyDescent="0.25">
      <c r="A21" t="s">
        <v>66</v>
      </c>
      <c r="C21" t="s">
        <v>71</v>
      </c>
      <c r="D21" t="s">
        <v>155</v>
      </c>
    </row>
    <row r="22" spans="1:8" ht="52.9" customHeight="1" x14ac:dyDescent="0.35">
      <c r="A22" s="48" t="s">
        <v>72</v>
      </c>
      <c r="B22" t="s">
        <v>158</v>
      </c>
      <c r="D22" s="119" t="s">
        <v>157</v>
      </c>
      <c r="E22" s="119"/>
      <c r="F22" s="119" t="s">
        <v>156</v>
      </c>
      <c r="G22" s="119"/>
      <c r="H22" s="119"/>
    </row>
    <row r="23" spans="1:8" ht="23.25" x14ac:dyDescent="0.35">
      <c r="A23" s="48" t="s">
        <v>73</v>
      </c>
      <c r="B23" t="s">
        <v>159</v>
      </c>
      <c r="D23" s="122" t="s">
        <v>160</v>
      </c>
      <c r="E23" s="122"/>
      <c r="F23" s="122"/>
      <c r="G23" s="122"/>
      <c r="H23" s="122"/>
    </row>
    <row r="25" spans="1:8" x14ac:dyDescent="0.25">
      <c r="A25" s="119" t="s">
        <v>199</v>
      </c>
      <c r="B25" s="119"/>
      <c r="C25" s="119"/>
      <c r="D25" s="119"/>
    </row>
    <row r="26" spans="1:8" ht="63.75" customHeight="1" x14ac:dyDescent="0.25">
      <c r="A26" s="119"/>
      <c r="B26" s="119"/>
      <c r="C26" s="119"/>
      <c r="D26" s="119"/>
    </row>
    <row r="27" spans="1:8" ht="30" x14ac:dyDescent="0.25">
      <c r="A27" s="64" t="s">
        <v>74</v>
      </c>
      <c r="B27" s="64" t="s">
        <v>77</v>
      </c>
      <c r="C27" s="65" t="s">
        <v>79</v>
      </c>
      <c r="D27" s="64" t="s">
        <v>80</v>
      </c>
    </row>
    <row r="28" spans="1:8" x14ac:dyDescent="0.25">
      <c r="A28" s="60" t="s">
        <v>76</v>
      </c>
      <c r="B28" s="61">
        <v>24</v>
      </c>
      <c r="C28" s="62">
        <f>B28/B$30</f>
        <v>0.8</v>
      </c>
      <c r="D28" s="63">
        <f>C28/C$30</f>
        <v>0.8</v>
      </c>
      <c r="E28" t="s">
        <v>71</v>
      </c>
      <c r="F28" s="49"/>
    </row>
    <row r="29" spans="1:8" x14ac:dyDescent="0.25">
      <c r="A29" s="60" t="s">
        <v>75</v>
      </c>
      <c r="B29" s="61">
        <v>6</v>
      </c>
      <c r="C29" s="62">
        <f>B29/B$30</f>
        <v>0.2</v>
      </c>
      <c r="D29" s="63">
        <f>C29/C$30</f>
        <v>0.2</v>
      </c>
      <c r="F29" s="49"/>
    </row>
    <row r="30" spans="1:8" x14ac:dyDescent="0.25">
      <c r="A30" s="18" t="s">
        <v>78</v>
      </c>
      <c r="B30" s="4">
        <f>SUM(B28:B29)</f>
        <v>30</v>
      </c>
      <c r="C30" s="5">
        <f t="shared" ref="C30" si="0">B30/B$30</f>
        <v>1</v>
      </c>
      <c r="D30" s="50">
        <f t="shared" ref="D30" si="1">C30</f>
        <v>1</v>
      </c>
      <c r="F30" s="49"/>
    </row>
    <row r="31" spans="1:8" x14ac:dyDescent="0.25">
      <c r="A31" t="s">
        <v>200</v>
      </c>
    </row>
    <row r="32" spans="1:8" ht="18.75" x14ac:dyDescent="0.3">
      <c r="A32" s="40" t="s">
        <v>81</v>
      </c>
      <c r="B32" s="39"/>
      <c r="C32" s="39"/>
      <c r="D32" s="39"/>
    </row>
    <row r="33" spans="1:3" ht="18.75" x14ac:dyDescent="0.3">
      <c r="A33" s="15">
        <v>1</v>
      </c>
      <c r="B33" s="15" t="s">
        <v>82</v>
      </c>
      <c r="C33" s="15"/>
    </row>
    <row r="34" spans="1:3" ht="18.75" x14ac:dyDescent="0.3">
      <c r="A34" s="15">
        <v>2</v>
      </c>
      <c r="B34" s="15" t="s">
        <v>83</v>
      </c>
      <c r="C34" s="15"/>
    </row>
    <row r="35" spans="1:3" x14ac:dyDescent="0.25">
      <c r="B35" t="s">
        <v>84</v>
      </c>
    </row>
    <row r="36" spans="1:3" x14ac:dyDescent="0.25">
      <c r="B36" t="s">
        <v>85</v>
      </c>
    </row>
    <row r="37" spans="1:3" x14ac:dyDescent="0.25">
      <c r="A37" s="14" t="s">
        <v>161</v>
      </c>
    </row>
    <row r="50" spans="1:1" x14ac:dyDescent="0.25">
      <c r="A50" t="s">
        <v>86</v>
      </c>
    </row>
    <row r="54" spans="1:1" x14ac:dyDescent="0.25">
      <c r="A54" t="s">
        <v>86</v>
      </c>
    </row>
    <row r="71" spans="1:1" x14ac:dyDescent="0.25">
      <c r="A71" t="s">
        <v>162</v>
      </c>
    </row>
    <row r="84" spans="1:4" ht="23.25" customHeight="1" x14ac:dyDescent="0.25">
      <c r="A84" s="120" t="s">
        <v>104</v>
      </c>
      <c r="B84" s="120"/>
      <c r="C84" s="120"/>
      <c r="D84" s="120"/>
    </row>
    <row r="85" spans="1:4" x14ac:dyDescent="0.25">
      <c r="A85" s="121"/>
      <c r="B85" s="121"/>
      <c r="C85" s="121"/>
      <c r="D85" s="121"/>
    </row>
    <row r="86" spans="1:4" ht="30" x14ac:dyDescent="0.25">
      <c r="A86" s="1" t="s">
        <v>105</v>
      </c>
      <c r="B86" s="1" t="s">
        <v>77</v>
      </c>
      <c r="C86" s="17" t="s">
        <v>176</v>
      </c>
      <c r="D86" s="1" t="s">
        <v>80</v>
      </c>
    </row>
    <row r="87" spans="1:4" x14ac:dyDescent="0.25">
      <c r="A87" s="1" t="s">
        <v>106</v>
      </c>
      <c r="B87" s="2">
        <v>22</v>
      </c>
      <c r="C87" s="3">
        <f>B87/B$98</f>
        <v>0.22</v>
      </c>
      <c r="D87" s="22">
        <f>C87</f>
        <v>0.22</v>
      </c>
    </row>
    <row r="88" spans="1:4" x14ac:dyDescent="0.25">
      <c r="A88" s="1" t="s">
        <v>107</v>
      </c>
      <c r="B88" s="2">
        <v>14</v>
      </c>
      <c r="C88" s="3">
        <f t="shared" ref="C88:C97" si="2">B88/B$98</f>
        <v>0.14000000000000001</v>
      </c>
      <c r="D88" s="22">
        <f t="shared" ref="D88:D98" si="3">C88</f>
        <v>0.14000000000000001</v>
      </c>
    </row>
    <row r="89" spans="1:4" x14ac:dyDescent="0.25">
      <c r="A89" s="1" t="s">
        <v>108</v>
      </c>
      <c r="B89" s="2">
        <v>10</v>
      </c>
      <c r="C89" s="3">
        <f t="shared" si="2"/>
        <v>0.1</v>
      </c>
      <c r="D89" s="22">
        <f t="shared" si="3"/>
        <v>0.1</v>
      </c>
    </row>
    <row r="90" spans="1:4" x14ac:dyDescent="0.25">
      <c r="A90" s="1" t="s">
        <v>109</v>
      </c>
      <c r="B90" s="2">
        <v>9</v>
      </c>
      <c r="C90" s="3">
        <f t="shared" si="2"/>
        <v>0.09</v>
      </c>
      <c r="D90" s="22">
        <f t="shared" si="3"/>
        <v>0.09</v>
      </c>
    </row>
    <row r="91" spans="1:4" x14ac:dyDescent="0.25">
      <c r="A91" s="1" t="s">
        <v>110</v>
      </c>
      <c r="B91" s="2">
        <v>9</v>
      </c>
      <c r="C91" s="3">
        <f t="shared" si="2"/>
        <v>0.09</v>
      </c>
      <c r="D91" s="22">
        <f t="shared" si="3"/>
        <v>0.09</v>
      </c>
    </row>
    <row r="92" spans="1:4" x14ac:dyDescent="0.25">
      <c r="A92" s="1" t="s">
        <v>111</v>
      </c>
      <c r="B92" s="2">
        <v>8</v>
      </c>
      <c r="C92" s="3">
        <f t="shared" si="2"/>
        <v>0.08</v>
      </c>
      <c r="D92" s="22">
        <f t="shared" si="3"/>
        <v>0.08</v>
      </c>
    </row>
    <row r="93" spans="1:4" x14ac:dyDescent="0.25">
      <c r="A93" s="1" t="s">
        <v>112</v>
      </c>
      <c r="B93" s="2">
        <v>7</v>
      </c>
      <c r="C93" s="3">
        <f t="shared" si="2"/>
        <v>7.0000000000000007E-2</v>
      </c>
      <c r="D93" s="22">
        <f t="shared" si="3"/>
        <v>7.0000000000000007E-2</v>
      </c>
    </row>
    <row r="94" spans="1:4" ht="30" x14ac:dyDescent="0.25">
      <c r="A94" s="17" t="s">
        <v>113</v>
      </c>
      <c r="B94" s="2">
        <v>6</v>
      </c>
      <c r="C94" s="3">
        <f t="shared" si="2"/>
        <v>0.06</v>
      </c>
      <c r="D94" s="22">
        <f t="shared" si="3"/>
        <v>0.06</v>
      </c>
    </row>
    <row r="95" spans="1:4" x14ac:dyDescent="0.25">
      <c r="A95" s="1" t="s">
        <v>114</v>
      </c>
      <c r="B95" s="2">
        <v>5</v>
      </c>
      <c r="C95" s="3">
        <f t="shared" si="2"/>
        <v>0.05</v>
      </c>
      <c r="D95" s="22">
        <f t="shared" si="3"/>
        <v>0.05</v>
      </c>
    </row>
    <row r="96" spans="1:4" x14ac:dyDescent="0.25">
      <c r="A96" s="1" t="s">
        <v>115</v>
      </c>
      <c r="B96" s="2">
        <v>5</v>
      </c>
      <c r="C96" s="3">
        <f t="shared" si="2"/>
        <v>0.05</v>
      </c>
      <c r="D96" s="22">
        <f t="shared" si="3"/>
        <v>0.05</v>
      </c>
    </row>
    <row r="97" spans="1:4" x14ac:dyDescent="0.25">
      <c r="A97" s="1" t="s">
        <v>116</v>
      </c>
      <c r="B97" s="2">
        <v>5</v>
      </c>
      <c r="C97" s="3">
        <f t="shared" si="2"/>
        <v>0.05</v>
      </c>
      <c r="D97" s="22">
        <f t="shared" si="3"/>
        <v>0.05</v>
      </c>
    </row>
    <row r="98" spans="1:4" x14ac:dyDescent="0.25">
      <c r="A98" s="1"/>
      <c r="B98" s="2">
        <f>SUM(B87:B97)</f>
        <v>100</v>
      </c>
      <c r="C98" s="3">
        <f>SUM(C87:C97)</f>
        <v>1</v>
      </c>
      <c r="D98" s="22">
        <f t="shared" si="3"/>
        <v>1</v>
      </c>
    </row>
  </sheetData>
  <sortState ref="A27:D28">
    <sortCondition descending="1" ref="B27:B28"/>
  </sortState>
  <mergeCells count="5">
    <mergeCell ref="A25:D26"/>
    <mergeCell ref="A84:D85"/>
    <mergeCell ref="F22:H22"/>
    <mergeCell ref="D22:E22"/>
    <mergeCell ref="D23:H23"/>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zoomScale="85" zoomScaleNormal="85" workbookViewId="0">
      <selection activeCell="G23" sqref="G23"/>
    </sheetView>
  </sheetViews>
  <sheetFormatPr baseColWidth="10" defaultColWidth="11.5703125" defaultRowHeight="12.75" x14ac:dyDescent="0.2"/>
  <cols>
    <col min="1" max="1" width="11.5703125" style="51"/>
    <col min="2" max="2" width="9.140625" style="51" customWidth="1"/>
    <col min="3" max="3" width="11.7109375" style="51" customWidth="1"/>
    <col min="4" max="4" width="13.85546875" style="51" customWidth="1"/>
    <col min="5" max="16384" width="11.5703125" style="51"/>
  </cols>
  <sheetData>
    <row r="1" spans="1:7" x14ac:dyDescent="0.2">
      <c r="B1" s="129" t="s">
        <v>174</v>
      </c>
      <c r="C1" s="129"/>
      <c r="D1" s="129"/>
    </row>
    <row r="2" spans="1:7" ht="15" x14ac:dyDescent="0.2">
      <c r="A2" s="52"/>
      <c r="B2" s="129"/>
      <c r="C2" s="129"/>
      <c r="D2" s="129"/>
    </row>
    <row r="3" spans="1:7" ht="39.6" customHeight="1" x14ac:dyDescent="0.2">
      <c r="B3" s="130"/>
      <c r="C3" s="130"/>
      <c r="D3" s="130"/>
    </row>
    <row r="4" spans="1:7" ht="14.45" customHeight="1" x14ac:dyDescent="0.2">
      <c r="B4" s="123" t="s">
        <v>74</v>
      </c>
      <c r="C4" s="125" t="s">
        <v>175</v>
      </c>
      <c r="D4" s="127" t="s">
        <v>67</v>
      </c>
    </row>
    <row r="5" spans="1:7" ht="14.45" customHeight="1" x14ac:dyDescent="0.2">
      <c r="B5" s="124"/>
      <c r="C5" s="126"/>
      <c r="D5" s="128"/>
      <c r="E5" s="53"/>
      <c r="F5" s="53"/>
      <c r="G5" s="53"/>
    </row>
    <row r="6" spans="1:7" x14ac:dyDescent="0.2">
      <c r="B6" s="54" t="s">
        <v>76</v>
      </c>
      <c r="C6" s="56">
        <v>12</v>
      </c>
      <c r="D6" s="58">
        <v>63.157894736842103</v>
      </c>
    </row>
    <row r="7" spans="1:7" x14ac:dyDescent="0.2">
      <c r="B7" s="55" t="s">
        <v>75</v>
      </c>
      <c r="C7" s="57">
        <v>7</v>
      </c>
      <c r="D7" s="59">
        <v>36.84210526315789</v>
      </c>
    </row>
    <row r="8" spans="1:7" x14ac:dyDescent="0.2">
      <c r="B8" s="54" t="s">
        <v>0</v>
      </c>
      <c r="C8" s="56">
        <v>19</v>
      </c>
      <c r="D8" s="58">
        <v>100</v>
      </c>
    </row>
  </sheetData>
  <mergeCells count="4">
    <mergeCell ref="B4:B5"/>
    <mergeCell ref="C4:C5"/>
    <mergeCell ref="D4:D5"/>
    <mergeCell ref="B1:D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baseColWidth="10" defaultRowHeight="15" x14ac:dyDescent="0.25"/>
  <sheetData>
    <row r="1" spans="1:4" x14ac:dyDescent="0.25">
      <c r="A1">
        <v>1</v>
      </c>
      <c r="C1" t="s">
        <v>76</v>
      </c>
      <c r="D1">
        <v>1</v>
      </c>
    </row>
    <row r="2" spans="1:4" x14ac:dyDescent="0.25">
      <c r="A2">
        <v>1</v>
      </c>
      <c r="C2" t="s">
        <v>173</v>
      </c>
      <c r="D2">
        <v>2</v>
      </c>
    </row>
    <row r="3" spans="1:4" x14ac:dyDescent="0.25">
      <c r="A3">
        <v>1</v>
      </c>
    </row>
    <row r="4" spans="1:4" x14ac:dyDescent="0.25">
      <c r="A4">
        <v>1</v>
      </c>
    </row>
    <row r="5" spans="1:4" x14ac:dyDescent="0.25">
      <c r="A5">
        <v>1</v>
      </c>
    </row>
    <row r="6" spans="1:4" x14ac:dyDescent="0.25">
      <c r="A6">
        <v>1</v>
      </c>
    </row>
    <row r="7" spans="1:4" x14ac:dyDescent="0.25">
      <c r="A7">
        <v>1</v>
      </c>
    </row>
    <row r="8" spans="1:4" x14ac:dyDescent="0.25">
      <c r="A8">
        <v>1</v>
      </c>
    </row>
    <row r="9" spans="1:4" x14ac:dyDescent="0.25">
      <c r="A9">
        <v>1</v>
      </c>
    </row>
    <row r="10" spans="1:4" x14ac:dyDescent="0.25">
      <c r="A10">
        <v>1</v>
      </c>
    </row>
    <row r="11" spans="1:4" x14ac:dyDescent="0.25">
      <c r="A11">
        <v>1</v>
      </c>
    </row>
    <row r="12" spans="1:4" x14ac:dyDescent="0.25">
      <c r="A12">
        <v>1</v>
      </c>
    </row>
    <row r="13" spans="1:4" x14ac:dyDescent="0.25">
      <c r="A13">
        <v>2</v>
      </c>
    </row>
    <row r="14" spans="1:4" x14ac:dyDescent="0.25">
      <c r="A14">
        <v>2</v>
      </c>
    </row>
    <row r="15" spans="1:4" x14ac:dyDescent="0.25">
      <c r="A15">
        <v>2</v>
      </c>
    </row>
    <row r="16" spans="1:4" x14ac:dyDescent="0.25">
      <c r="A16">
        <v>2</v>
      </c>
    </row>
    <row r="17" spans="1:1" x14ac:dyDescent="0.25">
      <c r="A17">
        <v>2</v>
      </c>
    </row>
    <row r="18" spans="1:1" x14ac:dyDescent="0.25">
      <c r="A18">
        <v>2</v>
      </c>
    </row>
    <row r="19" spans="1:1" x14ac:dyDescent="0.25">
      <c r="A1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L262"/>
  <sheetViews>
    <sheetView tabSelected="1" topLeftCell="B109" zoomScale="85" zoomScaleNormal="85" zoomScaleSheetLayoutView="70" workbookViewId="0">
      <selection activeCell="D10" sqref="D10"/>
    </sheetView>
  </sheetViews>
  <sheetFormatPr baseColWidth="10" defaultColWidth="11.5703125" defaultRowHeight="26.25" x14ac:dyDescent="0.4"/>
  <cols>
    <col min="1" max="1" width="11.5703125" style="67"/>
    <col min="2" max="2" width="17.140625" style="67" customWidth="1"/>
    <col min="3" max="3" width="19.28515625" style="67" customWidth="1"/>
    <col min="4" max="4" width="16" style="67" customWidth="1"/>
    <col min="5" max="5" width="18.140625" style="67" customWidth="1"/>
    <col min="6" max="6" width="23.28515625" style="67" customWidth="1"/>
    <col min="7" max="7" width="17.5703125" style="67" customWidth="1"/>
    <col min="8" max="8" width="22.85546875" style="67" customWidth="1"/>
    <col min="9" max="9" width="22" style="67" customWidth="1"/>
    <col min="10" max="16384" width="11.5703125" style="67"/>
  </cols>
  <sheetData>
    <row r="15" spans="2:12" ht="28.5" customHeight="1" x14ac:dyDescent="0.5">
      <c r="B15" s="87">
        <v>16.100000000000001</v>
      </c>
      <c r="C15" s="87">
        <v>15.9</v>
      </c>
      <c r="D15" s="87">
        <v>16.2</v>
      </c>
      <c r="E15" s="87">
        <v>15.9</v>
      </c>
      <c r="F15" s="87">
        <v>16</v>
      </c>
      <c r="H15" s="132" t="s">
        <v>15</v>
      </c>
      <c r="I15" s="132"/>
      <c r="J15" s="132"/>
      <c r="K15" s="132"/>
      <c r="L15" s="132"/>
    </row>
    <row r="16" spans="2:12" ht="33.75" x14ac:dyDescent="0.5">
      <c r="B16" s="87">
        <v>15.9</v>
      </c>
      <c r="C16" s="87">
        <v>16.2</v>
      </c>
      <c r="D16" s="87">
        <v>16</v>
      </c>
      <c r="E16" s="87">
        <v>16.100000000000001</v>
      </c>
      <c r="F16" s="87">
        <v>15.8</v>
      </c>
      <c r="H16" s="132"/>
      <c r="I16" s="132"/>
      <c r="J16" s="132"/>
      <c r="K16" s="132"/>
      <c r="L16" s="132"/>
    </row>
    <row r="17" spans="2:12" ht="33.75" x14ac:dyDescent="0.5">
      <c r="B17" s="87">
        <v>16.100000000000001</v>
      </c>
      <c r="C17" s="87">
        <v>15.8</v>
      </c>
      <c r="D17" s="88">
        <v>15.7</v>
      </c>
      <c r="E17" s="87">
        <v>16.2</v>
      </c>
      <c r="F17" s="88">
        <v>16.3</v>
      </c>
      <c r="H17" s="132"/>
      <c r="I17" s="132"/>
      <c r="J17" s="132"/>
      <c r="K17" s="132"/>
      <c r="L17" s="132"/>
    </row>
    <row r="18" spans="2:12" ht="33.75" x14ac:dyDescent="0.5">
      <c r="B18" s="87">
        <v>16.2</v>
      </c>
      <c r="C18" s="87">
        <v>16</v>
      </c>
      <c r="D18" s="87">
        <v>16.3</v>
      </c>
      <c r="E18" s="87">
        <v>16.100000000000001</v>
      </c>
      <c r="F18" s="87">
        <v>15.7</v>
      </c>
      <c r="H18" s="132"/>
      <c r="I18" s="132"/>
      <c r="J18" s="132"/>
      <c r="K18" s="132"/>
      <c r="L18" s="132"/>
    </row>
    <row r="19" spans="2:12" ht="33.75" x14ac:dyDescent="0.5">
      <c r="B19" s="87">
        <v>15.9</v>
      </c>
      <c r="C19" s="87">
        <v>16.3</v>
      </c>
      <c r="D19" s="87">
        <v>15.8</v>
      </c>
      <c r="E19" s="87">
        <v>16.100000000000001</v>
      </c>
      <c r="F19" s="87">
        <v>16.100000000000001</v>
      </c>
      <c r="H19" s="132"/>
      <c r="I19" s="132"/>
      <c r="J19" s="132"/>
      <c r="K19" s="132"/>
      <c r="L19" s="132"/>
    </row>
    <row r="20" spans="2:12" ht="33.75" x14ac:dyDescent="0.5">
      <c r="B20" s="87">
        <v>15.8</v>
      </c>
      <c r="C20" s="87">
        <v>16.100000000000001</v>
      </c>
      <c r="D20" s="87">
        <v>16</v>
      </c>
      <c r="E20" s="87">
        <v>16.3</v>
      </c>
      <c r="F20" s="87">
        <v>15.9</v>
      </c>
      <c r="H20" s="132"/>
      <c r="I20" s="132"/>
      <c r="J20" s="132"/>
      <c r="K20" s="132"/>
      <c r="L20" s="132"/>
    </row>
    <row r="21" spans="2:12" ht="33.75" x14ac:dyDescent="0.5">
      <c r="B21" s="87">
        <v>16.100000000000001</v>
      </c>
      <c r="C21" s="87">
        <v>15.8</v>
      </c>
      <c r="D21" s="87">
        <v>15.9</v>
      </c>
      <c r="E21" s="87">
        <v>15.9</v>
      </c>
      <c r="F21" s="87">
        <v>16</v>
      </c>
      <c r="H21" s="132"/>
      <c r="I21" s="132"/>
      <c r="J21" s="132"/>
      <c r="K21" s="132"/>
      <c r="L21" s="132"/>
    </row>
    <row r="22" spans="2:12" ht="33.75" x14ac:dyDescent="0.5">
      <c r="B22" s="87">
        <v>16.2</v>
      </c>
      <c r="C22" s="87">
        <v>15.9</v>
      </c>
      <c r="D22" s="87">
        <v>16</v>
      </c>
      <c r="E22" s="87">
        <v>16.100000000000001</v>
      </c>
      <c r="F22" s="87">
        <v>16.100000000000001</v>
      </c>
      <c r="H22" s="132"/>
      <c r="I22" s="132"/>
      <c r="J22" s="132"/>
      <c r="K22" s="132"/>
      <c r="L22" s="132"/>
    </row>
    <row r="23" spans="2:12" ht="33.75" x14ac:dyDescent="0.5">
      <c r="B23" s="87">
        <v>16</v>
      </c>
      <c r="C23" s="87">
        <v>16</v>
      </c>
      <c r="D23" s="87">
        <v>16.100000000000001</v>
      </c>
      <c r="E23" s="87">
        <v>15.9</v>
      </c>
      <c r="F23" s="87">
        <v>15.8</v>
      </c>
      <c r="H23" s="132"/>
      <c r="I23" s="132"/>
      <c r="J23" s="132"/>
      <c r="K23" s="132"/>
      <c r="L23" s="132"/>
    </row>
    <row r="24" spans="2:12" ht="33.75" x14ac:dyDescent="0.5">
      <c r="B24" s="87">
        <v>15.9</v>
      </c>
      <c r="C24" s="87">
        <v>16.100000000000001</v>
      </c>
      <c r="D24" s="87">
        <v>16</v>
      </c>
      <c r="E24" s="87">
        <v>15.9</v>
      </c>
      <c r="F24" s="87">
        <v>16</v>
      </c>
      <c r="H24" s="132"/>
      <c r="I24" s="132"/>
      <c r="J24" s="132"/>
      <c r="K24" s="132"/>
      <c r="L24" s="132"/>
    </row>
    <row r="25" spans="2:12" ht="33.75" x14ac:dyDescent="0.5">
      <c r="B25" s="87">
        <v>15.8</v>
      </c>
      <c r="C25" s="87">
        <v>16.100000000000001</v>
      </c>
      <c r="D25" s="87">
        <v>15.9</v>
      </c>
      <c r="E25" s="87">
        <v>16</v>
      </c>
      <c r="F25" s="87">
        <v>16.100000000000001</v>
      </c>
      <c r="H25" s="132"/>
      <c r="I25" s="132"/>
      <c r="J25" s="132"/>
      <c r="K25" s="132"/>
      <c r="L25" s="132"/>
    </row>
    <row r="26" spans="2:12" ht="33.75" x14ac:dyDescent="0.5">
      <c r="B26" s="87">
        <v>16</v>
      </c>
      <c r="C26" s="87">
        <v>15.9</v>
      </c>
      <c r="D26" s="87">
        <v>16.100000000000001</v>
      </c>
      <c r="E26" s="87">
        <v>16</v>
      </c>
      <c r="F26" s="87">
        <v>15.9</v>
      </c>
      <c r="H26" s="132"/>
      <c r="I26" s="132"/>
      <c r="J26" s="132"/>
      <c r="K26" s="132"/>
      <c r="L26" s="132"/>
    </row>
    <row r="30" spans="2:12" x14ac:dyDescent="0.4">
      <c r="B30" s="68" t="s">
        <v>16</v>
      </c>
      <c r="C30" s="68" t="s">
        <v>17</v>
      </c>
      <c r="H30" s="67">
        <f>COUNT(B15:F26)</f>
        <v>60</v>
      </c>
      <c r="I30" s="67">
        <f>COUNT(B15:F26)</f>
        <v>60</v>
      </c>
    </row>
    <row r="32" spans="2:12" x14ac:dyDescent="0.4">
      <c r="B32" s="68" t="s">
        <v>18</v>
      </c>
      <c r="C32" s="68" t="s">
        <v>19</v>
      </c>
    </row>
    <row r="34" spans="1:12" x14ac:dyDescent="0.4">
      <c r="C34" s="68" t="s">
        <v>20</v>
      </c>
      <c r="D34" s="67" t="s">
        <v>21</v>
      </c>
      <c r="G34" s="69" t="s">
        <v>181</v>
      </c>
    </row>
    <row r="36" spans="1:12" ht="31.5" x14ac:dyDescent="0.5">
      <c r="A36" s="67" t="s">
        <v>182</v>
      </c>
      <c r="B36" s="67" t="s">
        <v>179</v>
      </c>
      <c r="C36" s="67" t="s">
        <v>22</v>
      </c>
      <c r="E36" s="20">
        <v>16.3</v>
      </c>
      <c r="F36" s="20">
        <f>MAX(B15:F26)</f>
        <v>16.3</v>
      </c>
    </row>
    <row r="37" spans="1:12" ht="31.5" x14ac:dyDescent="0.5">
      <c r="A37" s="67" t="s">
        <v>183</v>
      </c>
      <c r="B37" s="67" t="s">
        <v>180</v>
      </c>
      <c r="C37" s="67" t="s">
        <v>23</v>
      </c>
      <c r="E37" s="20">
        <v>15.7</v>
      </c>
      <c r="F37" s="20">
        <f>MIN(B15:F26)</f>
        <v>15.7</v>
      </c>
    </row>
    <row r="38" spans="1:12" ht="31.5" x14ac:dyDescent="0.5">
      <c r="C38" s="67" t="s">
        <v>20</v>
      </c>
      <c r="E38" s="21">
        <f>E36-E37</f>
        <v>0.60000000000000142</v>
      </c>
      <c r="F38" s="20">
        <f>F36-F37</f>
        <v>0.60000000000000142</v>
      </c>
    </row>
    <row r="40" spans="1:12" x14ac:dyDescent="0.4">
      <c r="C40" s="67" t="s">
        <v>184</v>
      </c>
    </row>
    <row r="42" spans="1:12" x14ac:dyDescent="0.4">
      <c r="C42" s="67" t="s">
        <v>24</v>
      </c>
      <c r="H42" s="77"/>
    </row>
    <row r="45" spans="1:12" x14ac:dyDescent="0.4">
      <c r="B45" s="68" t="s">
        <v>25</v>
      </c>
      <c r="C45" s="68" t="s">
        <v>26</v>
      </c>
      <c r="D45" s="68"/>
      <c r="E45" s="68"/>
      <c r="F45" s="68"/>
      <c r="G45" s="68"/>
      <c r="H45" s="68"/>
      <c r="I45" s="68"/>
      <c r="J45" s="68"/>
    </row>
    <row r="46" spans="1:12" x14ac:dyDescent="0.4">
      <c r="B46" s="68"/>
      <c r="C46" s="68" t="s">
        <v>27</v>
      </c>
      <c r="D46" s="68" t="s">
        <v>28</v>
      </c>
      <c r="E46" s="68"/>
      <c r="F46" s="89"/>
      <c r="G46" s="89"/>
      <c r="H46" s="89"/>
      <c r="I46" s="89"/>
      <c r="J46" s="89"/>
      <c r="K46" s="90"/>
      <c r="L46" s="90"/>
    </row>
    <row r="47" spans="1:12" ht="33.75" x14ac:dyDescent="0.5">
      <c r="B47" s="68"/>
      <c r="C47" s="70">
        <v>15.7</v>
      </c>
      <c r="D47" s="133">
        <v>2</v>
      </c>
      <c r="E47" s="68"/>
      <c r="F47" s="88">
        <v>15.7</v>
      </c>
      <c r="K47" s="90"/>
      <c r="L47" s="90"/>
    </row>
    <row r="48" spans="1:12" ht="33.75" x14ac:dyDescent="0.5">
      <c r="B48" s="68"/>
      <c r="C48" s="70">
        <v>15.7</v>
      </c>
      <c r="D48" s="133"/>
      <c r="E48" s="68"/>
      <c r="F48" s="87">
        <v>15.8</v>
      </c>
      <c r="K48" s="90"/>
      <c r="L48" s="90"/>
    </row>
    <row r="49" spans="3:12" ht="33.75" x14ac:dyDescent="0.5">
      <c r="C49" s="66">
        <v>15.8</v>
      </c>
      <c r="D49" s="134">
        <f>COUNT(C49:C55)</f>
        <v>7</v>
      </c>
      <c r="F49" s="87">
        <v>15.9</v>
      </c>
      <c r="K49" s="90"/>
      <c r="L49" s="90"/>
    </row>
    <row r="50" spans="3:12" ht="33.75" x14ac:dyDescent="0.5">
      <c r="C50" s="66">
        <v>15.8</v>
      </c>
      <c r="D50" s="135"/>
      <c r="F50" s="87">
        <v>16</v>
      </c>
      <c r="K50" s="90"/>
      <c r="L50" s="90"/>
    </row>
    <row r="51" spans="3:12" ht="33.75" x14ac:dyDescent="0.5">
      <c r="C51" s="66">
        <v>15.8</v>
      </c>
      <c r="D51" s="135"/>
      <c r="F51" s="87">
        <v>16.100000000000001</v>
      </c>
      <c r="K51" s="90"/>
      <c r="L51" s="90"/>
    </row>
    <row r="52" spans="3:12" ht="33.75" x14ac:dyDescent="0.5">
      <c r="C52" s="66">
        <v>15.8</v>
      </c>
      <c r="D52" s="135"/>
      <c r="F52" s="87">
        <v>16.2</v>
      </c>
      <c r="K52" s="90"/>
      <c r="L52" s="90"/>
    </row>
    <row r="53" spans="3:12" ht="33.75" x14ac:dyDescent="0.5">
      <c r="C53" s="66">
        <v>15.8</v>
      </c>
      <c r="D53" s="135"/>
      <c r="F53" s="87">
        <v>16.3</v>
      </c>
      <c r="K53" s="90"/>
      <c r="L53" s="90"/>
    </row>
    <row r="54" spans="3:12" x14ac:dyDescent="0.4">
      <c r="C54" s="66">
        <v>15.8</v>
      </c>
      <c r="D54" s="135"/>
      <c r="F54"/>
      <c r="K54" s="90"/>
      <c r="L54" s="90"/>
    </row>
    <row r="55" spans="3:12" x14ac:dyDescent="0.4">
      <c r="C55" s="66">
        <v>15.8</v>
      </c>
      <c r="D55" s="136"/>
      <c r="F55"/>
      <c r="K55" s="90"/>
      <c r="L55" s="90"/>
    </row>
    <row r="56" spans="3:12" x14ac:dyDescent="0.4">
      <c r="C56" s="66">
        <v>15.9</v>
      </c>
      <c r="D56" s="134">
        <f>COUNT(C56:C69)</f>
        <v>14</v>
      </c>
      <c r="F56"/>
      <c r="K56" s="90"/>
      <c r="L56" s="90"/>
    </row>
    <row r="57" spans="3:12" x14ac:dyDescent="0.4">
      <c r="C57" s="66">
        <v>15.9</v>
      </c>
      <c r="D57" s="135"/>
      <c r="F57"/>
      <c r="K57" s="90"/>
      <c r="L57" s="90"/>
    </row>
    <row r="58" spans="3:12" x14ac:dyDescent="0.4">
      <c r="C58" s="66">
        <v>15.9</v>
      </c>
      <c r="D58" s="135"/>
      <c r="F58"/>
      <c r="K58" s="90"/>
      <c r="L58" s="90"/>
    </row>
    <row r="59" spans="3:12" x14ac:dyDescent="0.4">
      <c r="C59" s="66">
        <v>15.9</v>
      </c>
      <c r="D59" s="135"/>
      <c r="F59"/>
      <c r="J59" s="90"/>
      <c r="K59" s="90"/>
      <c r="L59" s="90"/>
    </row>
    <row r="60" spans="3:12" x14ac:dyDescent="0.4">
      <c r="C60" s="66">
        <v>15.9</v>
      </c>
      <c r="D60" s="135"/>
      <c r="F60"/>
      <c r="J60" s="90"/>
      <c r="K60" s="90"/>
      <c r="L60" s="90"/>
    </row>
    <row r="61" spans="3:12" x14ac:dyDescent="0.4">
      <c r="C61" s="66">
        <v>15.9</v>
      </c>
      <c r="D61" s="135"/>
      <c r="F61"/>
      <c r="J61" s="90"/>
      <c r="K61" s="90"/>
      <c r="L61" s="90"/>
    </row>
    <row r="62" spans="3:12" x14ac:dyDescent="0.4">
      <c r="C62" s="66">
        <v>15.9</v>
      </c>
      <c r="D62" s="135"/>
      <c r="F62"/>
      <c r="J62" s="90"/>
      <c r="K62" s="90"/>
      <c r="L62" s="90"/>
    </row>
    <row r="63" spans="3:12" x14ac:dyDescent="0.4">
      <c r="C63" s="66">
        <v>15.9</v>
      </c>
      <c r="D63" s="135"/>
      <c r="F63"/>
      <c r="J63" s="90"/>
      <c r="K63" s="90"/>
      <c r="L63" s="90"/>
    </row>
    <row r="64" spans="3:12" x14ac:dyDescent="0.4">
      <c r="C64" s="66">
        <v>15.9</v>
      </c>
      <c r="D64" s="135"/>
      <c r="F64"/>
    </row>
    <row r="65" spans="3:9" x14ac:dyDescent="0.4">
      <c r="C65" s="66">
        <v>15.9</v>
      </c>
      <c r="D65" s="135"/>
      <c r="F65"/>
    </row>
    <row r="66" spans="3:9" x14ac:dyDescent="0.4">
      <c r="C66" s="66">
        <v>15.9</v>
      </c>
      <c r="D66" s="135"/>
      <c r="F66"/>
    </row>
    <row r="67" spans="3:9" x14ac:dyDescent="0.4">
      <c r="C67" s="66">
        <v>15.9</v>
      </c>
      <c r="D67" s="135"/>
      <c r="F67"/>
    </row>
    <row r="68" spans="3:9" x14ac:dyDescent="0.4">
      <c r="C68" s="66">
        <v>15.9</v>
      </c>
      <c r="D68" s="135"/>
      <c r="F68"/>
    </row>
    <row r="69" spans="3:9" x14ac:dyDescent="0.4">
      <c r="C69" s="66">
        <v>15.9</v>
      </c>
      <c r="D69" s="136"/>
      <c r="F69"/>
    </row>
    <row r="70" spans="3:9" x14ac:dyDescent="0.4">
      <c r="C70" s="66">
        <v>16</v>
      </c>
      <c r="D70" s="134">
        <f>COUNT(C70:C82)</f>
        <v>13</v>
      </c>
      <c r="F70"/>
    </row>
    <row r="71" spans="3:9" x14ac:dyDescent="0.4">
      <c r="C71" s="66">
        <v>16</v>
      </c>
      <c r="D71" s="135"/>
      <c r="F71"/>
      <c r="I71"/>
    </row>
    <row r="72" spans="3:9" x14ac:dyDescent="0.4">
      <c r="C72" s="66">
        <v>16</v>
      </c>
      <c r="D72" s="135"/>
      <c r="F72"/>
      <c r="I72"/>
    </row>
    <row r="73" spans="3:9" x14ac:dyDescent="0.4">
      <c r="C73" s="66">
        <v>16</v>
      </c>
      <c r="D73" s="135"/>
      <c r="F73"/>
      <c r="I73"/>
    </row>
    <row r="74" spans="3:9" x14ac:dyDescent="0.4">
      <c r="C74" s="66">
        <v>16</v>
      </c>
      <c r="D74" s="135"/>
      <c r="F74"/>
      <c r="I74"/>
    </row>
    <row r="75" spans="3:9" x14ac:dyDescent="0.4">
      <c r="C75" s="66">
        <v>16</v>
      </c>
      <c r="D75" s="135"/>
      <c r="F75"/>
      <c r="I75"/>
    </row>
    <row r="76" spans="3:9" x14ac:dyDescent="0.4">
      <c r="C76" s="66">
        <v>16</v>
      </c>
      <c r="D76" s="135"/>
      <c r="F76"/>
      <c r="I76"/>
    </row>
    <row r="77" spans="3:9" x14ac:dyDescent="0.4">
      <c r="C77" s="66">
        <v>16</v>
      </c>
      <c r="D77" s="135"/>
      <c r="F77"/>
      <c r="I77"/>
    </row>
    <row r="78" spans="3:9" x14ac:dyDescent="0.4">
      <c r="C78" s="66">
        <v>16</v>
      </c>
      <c r="D78" s="135"/>
      <c r="F78"/>
      <c r="I78"/>
    </row>
    <row r="79" spans="3:9" x14ac:dyDescent="0.4">
      <c r="C79" s="66">
        <v>16</v>
      </c>
      <c r="D79" s="135"/>
      <c r="F79"/>
      <c r="I79"/>
    </row>
    <row r="80" spans="3:9" x14ac:dyDescent="0.4">
      <c r="C80" s="66">
        <v>16</v>
      </c>
      <c r="D80" s="135"/>
      <c r="F80"/>
      <c r="I80"/>
    </row>
    <row r="81" spans="3:9" x14ac:dyDescent="0.4">
      <c r="C81" s="66">
        <v>16</v>
      </c>
      <c r="D81" s="135"/>
      <c r="F81"/>
      <c r="I81"/>
    </row>
    <row r="82" spans="3:9" x14ac:dyDescent="0.4">
      <c r="C82" s="66">
        <v>16</v>
      </c>
      <c r="D82" s="136"/>
      <c r="F82"/>
      <c r="I82"/>
    </row>
    <row r="83" spans="3:9" x14ac:dyDescent="0.4">
      <c r="C83" s="66">
        <v>16.100000000000001</v>
      </c>
      <c r="D83" s="134">
        <f>COUNT(C83:C97)</f>
        <v>15</v>
      </c>
      <c r="F83"/>
      <c r="H83"/>
      <c r="I83"/>
    </row>
    <row r="84" spans="3:9" x14ac:dyDescent="0.4">
      <c r="C84" s="66">
        <v>16.100000000000001</v>
      </c>
      <c r="D84" s="135"/>
      <c r="F84"/>
      <c r="H84"/>
      <c r="I84"/>
    </row>
    <row r="85" spans="3:9" x14ac:dyDescent="0.4">
      <c r="C85" s="66">
        <v>16.100000000000001</v>
      </c>
      <c r="D85" s="135"/>
      <c r="F85"/>
      <c r="H85"/>
      <c r="I85"/>
    </row>
    <row r="86" spans="3:9" x14ac:dyDescent="0.4">
      <c r="C86" s="66">
        <v>16.100000000000001</v>
      </c>
      <c r="D86" s="135"/>
      <c r="F86"/>
      <c r="H86"/>
      <c r="I86"/>
    </row>
    <row r="87" spans="3:9" x14ac:dyDescent="0.4">
      <c r="C87" s="66">
        <v>16.100000000000001</v>
      </c>
      <c r="D87" s="135"/>
      <c r="F87"/>
      <c r="H87"/>
      <c r="I87"/>
    </row>
    <row r="88" spans="3:9" x14ac:dyDescent="0.4">
      <c r="C88" s="66">
        <v>16.100000000000001</v>
      </c>
      <c r="D88" s="135"/>
      <c r="F88"/>
      <c r="H88"/>
      <c r="I88"/>
    </row>
    <row r="89" spans="3:9" x14ac:dyDescent="0.4">
      <c r="C89" s="66">
        <v>16.100000000000001</v>
      </c>
      <c r="D89" s="135"/>
      <c r="F89"/>
      <c r="H89"/>
      <c r="I89"/>
    </row>
    <row r="90" spans="3:9" x14ac:dyDescent="0.4">
      <c r="C90" s="66">
        <v>16.100000000000001</v>
      </c>
      <c r="D90" s="135"/>
      <c r="F90"/>
      <c r="H90"/>
      <c r="I90"/>
    </row>
    <row r="91" spans="3:9" x14ac:dyDescent="0.4">
      <c r="C91" s="66">
        <v>16.100000000000001</v>
      </c>
      <c r="D91" s="135"/>
      <c r="F91"/>
      <c r="H91"/>
      <c r="I91"/>
    </row>
    <row r="92" spans="3:9" x14ac:dyDescent="0.4">
      <c r="C92" s="66">
        <v>16.100000000000001</v>
      </c>
      <c r="D92" s="135"/>
      <c r="F92"/>
      <c r="H92"/>
      <c r="I92"/>
    </row>
    <row r="93" spans="3:9" x14ac:dyDescent="0.4">
      <c r="C93" s="66">
        <v>16.100000000000001</v>
      </c>
      <c r="D93" s="135"/>
      <c r="F93"/>
      <c r="H93"/>
      <c r="I93"/>
    </row>
    <row r="94" spans="3:9" x14ac:dyDescent="0.4">
      <c r="C94" s="66">
        <v>16.100000000000001</v>
      </c>
      <c r="D94" s="135"/>
      <c r="F94"/>
      <c r="H94"/>
      <c r="I94"/>
    </row>
    <row r="95" spans="3:9" x14ac:dyDescent="0.4">
      <c r="C95" s="66">
        <v>16.100000000000001</v>
      </c>
      <c r="D95" s="135"/>
      <c r="F95"/>
      <c r="H95"/>
      <c r="I95"/>
    </row>
    <row r="96" spans="3:9" x14ac:dyDescent="0.4">
      <c r="C96" s="66">
        <v>16.100000000000001</v>
      </c>
      <c r="D96" s="135"/>
      <c r="F96"/>
      <c r="H96"/>
      <c r="I96"/>
    </row>
    <row r="97" spans="2:9" x14ac:dyDescent="0.4">
      <c r="C97" s="66">
        <v>16.100000000000001</v>
      </c>
      <c r="D97" s="136"/>
      <c r="F97"/>
      <c r="H97"/>
      <c r="I97"/>
    </row>
    <row r="98" spans="2:9" x14ac:dyDescent="0.4">
      <c r="C98" s="66">
        <v>16.2</v>
      </c>
      <c r="D98" s="134">
        <f>COUNT(C98:C102)</f>
        <v>5</v>
      </c>
      <c r="F98"/>
      <c r="H98"/>
      <c r="I98"/>
    </row>
    <row r="99" spans="2:9" x14ac:dyDescent="0.4">
      <c r="C99" s="66">
        <v>16.2</v>
      </c>
      <c r="D99" s="135"/>
      <c r="F99"/>
      <c r="H99"/>
      <c r="I99"/>
    </row>
    <row r="100" spans="2:9" x14ac:dyDescent="0.4">
      <c r="C100" s="66">
        <v>16.2</v>
      </c>
      <c r="D100" s="135"/>
      <c r="F100"/>
      <c r="H100"/>
      <c r="I100"/>
    </row>
    <row r="101" spans="2:9" x14ac:dyDescent="0.4">
      <c r="C101" s="66">
        <v>16.2</v>
      </c>
      <c r="D101" s="135"/>
      <c r="F101"/>
      <c r="H101"/>
      <c r="I101"/>
    </row>
    <row r="102" spans="2:9" x14ac:dyDescent="0.4">
      <c r="C102" s="66">
        <v>16.2</v>
      </c>
      <c r="D102" s="136"/>
      <c r="F102"/>
      <c r="H102"/>
      <c r="I102"/>
    </row>
    <row r="103" spans="2:9" x14ac:dyDescent="0.4">
      <c r="C103" s="66">
        <v>16.3</v>
      </c>
      <c r="D103" s="134">
        <f>COUNT(C103:C106)</f>
        <v>4</v>
      </c>
      <c r="F103"/>
      <c r="H103"/>
      <c r="I103"/>
    </row>
    <row r="104" spans="2:9" x14ac:dyDescent="0.4">
      <c r="C104" s="66">
        <v>16.3</v>
      </c>
      <c r="D104" s="135"/>
      <c r="F104"/>
      <c r="H104"/>
      <c r="I104"/>
    </row>
    <row r="105" spans="2:9" x14ac:dyDescent="0.4">
      <c r="C105" s="66">
        <v>16.3</v>
      </c>
      <c r="D105" s="135"/>
      <c r="F105"/>
      <c r="H105"/>
      <c r="I105"/>
    </row>
    <row r="106" spans="2:9" x14ac:dyDescent="0.4">
      <c r="C106" s="66">
        <v>16.3</v>
      </c>
      <c r="D106" s="136"/>
      <c r="F106"/>
      <c r="H106"/>
      <c r="I106"/>
    </row>
    <row r="107" spans="2:9" x14ac:dyDescent="0.4">
      <c r="H107" s="67">
        <f>SUM(H47:H106)</f>
        <v>0</v>
      </c>
    </row>
    <row r="108" spans="2:9" x14ac:dyDescent="0.4">
      <c r="B108" s="68" t="s">
        <v>29</v>
      </c>
      <c r="C108" s="68" t="s">
        <v>30</v>
      </c>
      <c r="D108" s="68"/>
    </row>
    <row r="110" spans="2:9" ht="78" customHeight="1" x14ac:dyDescent="0.4">
      <c r="C110" s="137" t="s">
        <v>185</v>
      </c>
      <c r="D110" s="137"/>
      <c r="E110" s="137"/>
      <c r="F110" s="137"/>
      <c r="G110" s="137"/>
    </row>
    <row r="111" spans="2:9" x14ac:dyDescent="0.4">
      <c r="C111" s="138" t="s">
        <v>189</v>
      </c>
      <c r="D111" s="139" t="s">
        <v>1</v>
      </c>
      <c r="E111" s="140"/>
      <c r="F111" s="140"/>
      <c r="G111" s="141"/>
    </row>
    <row r="112" spans="2:9" x14ac:dyDescent="0.4">
      <c r="C112" s="138"/>
      <c r="D112" s="72" t="s">
        <v>2</v>
      </c>
      <c r="E112" s="73" t="s">
        <v>3</v>
      </c>
      <c r="F112" s="72" t="s">
        <v>4</v>
      </c>
      <c r="G112" s="73" t="s">
        <v>5</v>
      </c>
      <c r="H112" s="67" t="s">
        <v>87</v>
      </c>
    </row>
    <row r="113" spans="2:8" ht="33.75" x14ac:dyDescent="0.5">
      <c r="B113" s="67" t="s">
        <v>190</v>
      </c>
      <c r="C113" s="88">
        <v>15.6</v>
      </c>
      <c r="D113" s="72">
        <v>0</v>
      </c>
      <c r="E113" s="73">
        <v>0</v>
      </c>
      <c r="F113" s="72"/>
      <c r="G113" s="73">
        <v>0</v>
      </c>
    </row>
    <row r="114" spans="2:8" ht="33.75" x14ac:dyDescent="0.5">
      <c r="C114" s="88">
        <v>15.7</v>
      </c>
      <c r="D114" s="72">
        <f>COUNTIF(B$15:F$26,C114)</f>
        <v>2</v>
      </c>
      <c r="E114" s="73">
        <f>D114+E113</f>
        <v>2</v>
      </c>
      <c r="F114" s="74">
        <f>D114/D$121</f>
        <v>3.3333333333333333E-2</v>
      </c>
      <c r="G114" s="75">
        <f>F114+G113</f>
        <v>3.3333333333333333E-2</v>
      </c>
      <c r="H114" s="67" t="s">
        <v>89</v>
      </c>
    </row>
    <row r="115" spans="2:8" ht="33.75" x14ac:dyDescent="0.5">
      <c r="C115" s="87">
        <v>15.8</v>
      </c>
      <c r="D115" s="72">
        <f t="shared" ref="D115:D120" si="0">COUNTIF(B$15:F$26,C115)</f>
        <v>7</v>
      </c>
      <c r="E115" s="76">
        <f t="shared" ref="E115:E120" si="1">D115+E114</f>
        <v>9</v>
      </c>
      <c r="F115" s="74">
        <f t="shared" ref="F115:F120" si="2">D115/D$121</f>
        <v>0.11666666666666667</v>
      </c>
      <c r="G115" s="75">
        <f t="shared" ref="G115:G120" si="3">F115+G114</f>
        <v>0.15</v>
      </c>
      <c r="H115" s="67" t="s">
        <v>90</v>
      </c>
    </row>
    <row r="116" spans="2:8" ht="33.75" x14ac:dyDescent="0.5">
      <c r="C116" s="87">
        <v>15.9</v>
      </c>
      <c r="D116" s="72">
        <f t="shared" si="0"/>
        <v>14</v>
      </c>
      <c r="E116" s="76">
        <f t="shared" si="1"/>
        <v>23</v>
      </c>
      <c r="F116" s="74">
        <f t="shared" si="2"/>
        <v>0.23333333333333334</v>
      </c>
      <c r="G116" s="75">
        <f t="shared" si="3"/>
        <v>0.3833333333333333</v>
      </c>
    </row>
    <row r="117" spans="2:8" ht="33.75" x14ac:dyDescent="0.5">
      <c r="C117" s="87">
        <v>16</v>
      </c>
      <c r="D117" s="72">
        <f t="shared" si="0"/>
        <v>13</v>
      </c>
      <c r="E117" s="76">
        <f t="shared" si="1"/>
        <v>36</v>
      </c>
      <c r="F117" s="74">
        <f t="shared" si="2"/>
        <v>0.21666666666666667</v>
      </c>
      <c r="G117" s="75">
        <f t="shared" si="3"/>
        <v>0.6</v>
      </c>
    </row>
    <row r="118" spans="2:8" ht="33.75" x14ac:dyDescent="0.5">
      <c r="C118" s="87">
        <v>16.100000000000001</v>
      </c>
      <c r="D118" s="72">
        <f t="shared" si="0"/>
        <v>15</v>
      </c>
      <c r="E118" s="76">
        <f t="shared" si="1"/>
        <v>51</v>
      </c>
      <c r="F118" s="74">
        <f t="shared" si="2"/>
        <v>0.25</v>
      </c>
      <c r="G118" s="75">
        <f t="shared" si="3"/>
        <v>0.85</v>
      </c>
    </row>
    <row r="119" spans="2:8" ht="33.75" x14ac:dyDescent="0.5">
      <c r="C119" s="87">
        <v>16.2</v>
      </c>
      <c r="D119" s="72">
        <f t="shared" si="0"/>
        <v>5</v>
      </c>
      <c r="E119" s="76">
        <f t="shared" si="1"/>
        <v>56</v>
      </c>
      <c r="F119" s="74">
        <f t="shared" si="2"/>
        <v>8.3333333333333329E-2</v>
      </c>
      <c r="G119" s="75">
        <f t="shared" si="3"/>
        <v>0.93333333333333335</v>
      </c>
    </row>
    <row r="120" spans="2:8" ht="33.75" x14ac:dyDescent="0.5">
      <c r="C120" s="87">
        <v>16.3</v>
      </c>
      <c r="D120" s="72">
        <f t="shared" si="0"/>
        <v>4</v>
      </c>
      <c r="E120" s="76">
        <f t="shared" si="1"/>
        <v>60</v>
      </c>
      <c r="F120" s="74">
        <f t="shared" si="2"/>
        <v>6.6666666666666666E-2</v>
      </c>
      <c r="G120" s="75">
        <f t="shared" si="3"/>
        <v>1</v>
      </c>
    </row>
    <row r="121" spans="2:8" x14ac:dyDescent="0.4">
      <c r="C121" s="78" t="s">
        <v>78</v>
      </c>
      <c r="D121" s="71">
        <f>SUM(D114:D120)</f>
        <v>60</v>
      </c>
      <c r="E121" s="71"/>
      <c r="F121" s="79">
        <f>SUM(F114:F120)</f>
        <v>1</v>
      </c>
      <c r="G121" s="78"/>
    </row>
    <row r="123" spans="2:8" x14ac:dyDescent="0.4">
      <c r="B123" s="68" t="s">
        <v>31</v>
      </c>
      <c r="C123" s="68" t="s">
        <v>32</v>
      </c>
      <c r="D123" s="68"/>
      <c r="E123" s="68"/>
      <c r="F123" s="68"/>
    </row>
    <row r="124" spans="2:8" x14ac:dyDescent="0.4">
      <c r="B124" s="68"/>
      <c r="C124" s="68"/>
      <c r="D124" s="68"/>
      <c r="E124" s="68"/>
      <c r="F124" s="68"/>
    </row>
    <row r="125" spans="2:8" x14ac:dyDescent="0.4">
      <c r="B125" s="131" t="s">
        <v>91</v>
      </c>
      <c r="C125" s="131"/>
      <c r="D125" s="131"/>
      <c r="E125" s="131"/>
      <c r="F125" s="131"/>
      <c r="G125" s="131"/>
      <c r="H125" s="131"/>
    </row>
    <row r="126" spans="2:8" x14ac:dyDescent="0.4">
      <c r="B126" s="131"/>
      <c r="C126" s="131"/>
      <c r="D126" s="131"/>
      <c r="E126" s="131"/>
      <c r="F126" s="131"/>
      <c r="G126" s="131"/>
      <c r="H126" s="131"/>
    </row>
    <row r="127" spans="2:8" x14ac:dyDescent="0.4">
      <c r="B127" s="131"/>
      <c r="C127" s="131"/>
      <c r="D127" s="131"/>
      <c r="E127" s="131"/>
      <c r="F127" s="131"/>
      <c r="G127" s="131"/>
      <c r="H127" s="131"/>
    </row>
    <row r="128" spans="2:8" x14ac:dyDescent="0.4">
      <c r="B128" s="68"/>
      <c r="C128" s="68"/>
      <c r="D128" s="68"/>
      <c r="E128" s="68"/>
      <c r="F128" s="68"/>
    </row>
    <row r="129" spans="2:9" x14ac:dyDescent="0.4">
      <c r="B129" s="68"/>
      <c r="C129" s="68"/>
      <c r="D129" s="68"/>
      <c r="E129" s="68"/>
      <c r="F129" s="68"/>
    </row>
    <row r="130" spans="2:9" x14ac:dyDescent="0.4">
      <c r="B130" s="68"/>
      <c r="C130" s="68"/>
      <c r="D130" s="68"/>
      <c r="E130" s="68"/>
      <c r="F130" s="68"/>
    </row>
    <row r="131" spans="2:9" x14ac:dyDescent="0.4">
      <c r="B131" s="68"/>
      <c r="C131" s="68"/>
      <c r="D131" s="68"/>
      <c r="E131" s="68"/>
      <c r="F131" s="68"/>
    </row>
    <row r="132" spans="2:9" x14ac:dyDescent="0.4">
      <c r="B132" s="68"/>
      <c r="C132" s="68"/>
      <c r="D132" s="68"/>
      <c r="E132" s="68"/>
      <c r="F132" s="68"/>
    </row>
    <row r="133" spans="2:9" x14ac:dyDescent="0.4">
      <c r="B133" s="68"/>
      <c r="C133" s="68"/>
      <c r="D133" s="68"/>
      <c r="E133" s="68"/>
      <c r="F133" s="68"/>
    </row>
    <row r="134" spans="2:9" x14ac:dyDescent="0.4">
      <c r="B134" s="68"/>
      <c r="C134" s="68"/>
      <c r="D134" s="68"/>
      <c r="E134" s="68"/>
      <c r="F134" s="68"/>
    </row>
    <row r="135" spans="2:9" x14ac:dyDescent="0.4">
      <c r="B135" s="68"/>
      <c r="C135" s="68"/>
      <c r="D135" s="68"/>
      <c r="E135" s="68"/>
      <c r="F135" s="68"/>
    </row>
    <row r="136" spans="2:9" x14ac:dyDescent="0.4">
      <c r="B136" s="68"/>
      <c r="C136" s="68"/>
      <c r="D136" s="68"/>
      <c r="E136" s="68"/>
      <c r="F136" s="68"/>
    </row>
    <row r="137" spans="2:9" x14ac:dyDescent="0.4">
      <c r="B137" s="68"/>
      <c r="C137" s="68"/>
      <c r="D137" s="68"/>
      <c r="E137" s="68"/>
      <c r="F137" s="68"/>
    </row>
    <row r="138" spans="2:9" x14ac:dyDescent="0.4">
      <c r="B138" s="68"/>
      <c r="C138" s="68"/>
      <c r="D138" s="68"/>
      <c r="E138" s="68"/>
      <c r="F138" s="68"/>
    </row>
    <row r="139" spans="2:9" x14ac:dyDescent="0.4">
      <c r="B139" s="68"/>
      <c r="C139" s="68"/>
      <c r="D139" s="68"/>
      <c r="E139" s="68"/>
      <c r="F139" s="68"/>
    </row>
    <row r="140" spans="2:9" x14ac:dyDescent="0.4">
      <c r="B140" s="68"/>
      <c r="C140" s="68"/>
      <c r="D140" s="68"/>
      <c r="E140" s="68"/>
      <c r="F140" s="68"/>
    </row>
    <row r="141" spans="2:9" x14ac:dyDescent="0.4">
      <c r="B141" s="68"/>
      <c r="C141" s="68"/>
      <c r="D141" s="68"/>
      <c r="E141" s="68"/>
      <c r="F141" s="68"/>
    </row>
    <row r="142" spans="2:9" x14ac:dyDescent="0.4">
      <c r="B142" s="68"/>
      <c r="C142" s="68"/>
      <c r="D142" s="68"/>
      <c r="E142" s="68"/>
      <c r="F142" s="68"/>
      <c r="I142" s="67" t="s">
        <v>186</v>
      </c>
    </row>
    <row r="143" spans="2:9" x14ac:dyDescent="0.4">
      <c r="B143" s="68"/>
      <c r="C143" s="68"/>
      <c r="D143" s="68"/>
      <c r="E143" s="68"/>
      <c r="F143" s="68"/>
    </row>
    <row r="144" spans="2:9" x14ac:dyDescent="0.4">
      <c r="B144" s="68"/>
      <c r="C144" s="68"/>
      <c r="D144" s="68"/>
      <c r="E144" s="68"/>
      <c r="F144" s="68"/>
    </row>
    <row r="145" spans="2:7" x14ac:dyDescent="0.4">
      <c r="B145" s="68"/>
      <c r="C145" s="68"/>
      <c r="D145" s="68"/>
      <c r="E145" s="68"/>
      <c r="F145" s="68"/>
    </row>
    <row r="146" spans="2:7" x14ac:dyDescent="0.4">
      <c r="B146" s="68"/>
      <c r="C146" s="68"/>
      <c r="D146" s="68"/>
      <c r="E146" s="68"/>
      <c r="F146" s="68"/>
    </row>
    <row r="147" spans="2:7" x14ac:dyDescent="0.4">
      <c r="B147" s="68"/>
      <c r="C147" s="68"/>
      <c r="D147" s="68"/>
      <c r="E147" s="68"/>
      <c r="F147" s="68"/>
    </row>
    <row r="148" spans="2:7" x14ac:dyDescent="0.4">
      <c r="B148" s="68"/>
      <c r="C148" s="68"/>
      <c r="D148" s="68"/>
      <c r="E148" s="68"/>
      <c r="F148" s="68"/>
    </row>
    <row r="149" spans="2:7" x14ac:dyDescent="0.4">
      <c r="B149" s="68"/>
      <c r="C149" s="68"/>
      <c r="D149" s="68"/>
      <c r="E149" s="68"/>
      <c r="F149" s="68"/>
    </row>
    <row r="150" spans="2:7" x14ac:dyDescent="0.4">
      <c r="B150" s="68"/>
      <c r="C150" s="68"/>
      <c r="D150" s="68"/>
      <c r="E150" s="68"/>
      <c r="F150" s="68"/>
    </row>
    <row r="151" spans="2:7" x14ac:dyDescent="0.4">
      <c r="B151" s="68"/>
      <c r="C151" s="68"/>
      <c r="D151" s="68"/>
      <c r="E151" s="68"/>
      <c r="F151" s="68"/>
    </row>
    <row r="155" spans="2:7" x14ac:dyDescent="0.4">
      <c r="B155" s="143" t="s">
        <v>33</v>
      </c>
      <c r="C155" s="143"/>
      <c r="D155" s="143"/>
      <c r="E155" s="143"/>
      <c r="F155" s="143"/>
      <c r="G155" s="143"/>
    </row>
    <row r="156" spans="2:7" x14ac:dyDescent="0.4">
      <c r="B156" s="143"/>
      <c r="C156" s="143"/>
      <c r="D156" s="143"/>
      <c r="E156" s="143"/>
      <c r="F156" s="143"/>
      <c r="G156" s="143"/>
    </row>
    <row r="157" spans="2:7" x14ac:dyDescent="0.4">
      <c r="B157" s="143"/>
      <c r="C157" s="143"/>
      <c r="D157" s="143"/>
      <c r="E157" s="143"/>
      <c r="F157" s="143"/>
      <c r="G157" s="143"/>
    </row>
    <row r="192" spans="2:8" x14ac:dyDescent="0.4">
      <c r="B192" s="143" t="s">
        <v>34</v>
      </c>
      <c r="C192" s="143"/>
      <c r="D192" s="143"/>
      <c r="E192" s="143"/>
      <c r="F192" s="143"/>
      <c r="G192" s="143"/>
      <c r="H192" s="67" t="s">
        <v>154</v>
      </c>
    </row>
    <row r="193" spans="2:7" x14ac:dyDescent="0.4">
      <c r="B193" s="143"/>
      <c r="C193" s="143"/>
      <c r="D193" s="143"/>
      <c r="E193" s="143"/>
      <c r="F193" s="143"/>
      <c r="G193" s="143"/>
    </row>
    <row r="194" spans="2:7" x14ac:dyDescent="0.4">
      <c r="B194" s="143"/>
      <c r="C194" s="143"/>
      <c r="D194" s="143"/>
      <c r="E194" s="143"/>
      <c r="F194" s="143"/>
      <c r="G194" s="143"/>
    </row>
    <row r="251" spans="2:5" x14ac:dyDescent="0.4">
      <c r="B251" s="73" t="s">
        <v>2</v>
      </c>
      <c r="C251" s="138" t="s">
        <v>117</v>
      </c>
      <c r="D251" s="138"/>
      <c r="E251" s="138"/>
    </row>
    <row r="252" spans="2:5" x14ac:dyDescent="0.4">
      <c r="B252" s="142" t="s">
        <v>118</v>
      </c>
      <c r="C252" s="138" t="s">
        <v>119</v>
      </c>
      <c r="D252" s="138"/>
      <c r="E252" s="138"/>
    </row>
    <row r="253" spans="2:5" x14ac:dyDescent="0.4">
      <c r="B253" s="142"/>
      <c r="C253" s="138"/>
      <c r="D253" s="138"/>
      <c r="E253" s="138"/>
    </row>
    <row r="254" spans="2:5" x14ac:dyDescent="0.4">
      <c r="B254" s="139"/>
      <c r="C254" s="140"/>
      <c r="D254" s="140"/>
      <c r="E254" s="141"/>
    </row>
    <row r="255" spans="2:5" x14ac:dyDescent="0.4">
      <c r="B255" s="142" t="s">
        <v>120</v>
      </c>
      <c r="C255" s="138" t="s">
        <v>121</v>
      </c>
      <c r="D255" s="138"/>
      <c r="E255" s="138"/>
    </row>
    <row r="256" spans="2:5" x14ac:dyDescent="0.4">
      <c r="B256" s="142"/>
      <c r="C256" s="138"/>
      <c r="D256" s="138"/>
      <c r="E256" s="138"/>
    </row>
    <row r="257" spans="2:5" x14ac:dyDescent="0.4">
      <c r="B257" s="142"/>
      <c r="C257" s="138"/>
      <c r="D257" s="138"/>
      <c r="E257" s="138"/>
    </row>
    <row r="258" spans="2:5" x14ac:dyDescent="0.4">
      <c r="B258" s="142"/>
      <c r="C258" s="138"/>
      <c r="D258" s="138"/>
      <c r="E258" s="138"/>
    </row>
    <row r="259" spans="2:5" x14ac:dyDescent="0.4">
      <c r="B259" s="142" t="s">
        <v>122</v>
      </c>
      <c r="C259" s="138" t="s">
        <v>123</v>
      </c>
      <c r="D259" s="138"/>
      <c r="E259" s="138"/>
    </row>
    <row r="260" spans="2:5" x14ac:dyDescent="0.4">
      <c r="B260" s="142"/>
      <c r="C260" s="138"/>
      <c r="D260" s="138"/>
      <c r="E260" s="138"/>
    </row>
    <row r="261" spans="2:5" x14ac:dyDescent="0.4">
      <c r="B261" s="142"/>
      <c r="C261" s="138"/>
      <c r="D261" s="138"/>
      <c r="E261" s="138"/>
    </row>
    <row r="262" spans="2:5" x14ac:dyDescent="0.4">
      <c r="B262" s="142"/>
      <c r="C262" s="138"/>
      <c r="D262" s="138"/>
      <c r="E262" s="138"/>
    </row>
  </sheetData>
  <sortState ref="F47:F106">
    <sortCondition ref="F47"/>
  </sortState>
  <mergeCells count="22">
    <mergeCell ref="B255:B258"/>
    <mergeCell ref="C255:E258"/>
    <mergeCell ref="B259:B262"/>
    <mergeCell ref="C259:E262"/>
    <mergeCell ref="B155:G157"/>
    <mergeCell ref="B192:G194"/>
    <mergeCell ref="C251:E251"/>
    <mergeCell ref="B252:B253"/>
    <mergeCell ref="C252:E253"/>
    <mergeCell ref="B254:E254"/>
    <mergeCell ref="B125:H127"/>
    <mergeCell ref="H15:L26"/>
    <mergeCell ref="D47:D48"/>
    <mergeCell ref="D49:D55"/>
    <mergeCell ref="D56:D69"/>
    <mergeCell ref="D70:D82"/>
    <mergeCell ref="D83:D97"/>
    <mergeCell ref="D98:D102"/>
    <mergeCell ref="D103:D106"/>
    <mergeCell ref="C110:G110"/>
    <mergeCell ref="C111:C112"/>
    <mergeCell ref="D111:G1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50" zoomScaleNormal="50" workbookViewId="0">
      <selection activeCell="G47" sqref="G47"/>
    </sheetView>
  </sheetViews>
  <sheetFormatPr baseColWidth="10" defaultRowHeight="15" x14ac:dyDescent="0.25"/>
  <cols>
    <col min="2" max="2" width="20.28515625" bestFit="1" customWidth="1"/>
    <col min="4" max="4" width="14.28515625" bestFit="1" customWidth="1"/>
  </cols>
  <sheetData>
    <row r="1" spans="1:7" ht="16.5" thickBot="1" x14ac:dyDescent="0.3">
      <c r="A1" s="80">
        <v>4</v>
      </c>
      <c r="B1" s="81">
        <v>10</v>
      </c>
      <c r="C1" s="81">
        <v>7</v>
      </c>
      <c r="D1" s="81">
        <v>8</v>
      </c>
      <c r="E1" s="81">
        <v>7</v>
      </c>
    </row>
    <row r="2" spans="1:7" ht="16.5" thickBot="1" x14ac:dyDescent="0.3">
      <c r="A2" s="82">
        <v>8</v>
      </c>
      <c r="B2" s="83">
        <v>9</v>
      </c>
      <c r="C2" s="83">
        <v>6</v>
      </c>
      <c r="D2" s="83">
        <v>8</v>
      </c>
      <c r="E2" s="83">
        <v>6</v>
      </c>
    </row>
    <row r="3" spans="1:7" ht="16.5" thickBot="1" x14ac:dyDescent="0.3">
      <c r="A3" s="82">
        <v>4</v>
      </c>
      <c r="B3" s="83">
        <v>7</v>
      </c>
      <c r="C3" s="83">
        <v>4</v>
      </c>
      <c r="D3" s="83">
        <v>9</v>
      </c>
      <c r="E3" s="83">
        <v>5</v>
      </c>
    </row>
    <row r="4" spans="1:7" ht="16.5" thickBot="1" x14ac:dyDescent="0.3">
      <c r="A4" s="82">
        <v>6</v>
      </c>
      <c r="B4" s="83">
        <v>6</v>
      </c>
      <c r="C4" s="83">
        <v>7</v>
      </c>
      <c r="D4" s="83">
        <v>11</v>
      </c>
      <c r="E4" s="83">
        <v>10</v>
      </c>
      <c r="G4" t="s">
        <v>187</v>
      </c>
    </row>
    <row r="5" spans="1:7" ht="16.5" thickBot="1" x14ac:dyDescent="0.3">
      <c r="A5" s="82">
        <v>8</v>
      </c>
      <c r="B5" s="83">
        <v>10</v>
      </c>
      <c r="C5" s="83">
        <v>6</v>
      </c>
      <c r="D5" s="83">
        <v>8</v>
      </c>
      <c r="E5" s="83">
        <v>8</v>
      </c>
    </row>
    <row r="6" spans="1:7" ht="16.5" thickBot="1" x14ac:dyDescent="0.3">
      <c r="A6" s="82">
        <v>6</v>
      </c>
      <c r="B6" s="83">
        <v>8</v>
      </c>
      <c r="C6" s="83">
        <v>9</v>
      </c>
      <c r="D6" s="83">
        <v>7</v>
      </c>
      <c r="E6" s="83">
        <v>9</v>
      </c>
    </row>
    <row r="7" spans="1:7" ht="16.5" thickBot="1" x14ac:dyDescent="0.3">
      <c r="A7" s="82">
        <v>7</v>
      </c>
      <c r="B7" s="83">
        <v>5</v>
      </c>
      <c r="C7" s="83">
        <v>7</v>
      </c>
      <c r="D7" s="83">
        <v>10</v>
      </c>
      <c r="E7" s="83">
        <v>7</v>
      </c>
    </row>
    <row r="8" spans="1:7" ht="16.5" thickBot="1" x14ac:dyDescent="0.3">
      <c r="A8" s="82">
        <v>7</v>
      </c>
      <c r="B8" s="83">
        <v>9</v>
      </c>
      <c r="C8" s="83">
        <v>4</v>
      </c>
      <c r="D8" s="83">
        <v>8</v>
      </c>
      <c r="E8" s="83">
        <v>5</v>
      </c>
    </row>
    <row r="9" spans="1:7" ht="16.5" thickBot="1" x14ac:dyDescent="0.3">
      <c r="A9" s="82">
        <v>7</v>
      </c>
      <c r="B9" s="83">
        <v>6</v>
      </c>
      <c r="C9" s="83">
        <v>7</v>
      </c>
      <c r="D9" s="83">
        <v>5</v>
      </c>
      <c r="E9" s="83">
        <v>6</v>
      </c>
    </row>
    <row r="10" spans="1:7" ht="16.5" thickBot="1" x14ac:dyDescent="0.3">
      <c r="A10" s="82">
        <v>8</v>
      </c>
      <c r="B10" s="83">
        <v>3</v>
      </c>
      <c r="C10" s="83">
        <v>6</v>
      </c>
      <c r="D10" s="83">
        <v>7</v>
      </c>
      <c r="E10" s="83">
        <v>5</v>
      </c>
    </row>
    <row r="14" spans="1:7" ht="26.25" x14ac:dyDescent="0.4">
      <c r="A14" s="144" t="s">
        <v>188</v>
      </c>
      <c r="B14" s="139" t="s">
        <v>1</v>
      </c>
      <c r="C14" s="140"/>
      <c r="D14" s="140"/>
      <c r="E14" s="141"/>
    </row>
    <row r="15" spans="1:7" ht="26.25" x14ac:dyDescent="0.4">
      <c r="A15" s="144"/>
      <c r="B15" s="72" t="s">
        <v>2</v>
      </c>
      <c r="C15" s="76" t="s">
        <v>3</v>
      </c>
      <c r="D15" s="72" t="s">
        <v>4</v>
      </c>
      <c r="E15" s="76" t="s">
        <v>5</v>
      </c>
    </row>
    <row r="16" spans="1:7" ht="26.25" x14ac:dyDescent="0.4">
      <c r="A16" s="84">
        <v>3</v>
      </c>
      <c r="B16" s="72">
        <f>COUNTIF(A$1:E$10,A16)</f>
        <v>1</v>
      </c>
      <c r="C16" s="76">
        <f>B16</f>
        <v>1</v>
      </c>
      <c r="D16" s="72">
        <f>B16/B$25</f>
        <v>0.02</v>
      </c>
      <c r="E16" s="76">
        <f>D16</f>
        <v>0.02</v>
      </c>
    </row>
    <row r="17" spans="1:5" ht="26.25" x14ac:dyDescent="0.4">
      <c r="A17" s="85">
        <v>4</v>
      </c>
      <c r="B17" s="72">
        <f t="shared" ref="B17:B24" si="0">COUNTIF(A$1:E$10,A17)</f>
        <v>4</v>
      </c>
      <c r="C17" s="76">
        <f>B17+C16</f>
        <v>5</v>
      </c>
      <c r="D17" s="72">
        <f t="shared" ref="D17:D24" si="1">B17/B$25</f>
        <v>0.08</v>
      </c>
      <c r="E17" s="75">
        <f>D17+E16</f>
        <v>0.1</v>
      </c>
    </row>
    <row r="18" spans="1:5" ht="26.25" x14ac:dyDescent="0.4">
      <c r="A18" s="84">
        <v>5</v>
      </c>
      <c r="B18" s="72">
        <f t="shared" si="0"/>
        <v>5</v>
      </c>
      <c r="C18" s="76">
        <f t="shared" ref="C18:C24" si="2">B18+C17</f>
        <v>10</v>
      </c>
      <c r="D18" s="72">
        <f t="shared" si="1"/>
        <v>0.1</v>
      </c>
      <c r="E18" s="75">
        <f t="shared" ref="E18:E24" si="3">D18+E17</f>
        <v>0.2</v>
      </c>
    </row>
    <row r="19" spans="1:5" ht="26.25" x14ac:dyDescent="0.4">
      <c r="A19" s="85">
        <v>6</v>
      </c>
      <c r="B19" s="72">
        <f t="shared" si="0"/>
        <v>9</v>
      </c>
      <c r="C19" s="76">
        <f t="shared" si="2"/>
        <v>19</v>
      </c>
      <c r="D19" s="72">
        <f t="shared" si="1"/>
        <v>0.18</v>
      </c>
      <c r="E19" s="75">
        <f t="shared" si="3"/>
        <v>0.38</v>
      </c>
    </row>
    <row r="20" spans="1:5" ht="26.25" x14ac:dyDescent="0.4">
      <c r="A20" s="84">
        <v>7</v>
      </c>
      <c r="B20" s="72">
        <f t="shared" si="0"/>
        <v>12</v>
      </c>
      <c r="C20" s="76">
        <f t="shared" si="2"/>
        <v>31</v>
      </c>
      <c r="D20" s="72">
        <f t="shared" si="1"/>
        <v>0.24</v>
      </c>
      <c r="E20" s="75">
        <f t="shared" si="3"/>
        <v>0.62</v>
      </c>
    </row>
    <row r="21" spans="1:5" ht="26.25" x14ac:dyDescent="0.4">
      <c r="A21" s="85">
        <v>8</v>
      </c>
      <c r="B21" s="72">
        <f t="shared" si="0"/>
        <v>9</v>
      </c>
      <c r="C21" s="76">
        <f t="shared" si="2"/>
        <v>40</v>
      </c>
      <c r="D21" s="72">
        <f t="shared" si="1"/>
        <v>0.18</v>
      </c>
      <c r="E21" s="75">
        <f t="shared" si="3"/>
        <v>0.8</v>
      </c>
    </row>
    <row r="22" spans="1:5" ht="26.25" x14ac:dyDescent="0.4">
      <c r="A22" s="84">
        <v>9</v>
      </c>
      <c r="B22" s="72">
        <f t="shared" si="0"/>
        <v>5</v>
      </c>
      <c r="C22" s="76">
        <f t="shared" si="2"/>
        <v>45</v>
      </c>
      <c r="D22" s="72">
        <f t="shared" si="1"/>
        <v>0.1</v>
      </c>
      <c r="E22" s="75">
        <f t="shared" si="3"/>
        <v>0.9</v>
      </c>
    </row>
    <row r="23" spans="1:5" ht="26.25" x14ac:dyDescent="0.4">
      <c r="A23" s="85">
        <v>10</v>
      </c>
      <c r="B23" s="72">
        <f t="shared" si="0"/>
        <v>4</v>
      </c>
      <c r="C23" s="76">
        <f t="shared" si="2"/>
        <v>49</v>
      </c>
      <c r="D23" s="72">
        <f t="shared" si="1"/>
        <v>0.08</v>
      </c>
      <c r="E23" s="75">
        <f t="shared" si="3"/>
        <v>0.98</v>
      </c>
    </row>
    <row r="24" spans="1:5" ht="26.25" x14ac:dyDescent="0.4">
      <c r="A24" s="84">
        <v>11</v>
      </c>
      <c r="B24" s="72">
        <f t="shared" si="0"/>
        <v>1</v>
      </c>
      <c r="C24" s="76">
        <f t="shared" si="2"/>
        <v>50</v>
      </c>
      <c r="D24" s="72">
        <f t="shared" si="1"/>
        <v>0.02</v>
      </c>
      <c r="E24" s="75">
        <f t="shared" si="3"/>
        <v>1</v>
      </c>
    </row>
    <row r="25" spans="1:5" ht="26.25" x14ac:dyDescent="0.4">
      <c r="B25" s="86">
        <f>SUM(B16:B24)</f>
        <v>50</v>
      </c>
    </row>
  </sheetData>
  <mergeCells count="2">
    <mergeCell ref="A14:A15"/>
    <mergeCell ref="B14:E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53"/>
  <sheetViews>
    <sheetView zoomScale="40" zoomScaleNormal="40" workbookViewId="0">
      <selection activeCell="L10" sqref="L10"/>
    </sheetView>
  </sheetViews>
  <sheetFormatPr baseColWidth="10" defaultColWidth="11.5703125" defaultRowHeight="23.25" x14ac:dyDescent="0.35"/>
  <cols>
    <col min="1" max="1" width="5.140625" style="48" customWidth="1"/>
    <col min="2" max="4" width="11.5703125" style="48"/>
    <col min="5" max="5" width="18.5703125" style="48" customWidth="1"/>
    <col min="6" max="16384" width="11.5703125" style="48"/>
  </cols>
  <sheetData>
    <row r="2" spans="2:9" x14ac:dyDescent="0.35">
      <c r="B2" s="146" t="s">
        <v>35</v>
      </c>
      <c r="C2" s="146"/>
      <c r="D2" s="146"/>
      <c r="E2" s="146"/>
      <c r="F2" s="146"/>
      <c r="G2" s="146"/>
    </row>
    <row r="3" spans="2:9" x14ac:dyDescent="0.35">
      <c r="B3" s="146"/>
      <c r="C3" s="146"/>
      <c r="D3" s="146"/>
      <c r="E3" s="146"/>
      <c r="F3" s="146"/>
      <c r="G3" s="146"/>
    </row>
    <row r="4" spans="2:9" x14ac:dyDescent="0.35">
      <c r="B4" s="146"/>
      <c r="C4" s="146"/>
      <c r="D4" s="146"/>
      <c r="E4" s="146"/>
      <c r="F4" s="146"/>
      <c r="G4" s="146"/>
    </row>
    <row r="5" spans="2:9" x14ac:dyDescent="0.35">
      <c r="B5" s="146"/>
      <c r="C5" s="146"/>
      <c r="D5" s="146"/>
      <c r="E5" s="146"/>
      <c r="F5" s="146"/>
      <c r="G5" s="146"/>
    </row>
    <row r="6" spans="2:9" x14ac:dyDescent="0.35">
      <c r="B6" s="146"/>
      <c r="C6" s="146"/>
      <c r="D6" s="146"/>
      <c r="E6" s="146"/>
      <c r="F6" s="146"/>
      <c r="G6" s="146"/>
    </row>
    <row r="7" spans="2:9" x14ac:dyDescent="0.35">
      <c r="B7" s="146"/>
      <c r="C7" s="146"/>
      <c r="D7" s="146"/>
      <c r="E7" s="146"/>
      <c r="F7" s="146"/>
      <c r="G7" s="146"/>
    </row>
    <row r="9" spans="2:9" x14ac:dyDescent="0.35">
      <c r="B9" s="147" t="s">
        <v>36</v>
      </c>
      <c r="C9" s="147"/>
      <c r="D9" s="147"/>
      <c r="E9" s="147"/>
      <c r="F9" s="147"/>
      <c r="G9" s="147"/>
    </row>
    <row r="10" spans="2:9" x14ac:dyDescent="0.35">
      <c r="B10" s="116">
        <v>1000</v>
      </c>
      <c r="C10" s="108">
        <v>1110</v>
      </c>
      <c r="D10" s="116">
        <v>1010</v>
      </c>
      <c r="E10" s="108">
        <v>1070</v>
      </c>
      <c r="F10" s="116">
        <v>1030</v>
      </c>
      <c r="G10" s="116">
        <v>1000</v>
      </c>
      <c r="H10" s="110"/>
      <c r="I10" s="48">
        <f>COUNTIFS(B10:G14,"&gt;930",B10:G14,"&lt;=980")</f>
        <v>1</v>
      </c>
    </row>
    <row r="11" spans="2:9" x14ac:dyDescent="0.35">
      <c r="B11" s="108">
        <v>1150</v>
      </c>
      <c r="C11" s="116">
        <v>990</v>
      </c>
      <c r="D11" s="108">
        <v>1090</v>
      </c>
      <c r="E11" s="108">
        <v>1080</v>
      </c>
      <c r="F11" s="108">
        <v>1150</v>
      </c>
      <c r="G11" s="108">
        <v>1200</v>
      </c>
      <c r="H11" s="110"/>
      <c r="I11" s="48">
        <f>COUNTIFS(B10:G14,"&gt;980",B10:G14,"&lt;=1030")</f>
        <v>7</v>
      </c>
    </row>
    <row r="12" spans="2:9" x14ac:dyDescent="0.35">
      <c r="B12" s="108">
        <v>1050</v>
      </c>
      <c r="C12" s="116">
        <v>1030</v>
      </c>
      <c r="D12" s="108">
        <v>1120</v>
      </c>
      <c r="E12" s="108">
        <v>1050</v>
      </c>
      <c r="F12" s="116">
        <v>1030</v>
      </c>
      <c r="G12" s="108">
        <v>1150</v>
      </c>
      <c r="H12" s="110"/>
    </row>
    <row r="13" spans="2:9" x14ac:dyDescent="0.35">
      <c r="B13" s="108">
        <v>1230</v>
      </c>
      <c r="C13" s="108">
        <v>1170</v>
      </c>
      <c r="D13" s="108">
        <v>1180</v>
      </c>
      <c r="E13" s="108">
        <v>1110</v>
      </c>
      <c r="F13" s="108">
        <v>1160</v>
      </c>
      <c r="G13" s="108">
        <v>1100</v>
      </c>
      <c r="H13" s="110"/>
    </row>
    <row r="14" spans="2:9" x14ac:dyDescent="0.35">
      <c r="B14" s="108">
        <v>1100</v>
      </c>
      <c r="C14" s="108">
        <v>1060</v>
      </c>
      <c r="D14" s="108">
        <v>1130</v>
      </c>
      <c r="E14" s="108">
        <v>1105</v>
      </c>
      <c r="F14" s="108">
        <v>935</v>
      </c>
      <c r="G14" s="108">
        <v>1210</v>
      </c>
      <c r="H14" s="110"/>
    </row>
    <row r="18" spans="1:8" x14ac:dyDescent="0.35">
      <c r="B18" s="92" t="s">
        <v>16</v>
      </c>
      <c r="C18" s="92" t="s">
        <v>37</v>
      </c>
      <c r="H18" s="48">
        <f>COUNT(B10:G14)</f>
        <v>30</v>
      </c>
    </row>
    <row r="20" spans="1:8" x14ac:dyDescent="0.35">
      <c r="B20" s="92" t="s">
        <v>18</v>
      </c>
      <c r="C20" s="92" t="s">
        <v>38</v>
      </c>
    </row>
    <row r="22" spans="1:8" x14ac:dyDescent="0.35">
      <c r="C22" s="48" t="s">
        <v>20</v>
      </c>
      <c r="D22" s="48" t="s">
        <v>21</v>
      </c>
    </row>
    <row r="24" spans="1:8" x14ac:dyDescent="0.35">
      <c r="A24" s="48" t="s">
        <v>179</v>
      </c>
      <c r="B24" s="48" t="s">
        <v>182</v>
      </c>
      <c r="C24" s="48" t="s">
        <v>22</v>
      </c>
      <c r="E24" s="48">
        <f>B13</f>
        <v>1230</v>
      </c>
      <c r="G24" s="48">
        <f>MAX(B10:G14)</f>
        <v>1230</v>
      </c>
      <c r="H24" s="48">
        <f>MAX(B10:G14)</f>
        <v>1230</v>
      </c>
    </row>
    <row r="25" spans="1:8" x14ac:dyDescent="0.35">
      <c r="A25" s="48" t="s">
        <v>180</v>
      </c>
      <c r="B25" s="48" t="s">
        <v>183</v>
      </c>
      <c r="C25" s="48" t="s">
        <v>23</v>
      </c>
      <c r="E25" s="48">
        <f>F14</f>
        <v>935</v>
      </c>
      <c r="G25" s="48">
        <f>MIN(B10:G14)</f>
        <v>935</v>
      </c>
      <c r="H25" s="48">
        <f>MIN(B10:G14)</f>
        <v>935</v>
      </c>
    </row>
    <row r="26" spans="1:8" x14ac:dyDescent="0.35">
      <c r="C26" s="48" t="s">
        <v>20</v>
      </c>
      <c r="E26" s="48">
        <f>E24-E25</f>
        <v>295</v>
      </c>
      <c r="G26" s="107">
        <f>G24-G25</f>
        <v>295</v>
      </c>
      <c r="H26" s="48">
        <f>H24-H25</f>
        <v>295</v>
      </c>
    </row>
    <row r="28" spans="1:8" x14ac:dyDescent="0.35">
      <c r="C28" s="48" t="s">
        <v>191</v>
      </c>
    </row>
    <row r="30" spans="1:8" x14ac:dyDescent="0.35">
      <c r="C30" s="48" t="s">
        <v>39</v>
      </c>
    </row>
    <row r="32" spans="1:8" x14ac:dyDescent="0.35">
      <c r="B32" s="92" t="s">
        <v>40</v>
      </c>
      <c r="C32" s="92" t="s">
        <v>194</v>
      </c>
      <c r="F32" s="93" t="s">
        <v>92</v>
      </c>
    </row>
    <row r="34" spans="2:13" x14ac:dyDescent="0.35">
      <c r="C34" s="92" t="s">
        <v>41</v>
      </c>
      <c r="D34" s="92">
        <v>5</v>
      </c>
      <c r="E34" s="48">
        <v>6</v>
      </c>
      <c r="F34" s="48">
        <v>6</v>
      </c>
      <c r="G34" s="94" t="s">
        <v>93</v>
      </c>
    </row>
    <row r="35" spans="2:13" x14ac:dyDescent="0.35">
      <c r="D35" s="48">
        <f>1+3.3*LOG(30)</f>
        <v>5.8745001405748853</v>
      </c>
      <c r="E35" s="48">
        <f>1+3.3*LOG10(30)</f>
        <v>5.8745001405748853</v>
      </c>
    </row>
    <row r="36" spans="2:13" x14ac:dyDescent="0.35">
      <c r="B36" s="92" t="s">
        <v>42</v>
      </c>
      <c r="C36" s="92" t="s">
        <v>43</v>
      </c>
    </row>
    <row r="38" spans="2:13" x14ac:dyDescent="0.35">
      <c r="C38" s="92" t="s">
        <v>14</v>
      </c>
      <c r="D38" s="92">
        <f>E26/F34</f>
        <v>49.166666666666664</v>
      </c>
      <c r="E38" s="92" t="s">
        <v>195</v>
      </c>
      <c r="F38" s="92">
        <v>50</v>
      </c>
    </row>
    <row r="40" spans="2:13" s="107" customFormat="1" x14ac:dyDescent="0.35">
      <c r="B40" s="112" t="s">
        <v>44</v>
      </c>
      <c r="C40" s="112" t="s">
        <v>45</v>
      </c>
    </row>
    <row r="42" spans="2:13" x14ac:dyDescent="0.35">
      <c r="C42" s="92" t="s">
        <v>7</v>
      </c>
      <c r="D42" s="92" t="s">
        <v>46</v>
      </c>
      <c r="E42" s="92"/>
      <c r="F42" s="92"/>
    </row>
    <row r="44" spans="2:13" x14ac:dyDescent="0.35">
      <c r="B44" s="92"/>
      <c r="C44" s="92" t="s">
        <v>7</v>
      </c>
      <c r="D44" s="92" t="s">
        <v>94</v>
      </c>
      <c r="E44" s="92"/>
      <c r="F44" s="92">
        <f>E24-F34*F38</f>
        <v>930</v>
      </c>
      <c r="G44" s="94" t="s">
        <v>95</v>
      </c>
      <c r="H44" s="92"/>
      <c r="I44" s="92"/>
      <c r="J44" s="92"/>
      <c r="K44" s="92"/>
      <c r="L44" s="92"/>
      <c r="M44" s="92"/>
    </row>
    <row r="45" spans="2:13" x14ac:dyDescent="0.35">
      <c r="B45" s="92"/>
      <c r="C45" s="92"/>
      <c r="D45" s="92"/>
      <c r="E45" s="92"/>
      <c r="F45" s="92"/>
      <c r="G45" s="92"/>
      <c r="H45" s="92"/>
      <c r="I45" s="92"/>
      <c r="J45" s="92"/>
      <c r="K45" s="92"/>
      <c r="L45" s="92"/>
      <c r="M45" s="92"/>
    </row>
    <row r="46" spans="2:13" ht="18.75" customHeight="1" x14ac:dyDescent="0.35">
      <c r="B46" s="92"/>
      <c r="C46" s="148" t="s">
        <v>47</v>
      </c>
      <c r="D46" s="148"/>
      <c r="E46" s="148"/>
      <c r="F46" s="148"/>
      <c r="G46" s="148"/>
      <c r="H46" s="148"/>
      <c r="I46" s="148"/>
      <c r="J46" s="92"/>
      <c r="K46" s="92"/>
      <c r="L46" s="92"/>
      <c r="M46" s="92"/>
    </row>
    <row r="47" spans="2:13" x14ac:dyDescent="0.35">
      <c r="B47" s="92"/>
      <c r="C47" s="148"/>
      <c r="D47" s="148"/>
      <c r="E47" s="148"/>
      <c r="F47" s="148"/>
      <c r="G47" s="148"/>
      <c r="H47" s="148"/>
      <c r="I47" s="148"/>
      <c r="J47" s="92"/>
      <c r="K47" s="92"/>
      <c r="L47" s="92"/>
      <c r="M47" s="92"/>
    </row>
    <row r="48" spans="2:13" x14ac:dyDescent="0.35">
      <c r="B48" s="92"/>
      <c r="C48" s="148"/>
      <c r="D48" s="148"/>
      <c r="E48" s="148"/>
      <c r="F48" s="148"/>
      <c r="G48" s="148"/>
      <c r="H48" s="148"/>
      <c r="I48" s="148"/>
      <c r="J48" s="92"/>
      <c r="K48" s="92"/>
      <c r="L48" s="92"/>
      <c r="M48" s="92"/>
    </row>
    <row r="49" spans="2:13" x14ac:dyDescent="0.35">
      <c r="B49" s="92"/>
      <c r="C49" s="92"/>
      <c r="D49" s="92"/>
      <c r="E49" s="92" t="s">
        <v>198</v>
      </c>
      <c r="F49" s="92"/>
      <c r="G49" s="92"/>
      <c r="H49" s="92"/>
      <c r="I49" s="92"/>
      <c r="J49" s="92"/>
      <c r="K49" s="92"/>
      <c r="L49" s="92"/>
      <c r="M49" s="92"/>
    </row>
    <row r="50" spans="2:13" x14ac:dyDescent="0.35">
      <c r="B50" s="92" t="s">
        <v>48</v>
      </c>
      <c r="C50" s="92" t="s">
        <v>26</v>
      </c>
      <c r="D50" s="92"/>
      <c r="E50" s="92"/>
      <c r="F50" s="92"/>
      <c r="G50" s="92"/>
      <c r="H50" s="92"/>
      <c r="I50" s="92"/>
      <c r="J50" s="92"/>
      <c r="K50" s="92"/>
      <c r="L50" s="92"/>
      <c r="M50" s="92"/>
    </row>
    <row r="51" spans="2:13" x14ac:dyDescent="0.35">
      <c r="B51" s="92"/>
      <c r="C51" s="92"/>
      <c r="D51" s="95"/>
      <c r="E51" s="95"/>
      <c r="F51" s="92"/>
      <c r="G51" s="92"/>
      <c r="H51" s="92"/>
      <c r="I51" s="92"/>
      <c r="J51" s="92"/>
      <c r="K51" s="92"/>
      <c r="L51" s="92"/>
      <c r="M51" s="92"/>
    </row>
    <row r="52" spans="2:13" x14ac:dyDescent="0.35">
      <c r="B52" s="92"/>
      <c r="C52" s="96">
        <v>935</v>
      </c>
      <c r="D52" s="97">
        <v>1</v>
      </c>
      <c r="E52" s="95"/>
      <c r="F52" s="98">
        <v>930</v>
      </c>
      <c r="G52" s="99">
        <f>F52+50</f>
        <v>980</v>
      </c>
      <c r="H52" s="92">
        <v>1</v>
      </c>
      <c r="I52" s="92"/>
      <c r="J52" s="92">
        <f>COUNTIFS(B10:G14,"&gt;930;")</f>
        <v>0</v>
      </c>
      <c r="K52" s="92"/>
      <c r="L52" s="92"/>
      <c r="M52" s="92"/>
    </row>
    <row r="53" spans="2:13" x14ac:dyDescent="0.35">
      <c r="B53" s="92"/>
      <c r="C53" s="100">
        <v>990</v>
      </c>
      <c r="D53" s="145">
        <v>7</v>
      </c>
      <c r="E53" s="95"/>
      <c r="F53" s="98">
        <f>G52</f>
        <v>980</v>
      </c>
      <c r="G53" s="99">
        <f t="shared" ref="G53:G57" si="0">F53+50</f>
        <v>1030</v>
      </c>
      <c r="H53" s="92">
        <v>7</v>
      </c>
      <c r="I53" s="92"/>
      <c r="J53" s="92"/>
      <c r="K53" s="92"/>
      <c r="L53" s="92"/>
      <c r="M53" s="92"/>
    </row>
    <row r="54" spans="2:13" x14ac:dyDescent="0.35">
      <c r="B54" s="92"/>
      <c r="C54" s="100">
        <v>1000</v>
      </c>
      <c r="D54" s="145"/>
      <c r="E54" s="95"/>
      <c r="F54" s="98">
        <f t="shared" ref="F54:F57" si="1">G53</f>
        <v>1030</v>
      </c>
      <c r="G54" s="99">
        <f t="shared" si="0"/>
        <v>1080</v>
      </c>
      <c r="H54" s="92">
        <v>5</v>
      </c>
      <c r="I54" s="92"/>
      <c r="J54" s="92"/>
      <c r="K54" s="92"/>
      <c r="L54" s="92"/>
      <c r="M54" s="92"/>
    </row>
    <row r="55" spans="2:13" x14ac:dyDescent="0.35">
      <c r="B55" s="92"/>
      <c r="C55" s="100">
        <v>1000</v>
      </c>
      <c r="D55" s="145"/>
      <c r="E55" s="95"/>
      <c r="F55" s="98">
        <f t="shared" si="1"/>
        <v>1080</v>
      </c>
      <c r="G55" s="99">
        <f t="shared" si="0"/>
        <v>1130</v>
      </c>
      <c r="H55" s="92">
        <v>8</v>
      </c>
      <c r="I55" s="92"/>
      <c r="J55" s="92"/>
      <c r="K55" s="92"/>
      <c r="L55" s="92"/>
      <c r="M55" s="92"/>
    </row>
    <row r="56" spans="2:13" x14ac:dyDescent="0.35">
      <c r="B56" s="92"/>
      <c r="C56" s="100">
        <v>1010</v>
      </c>
      <c r="D56" s="145"/>
      <c r="E56" s="95"/>
      <c r="F56" s="98">
        <f t="shared" si="1"/>
        <v>1130</v>
      </c>
      <c r="G56" s="99">
        <f t="shared" si="0"/>
        <v>1180</v>
      </c>
      <c r="H56" s="92">
        <v>6</v>
      </c>
      <c r="I56" s="92"/>
      <c r="J56" s="92"/>
      <c r="K56" s="92"/>
      <c r="L56" s="92"/>
      <c r="M56" s="92"/>
    </row>
    <row r="57" spans="2:13" x14ac:dyDescent="0.35">
      <c r="B57" s="92"/>
      <c r="C57" s="100">
        <v>1030</v>
      </c>
      <c r="D57" s="145"/>
      <c r="E57" s="95"/>
      <c r="F57" s="98">
        <f t="shared" si="1"/>
        <v>1180</v>
      </c>
      <c r="G57" s="99">
        <f t="shared" si="0"/>
        <v>1230</v>
      </c>
      <c r="H57" s="92">
        <v>3</v>
      </c>
      <c r="I57" s="92"/>
      <c r="J57" s="92"/>
      <c r="K57" s="92"/>
      <c r="L57" s="92"/>
      <c r="M57" s="92"/>
    </row>
    <row r="58" spans="2:13" x14ac:dyDescent="0.35">
      <c r="B58" s="92"/>
      <c r="C58" s="100">
        <v>1030</v>
      </c>
      <c r="D58" s="145"/>
      <c r="E58" s="95"/>
      <c r="F58" s="92"/>
      <c r="G58" s="92"/>
      <c r="H58" s="92">
        <f>SUM(H52:H57)</f>
        <v>30</v>
      </c>
      <c r="I58" s="92"/>
      <c r="J58" s="92"/>
      <c r="K58" s="92"/>
      <c r="L58" s="92"/>
      <c r="M58" s="92"/>
    </row>
    <row r="59" spans="2:13" x14ac:dyDescent="0.35">
      <c r="B59" s="92"/>
      <c r="C59" s="100">
        <v>1030</v>
      </c>
      <c r="D59" s="145"/>
      <c r="E59" s="95"/>
      <c r="F59" s="92"/>
      <c r="G59" s="92"/>
      <c r="H59" s="92"/>
      <c r="I59" s="92"/>
      <c r="J59" s="92"/>
      <c r="K59" s="92"/>
      <c r="L59" s="92"/>
      <c r="M59" s="92"/>
    </row>
    <row r="60" spans="2:13" x14ac:dyDescent="0.35">
      <c r="B60" s="92"/>
      <c r="C60" s="101">
        <v>1050</v>
      </c>
      <c r="D60" s="145"/>
      <c r="E60" s="95"/>
      <c r="F60" s="92"/>
      <c r="G60" s="92"/>
      <c r="H60" s="92"/>
      <c r="I60" s="92"/>
      <c r="J60" s="92"/>
      <c r="K60" s="92"/>
      <c r="L60" s="92"/>
      <c r="M60" s="92"/>
    </row>
    <row r="61" spans="2:13" x14ac:dyDescent="0.35">
      <c r="B61" s="92"/>
      <c r="C61" s="101">
        <v>1050</v>
      </c>
      <c r="D61" s="145"/>
      <c r="E61" s="95"/>
      <c r="F61" s="92"/>
      <c r="G61" s="92"/>
      <c r="H61" s="92"/>
      <c r="I61" s="92"/>
      <c r="J61" s="92"/>
      <c r="K61" s="92"/>
      <c r="L61" s="92"/>
      <c r="M61" s="92"/>
    </row>
    <row r="62" spans="2:13" x14ac:dyDescent="0.35">
      <c r="B62" s="92"/>
      <c r="C62" s="101">
        <v>1060</v>
      </c>
      <c r="D62" s="145"/>
      <c r="E62" s="95"/>
      <c r="F62" s="92"/>
      <c r="G62" s="92"/>
      <c r="H62" s="92"/>
      <c r="I62" s="92"/>
      <c r="J62" s="92"/>
      <c r="K62" s="92"/>
      <c r="L62" s="92"/>
      <c r="M62" s="92"/>
    </row>
    <row r="63" spans="2:13" x14ac:dyDescent="0.35">
      <c r="B63" s="92"/>
      <c r="C63" s="101">
        <v>1070</v>
      </c>
      <c r="D63" s="145"/>
      <c r="E63" s="95"/>
      <c r="F63" s="92"/>
      <c r="G63" s="92"/>
      <c r="H63" s="92"/>
      <c r="I63" s="92"/>
      <c r="J63" s="92"/>
      <c r="K63" s="92"/>
      <c r="L63" s="92"/>
      <c r="M63" s="92"/>
    </row>
    <row r="64" spans="2:13" x14ac:dyDescent="0.35">
      <c r="B64" s="92"/>
      <c r="C64" s="101">
        <v>1080</v>
      </c>
      <c r="D64" s="145"/>
      <c r="E64" s="95"/>
      <c r="F64" s="92"/>
      <c r="G64" s="92"/>
      <c r="H64" s="92"/>
      <c r="I64" s="92"/>
      <c r="J64" s="92"/>
      <c r="K64" s="92"/>
      <c r="L64" s="92"/>
      <c r="M64" s="92"/>
    </row>
    <row r="65" spans="2:13" x14ac:dyDescent="0.35">
      <c r="B65" s="92"/>
      <c r="C65" s="102">
        <v>1090</v>
      </c>
      <c r="D65" s="145"/>
      <c r="E65" s="95"/>
      <c r="F65" s="92"/>
      <c r="G65" s="92"/>
      <c r="H65" s="92"/>
      <c r="I65" s="92"/>
      <c r="J65" s="92"/>
      <c r="K65" s="92"/>
      <c r="L65" s="92"/>
      <c r="M65" s="92"/>
    </row>
    <row r="66" spans="2:13" x14ac:dyDescent="0.35">
      <c r="B66" s="92"/>
      <c r="C66" s="102">
        <v>1100</v>
      </c>
      <c r="D66" s="145"/>
      <c r="E66" s="95"/>
      <c r="F66" s="92"/>
      <c r="G66" s="92"/>
      <c r="H66" s="92"/>
      <c r="I66" s="92"/>
      <c r="J66" s="92"/>
      <c r="K66" s="92"/>
      <c r="L66" s="92"/>
      <c r="M66" s="92"/>
    </row>
    <row r="67" spans="2:13" x14ac:dyDescent="0.35">
      <c r="B67" s="92"/>
      <c r="C67" s="102">
        <v>1100</v>
      </c>
      <c r="D67" s="145"/>
      <c r="E67" s="95"/>
      <c r="F67" s="92"/>
      <c r="G67" s="92"/>
      <c r="H67" s="92"/>
      <c r="I67" s="92"/>
      <c r="J67" s="92"/>
      <c r="K67" s="92"/>
      <c r="L67" s="92"/>
      <c r="M67" s="92"/>
    </row>
    <row r="68" spans="2:13" x14ac:dyDescent="0.35">
      <c r="B68" s="92"/>
      <c r="C68" s="102">
        <v>1105</v>
      </c>
      <c r="D68" s="145"/>
      <c r="E68" s="95"/>
      <c r="F68" s="92"/>
      <c r="G68" s="92"/>
      <c r="H68" s="92"/>
      <c r="I68" s="92"/>
      <c r="J68" s="92"/>
      <c r="K68" s="92"/>
      <c r="L68" s="92"/>
      <c r="M68" s="92"/>
    </row>
    <row r="69" spans="2:13" x14ac:dyDescent="0.35">
      <c r="B69" s="92"/>
      <c r="C69" s="102">
        <v>1110</v>
      </c>
      <c r="D69" s="145"/>
      <c r="E69" s="95"/>
      <c r="F69" s="92"/>
      <c r="G69" s="92"/>
      <c r="H69" s="92"/>
      <c r="I69" s="92"/>
      <c r="J69" s="92"/>
      <c r="K69" s="92"/>
      <c r="L69" s="92"/>
      <c r="M69" s="92"/>
    </row>
    <row r="70" spans="2:13" x14ac:dyDescent="0.35">
      <c r="B70" s="92"/>
      <c r="C70" s="102">
        <v>1110</v>
      </c>
      <c r="D70" s="145"/>
      <c r="E70" s="95"/>
      <c r="F70" s="92"/>
      <c r="G70" s="92"/>
      <c r="H70" s="92"/>
      <c r="I70" s="92"/>
      <c r="J70" s="92"/>
      <c r="K70" s="92"/>
      <c r="L70" s="92"/>
      <c r="M70" s="92"/>
    </row>
    <row r="71" spans="2:13" x14ac:dyDescent="0.35">
      <c r="B71" s="92"/>
      <c r="C71" s="102">
        <v>1120</v>
      </c>
      <c r="D71" s="145"/>
      <c r="E71" s="95"/>
      <c r="F71" s="92"/>
      <c r="G71" s="92"/>
      <c r="H71" s="92"/>
      <c r="I71" s="92"/>
      <c r="J71" s="92"/>
      <c r="K71" s="92"/>
      <c r="L71" s="92"/>
      <c r="M71" s="92"/>
    </row>
    <row r="72" spans="2:13" x14ac:dyDescent="0.35">
      <c r="B72" s="92"/>
      <c r="C72" s="102">
        <v>1130</v>
      </c>
      <c r="D72" s="145"/>
      <c r="E72" s="95"/>
      <c r="F72" s="92"/>
      <c r="G72" s="92"/>
      <c r="H72" s="92"/>
      <c r="I72" s="92"/>
      <c r="J72" s="92"/>
      <c r="K72" s="92"/>
      <c r="L72" s="92"/>
      <c r="M72" s="92"/>
    </row>
    <row r="73" spans="2:13" x14ac:dyDescent="0.35">
      <c r="B73" s="92"/>
      <c r="C73" s="103">
        <v>1150</v>
      </c>
      <c r="D73" s="152"/>
      <c r="E73" s="95"/>
      <c r="F73" s="92"/>
      <c r="G73" s="92"/>
      <c r="H73" s="92"/>
      <c r="I73" s="92"/>
      <c r="J73" s="92"/>
      <c r="K73" s="92"/>
      <c r="L73" s="92"/>
      <c r="M73" s="92"/>
    </row>
    <row r="74" spans="2:13" x14ac:dyDescent="0.35">
      <c r="B74" s="92"/>
      <c r="C74" s="103">
        <v>1150</v>
      </c>
      <c r="D74" s="152"/>
      <c r="E74" s="95"/>
      <c r="F74" s="92"/>
      <c r="G74" s="92"/>
      <c r="H74" s="92"/>
      <c r="I74" s="92"/>
      <c r="J74" s="92"/>
      <c r="K74" s="92"/>
      <c r="L74" s="92"/>
      <c r="M74" s="92"/>
    </row>
    <row r="75" spans="2:13" x14ac:dyDescent="0.35">
      <c r="B75" s="92"/>
      <c r="C75" s="103">
        <v>1150</v>
      </c>
      <c r="D75" s="152"/>
      <c r="E75" s="95"/>
      <c r="F75" s="92"/>
      <c r="G75" s="92"/>
      <c r="H75" s="92"/>
      <c r="I75" s="92"/>
      <c r="J75" s="92"/>
      <c r="K75" s="92"/>
      <c r="L75" s="92"/>
      <c r="M75" s="92"/>
    </row>
    <row r="76" spans="2:13" x14ac:dyDescent="0.35">
      <c r="B76" s="92"/>
      <c r="C76" s="103">
        <v>1160</v>
      </c>
      <c r="D76" s="152"/>
      <c r="E76" s="95"/>
      <c r="F76" s="92"/>
      <c r="G76" s="92"/>
      <c r="H76" s="92"/>
      <c r="I76" s="92"/>
      <c r="J76" s="92"/>
      <c r="K76" s="92"/>
      <c r="L76" s="92"/>
      <c r="M76" s="92"/>
    </row>
    <row r="77" spans="2:13" x14ac:dyDescent="0.35">
      <c r="B77" s="92"/>
      <c r="C77" s="103">
        <v>1170</v>
      </c>
      <c r="D77" s="152"/>
      <c r="E77" s="95"/>
      <c r="F77" s="92"/>
      <c r="G77" s="92"/>
      <c r="H77" s="92"/>
      <c r="I77" s="92"/>
      <c r="J77" s="92"/>
      <c r="K77" s="92"/>
      <c r="L77" s="92"/>
      <c r="M77" s="92"/>
    </row>
    <row r="78" spans="2:13" x14ac:dyDescent="0.35">
      <c r="B78" s="92"/>
      <c r="C78" s="103">
        <v>1180</v>
      </c>
      <c r="D78" s="152"/>
      <c r="E78" s="95"/>
      <c r="F78" s="92"/>
      <c r="G78" s="92"/>
      <c r="H78" s="92"/>
      <c r="I78" s="92"/>
      <c r="J78" s="92"/>
      <c r="K78" s="92"/>
      <c r="L78" s="92"/>
      <c r="M78" s="92"/>
    </row>
    <row r="79" spans="2:13" x14ac:dyDescent="0.35">
      <c r="B79" s="92"/>
      <c r="C79" s="96">
        <v>1200</v>
      </c>
      <c r="D79" s="145"/>
      <c r="E79" s="95"/>
      <c r="F79" s="92"/>
      <c r="G79" s="92"/>
      <c r="H79" s="92"/>
      <c r="I79" s="92"/>
      <c r="J79" s="92"/>
      <c r="K79" s="92"/>
      <c r="L79" s="92"/>
      <c r="M79" s="92"/>
    </row>
    <row r="80" spans="2:13" x14ac:dyDescent="0.35">
      <c r="B80" s="92"/>
      <c r="C80" s="96">
        <v>1210</v>
      </c>
      <c r="D80" s="145"/>
      <c r="E80" s="95"/>
      <c r="F80" s="92"/>
      <c r="G80" s="92"/>
      <c r="H80" s="92"/>
      <c r="I80" s="92"/>
      <c r="J80" s="92"/>
      <c r="K80" s="92"/>
      <c r="L80" s="92"/>
      <c r="M80" s="92"/>
    </row>
    <row r="81" spans="2:13" x14ac:dyDescent="0.35">
      <c r="B81" s="92"/>
      <c r="C81" s="96">
        <v>1230</v>
      </c>
      <c r="D81" s="145"/>
      <c r="E81" s="95"/>
      <c r="F81" s="92"/>
      <c r="G81" s="92"/>
      <c r="H81" s="92"/>
      <c r="I81" s="92"/>
      <c r="J81" s="92"/>
      <c r="K81" s="92"/>
      <c r="L81" s="92"/>
      <c r="M81" s="92"/>
    </row>
    <row r="82" spans="2:13" x14ac:dyDescent="0.35">
      <c r="B82" s="92"/>
      <c r="C82" s="92"/>
      <c r="D82" s="92"/>
      <c r="E82" s="92"/>
      <c r="F82" s="92"/>
      <c r="G82" s="92"/>
      <c r="H82" s="92"/>
      <c r="I82" s="92"/>
      <c r="J82" s="92"/>
      <c r="K82" s="92"/>
      <c r="L82" s="92"/>
      <c r="M82" s="92"/>
    </row>
    <row r="83" spans="2:13" x14ac:dyDescent="0.35">
      <c r="B83" s="92" t="s">
        <v>49</v>
      </c>
      <c r="C83" s="92" t="s">
        <v>30</v>
      </c>
      <c r="D83" s="104"/>
      <c r="F83" s="92"/>
      <c r="G83" s="92"/>
      <c r="H83" s="92"/>
      <c r="I83" s="92"/>
      <c r="J83" s="92"/>
      <c r="K83" s="92"/>
      <c r="L83" s="92"/>
      <c r="M83" s="92"/>
    </row>
    <row r="84" spans="2:13" x14ac:dyDescent="0.35">
      <c r="B84" s="92"/>
      <c r="C84" s="92"/>
      <c r="D84" s="92"/>
      <c r="F84" s="92"/>
      <c r="G84" s="92"/>
      <c r="H84" s="92"/>
      <c r="I84" s="92"/>
      <c r="J84" s="92"/>
      <c r="K84" s="92"/>
      <c r="L84" s="92"/>
      <c r="M84" s="92"/>
    </row>
    <row r="85" spans="2:13" x14ac:dyDescent="0.35">
      <c r="B85" s="92"/>
      <c r="C85" s="92" t="s">
        <v>96</v>
      </c>
      <c r="D85" s="92"/>
      <c r="F85" s="92"/>
      <c r="G85" s="92"/>
      <c r="H85" s="92"/>
      <c r="I85" s="92"/>
      <c r="J85" s="92"/>
      <c r="K85" s="92"/>
      <c r="L85" s="92"/>
      <c r="M85" s="92"/>
    </row>
    <row r="86" spans="2:13" x14ac:dyDescent="0.35">
      <c r="B86" s="92"/>
      <c r="C86" s="92" t="s">
        <v>7</v>
      </c>
      <c r="D86" s="92" t="s">
        <v>97</v>
      </c>
      <c r="F86" s="92"/>
      <c r="G86" s="92"/>
      <c r="H86" s="92"/>
      <c r="I86" s="92"/>
      <c r="J86" s="92"/>
      <c r="K86" s="92"/>
      <c r="L86" s="92"/>
      <c r="M86" s="92"/>
    </row>
    <row r="87" spans="2:13" x14ac:dyDescent="0.35">
      <c r="B87" s="92"/>
      <c r="C87" s="92" t="s">
        <v>8</v>
      </c>
      <c r="D87" s="92" t="s">
        <v>98</v>
      </c>
      <c r="F87" s="92"/>
      <c r="G87" s="92"/>
      <c r="H87" s="92"/>
      <c r="I87" s="92"/>
      <c r="J87" s="92"/>
      <c r="K87" s="92"/>
      <c r="L87" s="92"/>
      <c r="M87" s="92"/>
    </row>
    <row r="88" spans="2:13" x14ac:dyDescent="0.35">
      <c r="B88" s="92"/>
      <c r="C88" s="104" t="s">
        <v>8</v>
      </c>
      <c r="D88" s="92" t="s">
        <v>196</v>
      </c>
      <c r="F88" s="92"/>
      <c r="G88" s="92"/>
      <c r="H88" s="92"/>
      <c r="I88" s="92"/>
      <c r="J88" s="92"/>
      <c r="K88" s="92"/>
      <c r="L88" s="92"/>
      <c r="M88" s="92"/>
    </row>
    <row r="89" spans="2:13" x14ac:dyDescent="0.35">
      <c r="B89" s="92"/>
      <c r="C89" s="92" t="s">
        <v>99</v>
      </c>
      <c r="D89" s="92"/>
      <c r="F89" s="92"/>
      <c r="G89" s="92"/>
      <c r="H89" s="92"/>
      <c r="I89" s="92"/>
      <c r="J89" s="92"/>
      <c r="K89" s="92"/>
      <c r="L89" s="92"/>
      <c r="M89" s="92"/>
    </row>
    <row r="90" spans="2:13" x14ac:dyDescent="0.35">
      <c r="B90" s="92"/>
      <c r="C90" s="92"/>
      <c r="D90" s="92" t="s">
        <v>192</v>
      </c>
      <c r="E90" s="92"/>
      <c r="F90" s="92"/>
      <c r="G90" s="92"/>
      <c r="H90" s="92"/>
      <c r="I90" s="92"/>
      <c r="J90" s="92"/>
      <c r="K90" s="92"/>
      <c r="L90" s="92"/>
      <c r="M90" s="92"/>
    </row>
    <row r="91" spans="2:13" ht="26.25" x14ac:dyDescent="0.45">
      <c r="B91" s="92"/>
      <c r="C91" s="92" t="s">
        <v>193</v>
      </c>
      <c r="D91" s="92"/>
      <c r="E91" s="92"/>
      <c r="F91" s="92"/>
      <c r="G91" s="92"/>
      <c r="H91" s="92"/>
      <c r="I91" s="92"/>
      <c r="J91" s="92"/>
      <c r="K91" s="92"/>
      <c r="L91" s="92"/>
      <c r="M91" s="92"/>
    </row>
    <row r="92" spans="2:13" x14ac:dyDescent="0.35">
      <c r="B92" s="92"/>
      <c r="C92" s="92"/>
      <c r="D92" s="92" t="s">
        <v>100</v>
      </c>
      <c r="E92" s="92" t="s">
        <v>101</v>
      </c>
      <c r="F92" s="92"/>
      <c r="G92" s="92"/>
      <c r="H92" s="92"/>
      <c r="I92" s="92"/>
      <c r="J92" s="92"/>
      <c r="K92" s="92"/>
      <c r="L92" s="92"/>
      <c r="M92" s="92"/>
    </row>
    <row r="93" spans="2:13" ht="39.6" customHeight="1" x14ac:dyDescent="0.35">
      <c r="B93" s="92"/>
      <c r="C93" s="92"/>
      <c r="F93" s="92"/>
      <c r="G93" s="92"/>
      <c r="H93" s="92"/>
      <c r="I93" s="92"/>
      <c r="J93" s="92"/>
      <c r="K93" s="92"/>
      <c r="L93" s="92"/>
      <c r="M93" s="92"/>
    </row>
    <row r="94" spans="2:13" ht="51.6" customHeight="1" x14ac:dyDescent="0.35">
      <c r="B94" s="92"/>
      <c r="C94" s="153" t="s">
        <v>197</v>
      </c>
      <c r="D94" s="153"/>
      <c r="E94" s="153"/>
      <c r="F94" s="153"/>
      <c r="G94" s="153"/>
      <c r="H94" s="153"/>
      <c r="I94" s="153"/>
      <c r="J94" s="153"/>
      <c r="K94" s="92"/>
      <c r="L94" s="92"/>
      <c r="M94" s="92"/>
    </row>
    <row r="95" spans="2:13" ht="35.25" customHeight="1" x14ac:dyDescent="0.35">
      <c r="B95" s="92"/>
      <c r="C95" s="154"/>
      <c r="D95" s="154"/>
      <c r="E95" s="154"/>
      <c r="F95" s="154"/>
      <c r="G95" s="154"/>
      <c r="H95" s="154"/>
      <c r="I95" s="154"/>
      <c r="J95" s="154"/>
      <c r="K95" s="92"/>
      <c r="L95" s="92"/>
      <c r="M95" s="92"/>
    </row>
    <row r="96" spans="2:13" ht="41.25" customHeight="1" x14ac:dyDescent="0.35">
      <c r="B96" s="92"/>
      <c r="C96" s="155" t="s">
        <v>12</v>
      </c>
      <c r="D96" s="146" t="s">
        <v>6</v>
      </c>
      <c r="E96" s="146"/>
      <c r="F96" s="155" t="s">
        <v>9</v>
      </c>
      <c r="G96" s="147" t="s">
        <v>10</v>
      </c>
      <c r="H96" s="147"/>
      <c r="I96" s="147"/>
      <c r="J96" s="147"/>
      <c r="K96" s="92"/>
      <c r="L96" s="92"/>
      <c r="M96" s="92"/>
    </row>
    <row r="97" spans="3:18" x14ac:dyDescent="0.35">
      <c r="C97" s="155"/>
      <c r="D97" s="91" t="s">
        <v>7</v>
      </c>
      <c r="E97" s="91" t="s">
        <v>8</v>
      </c>
      <c r="F97" s="155"/>
      <c r="G97" s="99" t="s">
        <v>2</v>
      </c>
      <c r="H97" s="99" t="s">
        <v>11</v>
      </c>
      <c r="I97" s="117" t="s">
        <v>4</v>
      </c>
      <c r="J97" s="99" t="s">
        <v>5</v>
      </c>
      <c r="L97" s="48" t="s">
        <v>87</v>
      </c>
    </row>
    <row r="98" spans="3:18" x14ac:dyDescent="0.35">
      <c r="C98" s="113"/>
      <c r="D98" s="114"/>
      <c r="E98" s="115"/>
      <c r="F98" s="113"/>
      <c r="G98" s="117"/>
      <c r="H98" s="115">
        <v>0</v>
      </c>
      <c r="I98" s="117"/>
      <c r="J98" s="115">
        <v>0</v>
      </c>
      <c r="L98" s="48" t="s">
        <v>88</v>
      </c>
    </row>
    <row r="99" spans="3:18" x14ac:dyDescent="0.35">
      <c r="C99" s="99">
        <v>1</v>
      </c>
      <c r="D99" s="99">
        <v>930</v>
      </c>
      <c r="E99" s="99">
        <f>D99+50</f>
        <v>980</v>
      </c>
      <c r="F99" s="99">
        <f>AVERAGE(D99,E99)</f>
        <v>955</v>
      </c>
      <c r="G99" s="117">
        <f t="array" ref="G99:G104">FREQUENCY(B10:G14,E99:E104)</f>
        <v>1</v>
      </c>
      <c r="H99" s="99">
        <f>G99+H98</f>
        <v>1</v>
      </c>
      <c r="I99" s="118">
        <f>G99/G$105</f>
        <v>3.3333333333333333E-2</v>
      </c>
      <c r="J99" s="105">
        <f>I99+J98</f>
        <v>3.3333333333333333E-2</v>
      </c>
      <c r="L99" s="48" t="s">
        <v>89</v>
      </c>
    </row>
    <row r="100" spans="3:18" x14ac:dyDescent="0.35">
      <c r="C100" s="99">
        <v>2</v>
      </c>
      <c r="D100" s="99">
        <f>E99</f>
        <v>980</v>
      </c>
      <c r="E100" s="109">
        <f t="shared" ref="E100:E104" si="2">D100+50</f>
        <v>1030</v>
      </c>
      <c r="F100" s="109">
        <f t="shared" ref="F100:F104" si="3">AVERAGE(D100,E100)</f>
        <v>1005</v>
      </c>
      <c r="G100" s="117">
        <v>7</v>
      </c>
      <c r="H100" s="109">
        <f t="shared" ref="H100:H104" si="4">G100+H99</f>
        <v>8</v>
      </c>
      <c r="I100" s="118">
        <f t="shared" ref="I100:I104" si="5">G100/G$105</f>
        <v>0.23333333333333334</v>
      </c>
      <c r="J100" s="105">
        <f t="shared" ref="J100:J104" si="6">I100+J99</f>
        <v>0.26666666666666666</v>
      </c>
      <c r="L100" s="48" t="s">
        <v>90</v>
      </c>
    </row>
    <row r="101" spans="3:18" x14ac:dyDescent="0.35">
      <c r="C101" s="99">
        <v>3</v>
      </c>
      <c r="D101" s="109">
        <f t="shared" ref="D101:D104" si="7">E100</f>
        <v>1030</v>
      </c>
      <c r="E101" s="109">
        <f t="shared" si="2"/>
        <v>1080</v>
      </c>
      <c r="F101" s="109">
        <f t="shared" si="3"/>
        <v>1055</v>
      </c>
      <c r="G101" s="117">
        <v>5</v>
      </c>
      <c r="H101" s="109">
        <f t="shared" si="4"/>
        <v>13</v>
      </c>
      <c r="I101" s="118">
        <f t="shared" si="5"/>
        <v>0.16666666666666666</v>
      </c>
      <c r="J101" s="105">
        <f t="shared" si="6"/>
        <v>0.43333333333333335</v>
      </c>
    </row>
    <row r="102" spans="3:18" x14ac:dyDescent="0.35">
      <c r="C102" s="99">
        <v>4</v>
      </c>
      <c r="D102" s="109">
        <f t="shared" si="7"/>
        <v>1080</v>
      </c>
      <c r="E102" s="109">
        <f t="shared" si="2"/>
        <v>1130</v>
      </c>
      <c r="F102" s="109">
        <f t="shared" si="3"/>
        <v>1105</v>
      </c>
      <c r="G102" s="117">
        <v>8</v>
      </c>
      <c r="H102" s="109">
        <f t="shared" si="4"/>
        <v>21</v>
      </c>
      <c r="I102" s="118">
        <f t="shared" si="5"/>
        <v>0.26666666666666666</v>
      </c>
      <c r="J102" s="105">
        <f t="shared" si="6"/>
        <v>0.7</v>
      </c>
      <c r="L102" s="106" t="s">
        <v>163</v>
      </c>
      <c r="R102" s="48" t="s">
        <v>170</v>
      </c>
    </row>
    <row r="103" spans="3:18" x14ac:dyDescent="0.35">
      <c r="C103" s="99">
        <v>5</v>
      </c>
      <c r="D103" s="109">
        <f t="shared" si="7"/>
        <v>1130</v>
      </c>
      <c r="E103" s="109">
        <f t="shared" si="2"/>
        <v>1180</v>
      </c>
      <c r="F103" s="109">
        <f t="shared" si="3"/>
        <v>1155</v>
      </c>
      <c r="G103" s="117">
        <v>6</v>
      </c>
      <c r="H103" s="109">
        <f t="shared" si="4"/>
        <v>27</v>
      </c>
      <c r="I103" s="118">
        <f t="shared" si="5"/>
        <v>0.2</v>
      </c>
      <c r="J103" s="105">
        <f t="shared" si="6"/>
        <v>0.89999999999999991</v>
      </c>
      <c r="L103" s="106" t="s">
        <v>168</v>
      </c>
    </row>
    <row r="104" spans="3:18" x14ac:dyDescent="0.35">
      <c r="C104" s="99">
        <v>6</v>
      </c>
      <c r="D104" s="109">
        <f t="shared" si="7"/>
        <v>1180</v>
      </c>
      <c r="E104" s="109">
        <f t="shared" si="2"/>
        <v>1230</v>
      </c>
      <c r="F104" s="109">
        <f t="shared" si="3"/>
        <v>1205</v>
      </c>
      <c r="G104" s="117">
        <v>3</v>
      </c>
      <c r="H104" s="109">
        <f t="shared" si="4"/>
        <v>30</v>
      </c>
      <c r="I104" s="118">
        <f t="shared" si="5"/>
        <v>0.1</v>
      </c>
      <c r="J104" s="105">
        <f t="shared" si="6"/>
        <v>0.99999999999999989</v>
      </c>
    </row>
    <row r="105" spans="3:18" ht="23.25" customHeight="1" x14ac:dyDescent="0.35">
      <c r="C105" s="149" t="s">
        <v>13</v>
      </c>
      <c r="D105" s="150"/>
      <c r="E105" s="99"/>
      <c r="F105" s="99"/>
      <c r="G105" s="117">
        <f>SUM(G99:G104)</f>
        <v>30</v>
      </c>
      <c r="H105" s="99"/>
      <c r="I105" s="118">
        <f>SUM(I99:I104)</f>
        <v>0.99999999999999989</v>
      </c>
      <c r="J105" s="99"/>
    </row>
    <row r="106" spans="3:18" hidden="1" x14ac:dyDescent="0.35"/>
    <row r="107" spans="3:18" x14ac:dyDescent="0.35">
      <c r="C107" s="151" t="s">
        <v>50</v>
      </c>
      <c r="D107" s="151"/>
      <c r="E107" s="151"/>
      <c r="F107" s="151"/>
      <c r="G107" s="151"/>
      <c r="H107" s="151"/>
      <c r="I107" s="151"/>
      <c r="J107" s="151"/>
      <c r="L107" s="99">
        <v>1</v>
      </c>
      <c r="M107" s="99">
        <v>930</v>
      </c>
      <c r="N107" s="99">
        <f>M107+50</f>
        <v>980</v>
      </c>
      <c r="O107" s="99">
        <f t="array" ref="O107:O112">FREQUENCY(B10:G14,N107:N112)</f>
        <v>1</v>
      </c>
    </row>
    <row r="108" spans="3:18" x14ac:dyDescent="0.35">
      <c r="C108" s="151"/>
      <c r="D108" s="151"/>
      <c r="E108" s="151"/>
      <c r="F108" s="151"/>
      <c r="G108" s="151"/>
      <c r="H108" s="151"/>
      <c r="I108" s="151"/>
      <c r="J108" s="151"/>
      <c r="L108" s="99">
        <v>2</v>
      </c>
      <c r="M108" s="99">
        <f>N107</f>
        <v>980</v>
      </c>
      <c r="N108" s="99">
        <f t="shared" ref="N108:N112" si="8">M108+50</f>
        <v>1030</v>
      </c>
      <c r="O108" s="99">
        <v>7</v>
      </c>
    </row>
    <row r="109" spans="3:18" x14ac:dyDescent="0.35">
      <c r="C109" s="151"/>
      <c r="D109" s="151"/>
      <c r="E109" s="151"/>
      <c r="F109" s="151"/>
      <c r="G109" s="151"/>
      <c r="H109" s="151"/>
      <c r="I109" s="151"/>
      <c r="J109" s="151"/>
      <c r="L109" s="99">
        <v>3</v>
      </c>
      <c r="M109" s="99">
        <f t="shared" ref="M109:M112" si="9">N108</f>
        <v>1030</v>
      </c>
      <c r="N109" s="99">
        <f t="shared" si="8"/>
        <v>1080</v>
      </c>
      <c r="O109" s="99">
        <v>5</v>
      </c>
    </row>
    <row r="110" spans="3:18" ht="29.25" customHeight="1" x14ac:dyDescent="0.35">
      <c r="C110" s="151"/>
      <c r="D110" s="151"/>
      <c r="E110" s="151"/>
      <c r="F110" s="151"/>
      <c r="G110" s="151"/>
      <c r="H110" s="151"/>
      <c r="I110" s="151"/>
      <c r="J110" s="151"/>
      <c r="L110" s="99">
        <v>4</v>
      </c>
      <c r="M110" s="99">
        <f t="shared" si="9"/>
        <v>1080</v>
      </c>
      <c r="N110" s="99">
        <f t="shared" si="8"/>
        <v>1130</v>
      </c>
      <c r="O110" s="99">
        <v>8</v>
      </c>
    </row>
    <row r="111" spans="3:18" x14ac:dyDescent="0.35">
      <c r="L111" s="99">
        <v>5</v>
      </c>
      <c r="M111" s="99">
        <f t="shared" si="9"/>
        <v>1130</v>
      </c>
      <c r="N111" s="99">
        <f t="shared" si="8"/>
        <v>1180</v>
      </c>
      <c r="O111" s="99">
        <v>6</v>
      </c>
    </row>
    <row r="112" spans="3:18" x14ac:dyDescent="0.35">
      <c r="L112" s="99">
        <v>6</v>
      </c>
      <c r="M112" s="99">
        <f t="shared" si="9"/>
        <v>1180</v>
      </c>
      <c r="N112" s="99">
        <f t="shared" si="8"/>
        <v>1230</v>
      </c>
      <c r="O112" s="99">
        <v>3</v>
      </c>
    </row>
    <row r="113" spans="3:15" x14ac:dyDescent="0.35">
      <c r="O113" s="99">
        <f>SUM(O107:O112)</f>
        <v>30</v>
      </c>
    </row>
    <row r="128" spans="3:15" x14ac:dyDescent="0.35">
      <c r="C128" s="151" t="s">
        <v>102</v>
      </c>
      <c r="D128" s="151"/>
      <c r="E128" s="151"/>
      <c r="F128" s="151"/>
      <c r="G128" s="151"/>
      <c r="H128" s="151"/>
      <c r="I128" s="151"/>
      <c r="J128" s="151"/>
    </row>
    <row r="129" spans="3:10" x14ac:dyDescent="0.35">
      <c r="C129" s="151"/>
      <c r="D129" s="151"/>
      <c r="E129" s="151"/>
      <c r="F129" s="151"/>
      <c r="G129" s="151"/>
      <c r="H129" s="151"/>
      <c r="I129" s="151"/>
      <c r="J129" s="151"/>
    </row>
    <row r="130" spans="3:10" x14ac:dyDescent="0.35">
      <c r="C130" s="151"/>
      <c r="D130" s="151"/>
      <c r="E130" s="151"/>
      <c r="F130" s="151"/>
      <c r="G130" s="151"/>
      <c r="H130" s="151"/>
      <c r="I130" s="151"/>
      <c r="J130" s="151"/>
    </row>
    <row r="131" spans="3:10" ht="27" customHeight="1" x14ac:dyDescent="0.35">
      <c r="C131" s="151"/>
      <c r="D131" s="151"/>
      <c r="E131" s="151"/>
      <c r="F131" s="151"/>
      <c r="G131" s="151"/>
      <c r="H131" s="151"/>
      <c r="I131" s="151"/>
      <c r="J131" s="151"/>
    </row>
    <row r="150" spans="3:10" x14ac:dyDescent="0.35">
      <c r="C150" s="151" t="s">
        <v>103</v>
      </c>
      <c r="D150" s="151"/>
      <c r="E150" s="151"/>
      <c r="F150" s="151"/>
      <c r="G150" s="151"/>
      <c r="H150" s="151"/>
      <c r="I150" s="151"/>
      <c r="J150" s="151"/>
    </row>
    <row r="151" spans="3:10" x14ac:dyDescent="0.35">
      <c r="C151" s="151"/>
      <c r="D151" s="151"/>
      <c r="E151" s="151"/>
      <c r="F151" s="151"/>
      <c r="G151" s="151"/>
      <c r="H151" s="151"/>
      <c r="I151" s="151"/>
      <c r="J151" s="151"/>
    </row>
    <row r="152" spans="3:10" x14ac:dyDescent="0.35">
      <c r="C152" s="151"/>
      <c r="D152" s="151"/>
      <c r="E152" s="151"/>
      <c r="F152" s="151"/>
      <c r="G152" s="151"/>
      <c r="H152" s="151"/>
      <c r="I152" s="151"/>
      <c r="J152" s="151"/>
    </row>
    <row r="153" spans="3:10" x14ac:dyDescent="0.35">
      <c r="C153" s="151"/>
      <c r="D153" s="151"/>
      <c r="E153" s="151"/>
      <c r="F153" s="151"/>
      <c r="G153" s="151"/>
      <c r="H153" s="151"/>
      <c r="I153" s="151"/>
      <c r="J153" s="151"/>
    </row>
  </sheetData>
  <mergeCells count="17">
    <mergeCell ref="C105:D105"/>
    <mergeCell ref="C107:J110"/>
    <mergeCell ref="C128:J131"/>
    <mergeCell ref="C150:J153"/>
    <mergeCell ref="D73:D78"/>
    <mergeCell ref="D79:D81"/>
    <mergeCell ref="C94:J95"/>
    <mergeCell ref="C96:C97"/>
    <mergeCell ref="D96:E96"/>
    <mergeCell ref="F96:F97"/>
    <mergeCell ref="G96:J96"/>
    <mergeCell ref="D65:D72"/>
    <mergeCell ref="B2:G7"/>
    <mergeCell ref="B9:G9"/>
    <mergeCell ref="C46:I48"/>
    <mergeCell ref="D53:D59"/>
    <mergeCell ref="D60:D64"/>
  </mergeCells>
  <hyperlinks>
    <hyperlink ref="L102" r:id="rId1"/>
    <hyperlink ref="L103" r:id="rId2"/>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6"/>
  <sheetViews>
    <sheetView topLeftCell="A46" workbookViewId="0">
      <selection activeCell="C57" sqref="C57:C58"/>
    </sheetView>
  </sheetViews>
  <sheetFormatPr baseColWidth="10" defaultRowHeight="15" x14ac:dyDescent="0.25"/>
  <sheetData>
    <row r="1" spans="1:1" x14ac:dyDescent="0.25">
      <c r="A1" s="111">
        <v>935</v>
      </c>
    </row>
    <row r="2" spans="1:1" x14ac:dyDescent="0.25">
      <c r="A2" s="111">
        <v>936</v>
      </c>
    </row>
    <row r="3" spans="1:1" x14ac:dyDescent="0.25">
      <c r="A3" s="111">
        <v>937</v>
      </c>
    </row>
    <row r="4" spans="1:1" x14ac:dyDescent="0.25">
      <c r="A4" s="111">
        <v>938</v>
      </c>
    </row>
    <row r="5" spans="1:1" x14ac:dyDescent="0.25">
      <c r="A5" s="111">
        <v>939</v>
      </c>
    </row>
    <row r="6" spans="1:1" x14ac:dyDescent="0.25">
      <c r="A6" s="111">
        <v>940</v>
      </c>
    </row>
    <row r="7" spans="1:1" x14ac:dyDescent="0.25">
      <c r="A7" s="111">
        <v>941</v>
      </c>
    </row>
    <row r="8" spans="1:1" x14ac:dyDescent="0.25">
      <c r="A8" s="111">
        <v>942</v>
      </c>
    </row>
    <row r="9" spans="1:1" x14ac:dyDescent="0.25">
      <c r="A9" s="111">
        <v>943</v>
      </c>
    </row>
    <row r="10" spans="1:1" x14ac:dyDescent="0.25">
      <c r="A10" s="111">
        <v>944</v>
      </c>
    </row>
    <row r="11" spans="1:1" x14ac:dyDescent="0.25">
      <c r="A11" s="111">
        <v>945</v>
      </c>
    </row>
    <row r="12" spans="1:1" x14ac:dyDescent="0.25">
      <c r="A12" s="111">
        <v>946</v>
      </c>
    </row>
    <row r="13" spans="1:1" x14ac:dyDescent="0.25">
      <c r="A13" s="111">
        <v>947</v>
      </c>
    </row>
    <row r="14" spans="1:1" x14ac:dyDescent="0.25">
      <c r="A14" s="111">
        <v>948</v>
      </c>
    </row>
    <row r="15" spans="1:1" x14ac:dyDescent="0.25">
      <c r="A15" s="111">
        <v>949</v>
      </c>
    </row>
    <row r="16" spans="1:1" x14ac:dyDescent="0.25">
      <c r="A16" s="111">
        <v>950</v>
      </c>
    </row>
    <row r="17" spans="1:1" x14ac:dyDescent="0.25">
      <c r="A17" s="111">
        <v>951</v>
      </c>
    </row>
    <row r="18" spans="1:1" x14ac:dyDescent="0.25">
      <c r="A18" s="111">
        <v>952</v>
      </c>
    </row>
    <row r="19" spans="1:1" x14ac:dyDescent="0.25">
      <c r="A19" s="111">
        <v>953</v>
      </c>
    </row>
    <row r="20" spans="1:1" x14ac:dyDescent="0.25">
      <c r="A20" s="111">
        <v>954</v>
      </c>
    </row>
    <row r="21" spans="1:1" x14ac:dyDescent="0.25">
      <c r="A21" s="111">
        <v>955</v>
      </c>
    </row>
    <row r="22" spans="1:1" x14ac:dyDescent="0.25">
      <c r="A22" s="111">
        <v>956</v>
      </c>
    </row>
    <row r="23" spans="1:1" x14ac:dyDescent="0.25">
      <c r="A23" s="111">
        <v>957</v>
      </c>
    </row>
    <row r="24" spans="1:1" x14ac:dyDescent="0.25">
      <c r="A24" s="111">
        <v>958</v>
      </c>
    </row>
    <row r="25" spans="1:1" x14ac:dyDescent="0.25">
      <c r="A25" s="111">
        <v>959</v>
      </c>
    </row>
    <row r="26" spans="1:1" x14ac:dyDescent="0.25">
      <c r="A26" s="111">
        <v>960</v>
      </c>
    </row>
    <row r="27" spans="1:1" x14ac:dyDescent="0.25">
      <c r="A27" s="111">
        <v>961</v>
      </c>
    </row>
    <row r="28" spans="1:1" x14ac:dyDescent="0.25">
      <c r="A28" s="111">
        <v>962</v>
      </c>
    </row>
    <row r="29" spans="1:1" x14ac:dyDescent="0.25">
      <c r="A29" s="111">
        <v>963</v>
      </c>
    </row>
    <row r="30" spans="1:1" x14ac:dyDescent="0.25">
      <c r="A30" s="111">
        <v>964</v>
      </c>
    </row>
    <row r="31" spans="1:1" x14ac:dyDescent="0.25">
      <c r="A31" s="111">
        <v>965</v>
      </c>
    </row>
    <row r="32" spans="1:1" x14ac:dyDescent="0.25">
      <c r="A32" s="111">
        <v>966</v>
      </c>
    </row>
    <row r="33" spans="1:1" x14ac:dyDescent="0.25">
      <c r="A33" s="111">
        <v>967</v>
      </c>
    </row>
    <row r="34" spans="1:1" x14ac:dyDescent="0.25">
      <c r="A34" s="111">
        <v>968</v>
      </c>
    </row>
    <row r="35" spans="1:1" x14ac:dyDescent="0.25">
      <c r="A35" s="111">
        <v>969</v>
      </c>
    </row>
    <row r="36" spans="1:1" x14ac:dyDescent="0.25">
      <c r="A36" s="111">
        <v>970</v>
      </c>
    </row>
    <row r="37" spans="1:1" x14ac:dyDescent="0.25">
      <c r="A37" s="111">
        <v>971</v>
      </c>
    </row>
    <row r="38" spans="1:1" x14ac:dyDescent="0.25">
      <c r="A38" s="111">
        <v>972</v>
      </c>
    </row>
    <row r="39" spans="1:1" x14ac:dyDescent="0.25">
      <c r="A39" s="111">
        <v>973</v>
      </c>
    </row>
    <row r="40" spans="1:1" x14ac:dyDescent="0.25">
      <c r="A40" s="111">
        <v>974</v>
      </c>
    </row>
    <row r="41" spans="1:1" x14ac:dyDescent="0.25">
      <c r="A41" s="111">
        <v>975</v>
      </c>
    </row>
    <row r="42" spans="1:1" x14ac:dyDescent="0.25">
      <c r="A42" s="111">
        <v>976</v>
      </c>
    </row>
    <row r="43" spans="1:1" x14ac:dyDescent="0.25">
      <c r="A43" s="111">
        <v>977</v>
      </c>
    </row>
    <row r="44" spans="1:1" x14ac:dyDescent="0.25">
      <c r="A44" s="111">
        <v>978</v>
      </c>
    </row>
    <row r="45" spans="1:1" x14ac:dyDescent="0.25">
      <c r="A45" s="111">
        <v>979</v>
      </c>
    </row>
    <row r="46" spans="1:1" x14ac:dyDescent="0.25">
      <c r="A46" s="111">
        <v>980</v>
      </c>
    </row>
    <row r="47" spans="1:1" x14ac:dyDescent="0.25">
      <c r="A47">
        <v>981</v>
      </c>
    </row>
    <row r="48" spans="1:1" x14ac:dyDescent="0.25">
      <c r="A48">
        <v>982</v>
      </c>
    </row>
    <row r="49" spans="1:1" x14ac:dyDescent="0.25">
      <c r="A49">
        <v>983</v>
      </c>
    </row>
    <row r="50" spans="1:1" x14ac:dyDescent="0.25">
      <c r="A50">
        <v>984</v>
      </c>
    </row>
    <row r="51" spans="1:1" x14ac:dyDescent="0.25">
      <c r="A51">
        <v>985</v>
      </c>
    </row>
    <row r="52" spans="1:1" x14ac:dyDescent="0.25">
      <c r="A52">
        <v>986</v>
      </c>
    </row>
    <row r="53" spans="1:1" x14ac:dyDescent="0.25">
      <c r="A53">
        <v>987</v>
      </c>
    </row>
    <row r="54" spans="1:1" x14ac:dyDescent="0.25">
      <c r="A54">
        <v>988</v>
      </c>
    </row>
    <row r="55" spans="1:1" x14ac:dyDescent="0.25">
      <c r="A55">
        <v>989</v>
      </c>
    </row>
    <row r="56" spans="1:1" x14ac:dyDescent="0.25">
      <c r="A56">
        <v>990</v>
      </c>
    </row>
    <row r="57" spans="1:1" x14ac:dyDescent="0.25">
      <c r="A57">
        <v>991</v>
      </c>
    </row>
    <row r="58" spans="1:1" x14ac:dyDescent="0.25">
      <c r="A58">
        <v>992</v>
      </c>
    </row>
    <row r="59" spans="1:1" x14ac:dyDescent="0.25">
      <c r="A59">
        <v>993</v>
      </c>
    </row>
    <row r="60" spans="1:1" x14ac:dyDescent="0.25">
      <c r="A60">
        <v>994</v>
      </c>
    </row>
    <row r="61" spans="1:1" x14ac:dyDescent="0.25">
      <c r="A61">
        <v>995</v>
      </c>
    </row>
    <row r="62" spans="1:1" x14ac:dyDescent="0.25">
      <c r="A62">
        <v>996</v>
      </c>
    </row>
    <row r="63" spans="1:1" x14ac:dyDescent="0.25">
      <c r="A63">
        <v>997</v>
      </c>
    </row>
    <row r="64" spans="1:1" x14ac:dyDescent="0.25">
      <c r="A64">
        <v>998</v>
      </c>
    </row>
    <row r="65" spans="1:1" x14ac:dyDescent="0.25">
      <c r="A65">
        <v>999</v>
      </c>
    </row>
    <row r="66" spans="1:1" x14ac:dyDescent="0.25">
      <c r="A66">
        <v>1000</v>
      </c>
    </row>
    <row r="67" spans="1:1" x14ac:dyDescent="0.25">
      <c r="A67">
        <v>1001</v>
      </c>
    </row>
    <row r="68" spans="1:1" x14ac:dyDescent="0.25">
      <c r="A68">
        <v>1002</v>
      </c>
    </row>
    <row r="69" spans="1:1" x14ac:dyDescent="0.25">
      <c r="A69">
        <v>1003</v>
      </c>
    </row>
    <row r="70" spans="1:1" x14ac:dyDescent="0.25">
      <c r="A70">
        <v>1004</v>
      </c>
    </row>
    <row r="71" spans="1:1" x14ac:dyDescent="0.25">
      <c r="A71">
        <v>1005</v>
      </c>
    </row>
    <row r="72" spans="1:1" x14ac:dyDescent="0.25">
      <c r="A72">
        <v>1006</v>
      </c>
    </row>
    <row r="73" spans="1:1" x14ac:dyDescent="0.25">
      <c r="A73">
        <v>1007</v>
      </c>
    </row>
    <row r="74" spans="1:1" x14ac:dyDescent="0.25">
      <c r="A74">
        <v>1008</v>
      </c>
    </row>
    <row r="75" spans="1:1" x14ac:dyDescent="0.25">
      <c r="A75">
        <v>1009</v>
      </c>
    </row>
    <row r="76" spans="1:1" x14ac:dyDescent="0.25">
      <c r="A76">
        <v>1010</v>
      </c>
    </row>
    <row r="77" spans="1:1" x14ac:dyDescent="0.25">
      <c r="A77">
        <v>1011</v>
      </c>
    </row>
    <row r="78" spans="1:1" x14ac:dyDescent="0.25">
      <c r="A78">
        <v>1012</v>
      </c>
    </row>
    <row r="79" spans="1:1" x14ac:dyDescent="0.25">
      <c r="A79">
        <v>1013</v>
      </c>
    </row>
    <row r="80" spans="1:1" x14ac:dyDescent="0.25">
      <c r="A80">
        <v>1014</v>
      </c>
    </row>
    <row r="81" spans="1:1" x14ac:dyDescent="0.25">
      <c r="A81">
        <v>1015</v>
      </c>
    </row>
    <row r="82" spans="1:1" x14ac:dyDescent="0.25">
      <c r="A82">
        <v>1016</v>
      </c>
    </row>
    <row r="83" spans="1:1" x14ac:dyDescent="0.25">
      <c r="A83">
        <v>1017</v>
      </c>
    </row>
    <row r="84" spans="1:1" x14ac:dyDescent="0.25">
      <c r="A84">
        <v>1018</v>
      </c>
    </row>
    <row r="85" spans="1:1" x14ac:dyDescent="0.25">
      <c r="A85">
        <v>1019</v>
      </c>
    </row>
    <row r="86" spans="1:1" x14ac:dyDescent="0.25">
      <c r="A86">
        <v>1020</v>
      </c>
    </row>
    <row r="87" spans="1:1" x14ac:dyDescent="0.25">
      <c r="A87">
        <v>1021</v>
      </c>
    </row>
    <row r="88" spans="1:1" x14ac:dyDescent="0.25">
      <c r="A88">
        <v>1022</v>
      </c>
    </row>
    <row r="89" spans="1:1" x14ac:dyDescent="0.25">
      <c r="A89">
        <v>1023</v>
      </c>
    </row>
    <row r="90" spans="1:1" x14ac:dyDescent="0.25">
      <c r="A90">
        <v>1024</v>
      </c>
    </row>
    <row r="91" spans="1:1" x14ac:dyDescent="0.25">
      <c r="A91">
        <v>1025</v>
      </c>
    </row>
    <row r="92" spans="1:1" x14ac:dyDescent="0.25">
      <c r="A92">
        <v>1026</v>
      </c>
    </row>
    <row r="93" spans="1:1" x14ac:dyDescent="0.25">
      <c r="A93">
        <v>1027</v>
      </c>
    </row>
    <row r="94" spans="1:1" x14ac:dyDescent="0.25">
      <c r="A94">
        <v>1028</v>
      </c>
    </row>
    <row r="95" spans="1:1" x14ac:dyDescent="0.25">
      <c r="A95">
        <v>1029</v>
      </c>
    </row>
    <row r="96" spans="1:1" x14ac:dyDescent="0.25">
      <c r="A96">
        <v>1030</v>
      </c>
    </row>
    <row r="97" spans="1:1" x14ac:dyDescent="0.25">
      <c r="A97">
        <v>1031</v>
      </c>
    </row>
    <row r="98" spans="1:1" x14ac:dyDescent="0.25">
      <c r="A98">
        <v>1032</v>
      </c>
    </row>
    <row r="99" spans="1:1" x14ac:dyDescent="0.25">
      <c r="A99">
        <v>1033</v>
      </c>
    </row>
    <row r="100" spans="1:1" x14ac:dyDescent="0.25">
      <c r="A100">
        <v>1034</v>
      </c>
    </row>
    <row r="101" spans="1:1" x14ac:dyDescent="0.25">
      <c r="A101">
        <v>1035</v>
      </c>
    </row>
    <row r="102" spans="1:1" x14ac:dyDescent="0.25">
      <c r="A102">
        <v>1036</v>
      </c>
    </row>
    <row r="103" spans="1:1" x14ac:dyDescent="0.25">
      <c r="A103">
        <v>1037</v>
      </c>
    </row>
    <row r="104" spans="1:1" x14ac:dyDescent="0.25">
      <c r="A104">
        <v>1038</v>
      </c>
    </row>
    <row r="105" spans="1:1" x14ac:dyDescent="0.25">
      <c r="A105">
        <v>1039</v>
      </c>
    </row>
    <row r="106" spans="1:1" x14ac:dyDescent="0.25">
      <c r="A106">
        <v>1040</v>
      </c>
    </row>
    <row r="107" spans="1:1" x14ac:dyDescent="0.25">
      <c r="A107">
        <v>1041</v>
      </c>
    </row>
    <row r="108" spans="1:1" x14ac:dyDescent="0.25">
      <c r="A108">
        <v>1042</v>
      </c>
    </row>
    <row r="109" spans="1:1" x14ac:dyDescent="0.25">
      <c r="A109">
        <v>1043</v>
      </c>
    </row>
    <row r="110" spans="1:1" x14ac:dyDescent="0.25">
      <c r="A110">
        <v>1044</v>
      </c>
    </row>
    <row r="111" spans="1:1" x14ac:dyDescent="0.25">
      <c r="A111">
        <v>1045</v>
      </c>
    </row>
    <row r="112" spans="1:1" x14ac:dyDescent="0.25">
      <c r="A112">
        <v>1046</v>
      </c>
    </row>
    <row r="113" spans="1:1" x14ac:dyDescent="0.25">
      <c r="A113">
        <v>1047</v>
      </c>
    </row>
    <row r="114" spans="1:1" x14ac:dyDescent="0.25">
      <c r="A114">
        <v>1048</v>
      </c>
    </row>
    <row r="115" spans="1:1" x14ac:dyDescent="0.25">
      <c r="A115">
        <v>1049</v>
      </c>
    </row>
    <row r="116" spans="1:1" x14ac:dyDescent="0.25">
      <c r="A116">
        <v>1050</v>
      </c>
    </row>
    <row r="117" spans="1:1" x14ac:dyDescent="0.25">
      <c r="A117">
        <v>1051</v>
      </c>
    </row>
    <row r="118" spans="1:1" x14ac:dyDescent="0.25">
      <c r="A118">
        <v>1052</v>
      </c>
    </row>
    <row r="119" spans="1:1" x14ac:dyDescent="0.25">
      <c r="A119">
        <v>1053</v>
      </c>
    </row>
    <row r="120" spans="1:1" x14ac:dyDescent="0.25">
      <c r="A120">
        <v>1054</v>
      </c>
    </row>
    <row r="121" spans="1:1" x14ac:dyDescent="0.25">
      <c r="A121">
        <v>1055</v>
      </c>
    </row>
    <row r="122" spans="1:1" x14ac:dyDescent="0.25">
      <c r="A122">
        <v>1056</v>
      </c>
    </row>
    <row r="123" spans="1:1" x14ac:dyDescent="0.25">
      <c r="A123">
        <v>1057</v>
      </c>
    </row>
    <row r="124" spans="1:1" x14ac:dyDescent="0.25">
      <c r="A124">
        <v>1058</v>
      </c>
    </row>
    <row r="125" spans="1:1" x14ac:dyDescent="0.25">
      <c r="A125">
        <v>1059</v>
      </c>
    </row>
    <row r="126" spans="1:1" x14ac:dyDescent="0.25">
      <c r="A126">
        <v>1060</v>
      </c>
    </row>
    <row r="127" spans="1:1" x14ac:dyDescent="0.25">
      <c r="A127">
        <v>1061</v>
      </c>
    </row>
    <row r="128" spans="1:1" x14ac:dyDescent="0.25">
      <c r="A128">
        <v>1062</v>
      </c>
    </row>
    <row r="129" spans="1:1" x14ac:dyDescent="0.25">
      <c r="A129">
        <v>1063</v>
      </c>
    </row>
    <row r="130" spans="1:1" x14ac:dyDescent="0.25">
      <c r="A130">
        <v>1064</v>
      </c>
    </row>
    <row r="131" spans="1:1" x14ac:dyDescent="0.25">
      <c r="A131">
        <v>1065</v>
      </c>
    </row>
    <row r="132" spans="1:1" x14ac:dyDescent="0.25">
      <c r="A132">
        <v>1066</v>
      </c>
    </row>
    <row r="133" spans="1:1" x14ac:dyDescent="0.25">
      <c r="A133">
        <v>1067</v>
      </c>
    </row>
    <row r="134" spans="1:1" x14ac:dyDescent="0.25">
      <c r="A134">
        <v>1068</v>
      </c>
    </row>
    <row r="135" spans="1:1" x14ac:dyDescent="0.25">
      <c r="A135">
        <v>1069</v>
      </c>
    </row>
    <row r="136" spans="1:1" x14ac:dyDescent="0.25">
      <c r="A136">
        <v>1070</v>
      </c>
    </row>
    <row r="137" spans="1:1" x14ac:dyDescent="0.25">
      <c r="A137">
        <v>1071</v>
      </c>
    </row>
    <row r="138" spans="1:1" x14ac:dyDescent="0.25">
      <c r="A138">
        <v>1072</v>
      </c>
    </row>
    <row r="139" spans="1:1" x14ac:dyDescent="0.25">
      <c r="A139">
        <v>1073</v>
      </c>
    </row>
    <row r="140" spans="1:1" x14ac:dyDescent="0.25">
      <c r="A140">
        <v>1074</v>
      </c>
    </row>
    <row r="141" spans="1:1" x14ac:dyDescent="0.25">
      <c r="A141">
        <v>1075</v>
      </c>
    </row>
    <row r="142" spans="1:1" x14ac:dyDescent="0.25">
      <c r="A142">
        <v>1076</v>
      </c>
    </row>
    <row r="143" spans="1:1" x14ac:dyDescent="0.25">
      <c r="A143">
        <v>1077</v>
      </c>
    </row>
    <row r="144" spans="1:1" x14ac:dyDescent="0.25">
      <c r="A144">
        <v>1078</v>
      </c>
    </row>
    <row r="145" spans="1:1" x14ac:dyDescent="0.25">
      <c r="A145">
        <v>1079</v>
      </c>
    </row>
    <row r="146" spans="1:1" x14ac:dyDescent="0.25">
      <c r="A146">
        <v>1080</v>
      </c>
    </row>
    <row r="147" spans="1:1" x14ac:dyDescent="0.25">
      <c r="A147">
        <v>1081</v>
      </c>
    </row>
    <row r="148" spans="1:1" x14ac:dyDescent="0.25">
      <c r="A148">
        <v>1082</v>
      </c>
    </row>
    <row r="149" spans="1:1" x14ac:dyDescent="0.25">
      <c r="A149">
        <v>1083</v>
      </c>
    </row>
    <row r="150" spans="1:1" x14ac:dyDescent="0.25">
      <c r="A150">
        <v>1084</v>
      </c>
    </row>
    <row r="151" spans="1:1" x14ac:dyDescent="0.25">
      <c r="A151">
        <v>1085</v>
      </c>
    </row>
    <row r="152" spans="1:1" x14ac:dyDescent="0.25">
      <c r="A152">
        <v>1086</v>
      </c>
    </row>
    <row r="153" spans="1:1" x14ac:dyDescent="0.25">
      <c r="A153">
        <v>1087</v>
      </c>
    </row>
    <row r="154" spans="1:1" x14ac:dyDescent="0.25">
      <c r="A154">
        <v>1088</v>
      </c>
    </row>
    <row r="155" spans="1:1" x14ac:dyDescent="0.25">
      <c r="A155">
        <v>1089</v>
      </c>
    </row>
    <row r="156" spans="1:1" x14ac:dyDescent="0.25">
      <c r="A156">
        <v>1090</v>
      </c>
    </row>
    <row r="157" spans="1:1" x14ac:dyDescent="0.25">
      <c r="A157">
        <v>1091</v>
      </c>
    </row>
    <row r="158" spans="1:1" x14ac:dyDescent="0.25">
      <c r="A158">
        <v>1092</v>
      </c>
    </row>
    <row r="159" spans="1:1" x14ac:dyDescent="0.25">
      <c r="A159">
        <v>1093</v>
      </c>
    </row>
    <row r="160" spans="1:1" x14ac:dyDescent="0.25">
      <c r="A160">
        <v>1094</v>
      </c>
    </row>
    <row r="161" spans="1:1" x14ac:dyDescent="0.25">
      <c r="A161">
        <v>1095</v>
      </c>
    </row>
    <row r="162" spans="1:1" x14ac:dyDescent="0.25">
      <c r="A162">
        <v>1096</v>
      </c>
    </row>
    <row r="163" spans="1:1" x14ac:dyDescent="0.25">
      <c r="A163">
        <v>1097</v>
      </c>
    </row>
    <row r="164" spans="1:1" x14ac:dyDescent="0.25">
      <c r="A164">
        <v>1098</v>
      </c>
    </row>
    <row r="165" spans="1:1" x14ac:dyDescent="0.25">
      <c r="A165">
        <v>1099</v>
      </c>
    </row>
    <row r="166" spans="1:1" x14ac:dyDescent="0.25">
      <c r="A166">
        <v>1100</v>
      </c>
    </row>
    <row r="167" spans="1:1" x14ac:dyDescent="0.25">
      <c r="A167">
        <v>1101</v>
      </c>
    </row>
    <row r="168" spans="1:1" x14ac:dyDescent="0.25">
      <c r="A168">
        <v>1102</v>
      </c>
    </row>
    <row r="169" spans="1:1" x14ac:dyDescent="0.25">
      <c r="A169">
        <v>1103</v>
      </c>
    </row>
    <row r="170" spans="1:1" x14ac:dyDescent="0.25">
      <c r="A170">
        <v>1104</v>
      </c>
    </row>
    <row r="171" spans="1:1" x14ac:dyDescent="0.25">
      <c r="A171">
        <v>1105</v>
      </c>
    </row>
    <row r="172" spans="1:1" x14ac:dyDescent="0.25">
      <c r="A172">
        <v>1106</v>
      </c>
    </row>
    <row r="173" spans="1:1" x14ac:dyDescent="0.25">
      <c r="A173">
        <v>1107</v>
      </c>
    </row>
    <row r="174" spans="1:1" x14ac:dyDescent="0.25">
      <c r="A174">
        <v>1108</v>
      </c>
    </row>
    <row r="175" spans="1:1" x14ac:dyDescent="0.25">
      <c r="A175">
        <v>1109</v>
      </c>
    </row>
    <row r="176" spans="1:1" x14ac:dyDescent="0.25">
      <c r="A176">
        <v>1110</v>
      </c>
    </row>
    <row r="177" spans="1:1" x14ac:dyDescent="0.25">
      <c r="A177">
        <v>1111</v>
      </c>
    </row>
    <row r="178" spans="1:1" x14ac:dyDescent="0.25">
      <c r="A178">
        <v>1112</v>
      </c>
    </row>
    <row r="179" spans="1:1" x14ac:dyDescent="0.25">
      <c r="A179">
        <v>1113</v>
      </c>
    </row>
    <row r="180" spans="1:1" x14ac:dyDescent="0.25">
      <c r="A180">
        <v>1114</v>
      </c>
    </row>
    <row r="181" spans="1:1" x14ac:dyDescent="0.25">
      <c r="A181">
        <v>1115</v>
      </c>
    </row>
    <row r="182" spans="1:1" x14ac:dyDescent="0.25">
      <c r="A182">
        <v>1116</v>
      </c>
    </row>
    <row r="183" spans="1:1" x14ac:dyDescent="0.25">
      <c r="A183">
        <v>1117</v>
      </c>
    </row>
    <row r="184" spans="1:1" x14ac:dyDescent="0.25">
      <c r="A184">
        <v>1118</v>
      </c>
    </row>
    <row r="185" spans="1:1" x14ac:dyDescent="0.25">
      <c r="A185">
        <v>1119</v>
      </c>
    </row>
    <row r="186" spans="1:1" x14ac:dyDescent="0.25">
      <c r="A186">
        <v>1120</v>
      </c>
    </row>
    <row r="187" spans="1:1" x14ac:dyDescent="0.25">
      <c r="A187">
        <v>1121</v>
      </c>
    </row>
    <row r="188" spans="1:1" x14ac:dyDescent="0.25">
      <c r="A188">
        <v>1122</v>
      </c>
    </row>
    <row r="189" spans="1:1" x14ac:dyDescent="0.25">
      <c r="A189">
        <v>1123</v>
      </c>
    </row>
    <row r="190" spans="1:1" x14ac:dyDescent="0.25">
      <c r="A190">
        <v>1124</v>
      </c>
    </row>
    <row r="191" spans="1:1" x14ac:dyDescent="0.25">
      <c r="A191">
        <v>1125</v>
      </c>
    </row>
    <row r="192" spans="1:1" x14ac:dyDescent="0.25">
      <c r="A192">
        <v>1126</v>
      </c>
    </row>
    <row r="193" spans="1:1" x14ac:dyDescent="0.25">
      <c r="A193">
        <v>1127</v>
      </c>
    </row>
    <row r="194" spans="1:1" x14ac:dyDescent="0.25">
      <c r="A194">
        <v>1128</v>
      </c>
    </row>
    <row r="195" spans="1:1" x14ac:dyDescent="0.25">
      <c r="A195">
        <v>1129</v>
      </c>
    </row>
    <row r="196" spans="1:1" x14ac:dyDescent="0.25">
      <c r="A196">
        <v>1130</v>
      </c>
    </row>
    <row r="197" spans="1:1" x14ac:dyDescent="0.25">
      <c r="A197">
        <v>1131</v>
      </c>
    </row>
    <row r="198" spans="1:1" x14ac:dyDescent="0.25">
      <c r="A198">
        <v>1132</v>
      </c>
    </row>
    <row r="199" spans="1:1" x14ac:dyDescent="0.25">
      <c r="A199">
        <v>1133</v>
      </c>
    </row>
    <row r="200" spans="1:1" x14ac:dyDescent="0.25">
      <c r="A200">
        <v>1134</v>
      </c>
    </row>
    <row r="201" spans="1:1" x14ac:dyDescent="0.25">
      <c r="A201">
        <v>1135</v>
      </c>
    </row>
    <row r="202" spans="1:1" x14ac:dyDescent="0.25">
      <c r="A202">
        <v>1136</v>
      </c>
    </row>
    <row r="203" spans="1:1" x14ac:dyDescent="0.25">
      <c r="A203">
        <v>1137</v>
      </c>
    </row>
    <row r="204" spans="1:1" x14ac:dyDescent="0.25">
      <c r="A204">
        <v>1138</v>
      </c>
    </row>
    <row r="205" spans="1:1" x14ac:dyDescent="0.25">
      <c r="A205">
        <v>1139</v>
      </c>
    </row>
    <row r="206" spans="1:1" x14ac:dyDescent="0.25">
      <c r="A206">
        <v>1140</v>
      </c>
    </row>
    <row r="207" spans="1:1" x14ac:dyDescent="0.25">
      <c r="A207">
        <v>1141</v>
      </c>
    </row>
    <row r="208" spans="1:1" x14ac:dyDescent="0.25">
      <c r="A208">
        <v>1142</v>
      </c>
    </row>
    <row r="209" spans="1:1" x14ac:dyDescent="0.25">
      <c r="A209">
        <v>1143</v>
      </c>
    </row>
    <row r="210" spans="1:1" x14ac:dyDescent="0.25">
      <c r="A210">
        <v>1144</v>
      </c>
    </row>
    <row r="211" spans="1:1" x14ac:dyDescent="0.25">
      <c r="A211">
        <v>1145</v>
      </c>
    </row>
    <row r="212" spans="1:1" x14ac:dyDescent="0.25">
      <c r="A212">
        <v>1146</v>
      </c>
    </row>
    <row r="213" spans="1:1" x14ac:dyDescent="0.25">
      <c r="A213">
        <v>1147</v>
      </c>
    </row>
    <row r="214" spans="1:1" x14ac:dyDescent="0.25">
      <c r="A214">
        <v>1148</v>
      </c>
    </row>
    <row r="215" spans="1:1" x14ac:dyDescent="0.25">
      <c r="A215">
        <v>1149</v>
      </c>
    </row>
    <row r="216" spans="1:1" x14ac:dyDescent="0.25">
      <c r="A216">
        <v>1150</v>
      </c>
    </row>
    <row r="217" spans="1:1" x14ac:dyDescent="0.25">
      <c r="A217">
        <v>1151</v>
      </c>
    </row>
    <row r="218" spans="1:1" x14ac:dyDescent="0.25">
      <c r="A218">
        <v>1152</v>
      </c>
    </row>
    <row r="219" spans="1:1" x14ac:dyDescent="0.25">
      <c r="A219">
        <v>1153</v>
      </c>
    </row>
    <row r="220" spans="1:1" x14ac:dyDescent="0.25">
      <c r="A220">
        <v>1154</v>
      </c>
    </row>
    <row r="221" spans="1:1" x14ac:dyDescent="0.25">
      <c r="A221">
        <v>1155</v>
      </c>
    </row>
    <row r="222" spans="1:1" x14ac:dyDescent="0.25">
      <c r="A222">
        <v>1156</v>
      </c>
    </row>
    <row r="223" spans="1:1" x14ac:dyDescent="0.25">
      <c r="A223">
        <v>1157</v>
      </c>
    </row>
    <row r="224" spans="1:1" x14ac:dyDescent="0.25">
      <c r="A224">
        <v>1158</v>
      </c>
    </row>
    <row r="225" spans="1:1" x14ac:dyDescent="0.25">
      <c r="A225">
        <v>1159</v>
      </c>
    </row>
    <row r="226" spans="1:1" x14ac:dyDescent="0.25">
      <c r="A226">
        <v>1160</v>
      </c>
    </row>
    <row r="227" spans="1:1" x14ac:dyDescent="0.25">
      <c r="A227">
        <v>1161</v>
      </c>
    </row>
    <row r="228" spans="1:1" x14ac:dyDescent="0.25">
      <c r="A228">
        <v>1162</v>
      </c>
    </row>
    <row r="229" spans="1:1" x14ac:dyDescent="0.25">
      <c r="A229">
        <v>1163</v>
      </c>
    </row>
    <row r="230" spans="1:1" x14ac:dyDescent="0.25">
      <c r="A230">
        <v>1164</v>
      </c>
    </row>
    <row r="231" spans="1:1" x14ac:dyDescent="0.25">
      <c r="A231">
        <v>1165</v>
      </c>
    </row>
    <row r="232" spans="1:1" x14ac:dyDescent="0.25">
      <c r="A232">
        <v>1166</v>
      </c>
    </row>
    <row r="233" spans="1:1" x14ac:dyDescent="0.25">
      <c r="A233">
        <v>1167</v>
      </c>
    </row>
    <row r="234" spans="1:1" x14ac:dyDescent="0.25">
      <c r="A234">
        <v>1168</v>
      </c>
    </row>
    <row r="235" spans="1:1" x14ac:dyDescent="0.25">
      <c r="A235">
        <v>1169</v>
      </c>
    </row>
    <row r="236" spans="1:1" x14ac:dyDescent="0.25">
      <c r="A236">
        <v>1170</v>
      </c>
    </row>
    <row r="237" spans="1:1" x14ac:dyDescent="0.25">
      <c r="A237">
        <v>1171</v>
      </c>
    </row>
    <row r="238" spans="1:1" x14ac:dyDescent="0.25">
      <c r="A238">
        <v>1172</v>
      </c>
    </row>
    <row r="239" spans="1:1" x14ac:dyDescent="0.25">
      <c r="A239">
        <v>1173</v>
      </c>
    </row>
    <row r="240" spans="1:1" x14ac:dyDescent="0.25">
      <c r="A240">
        <v>1174</v>
      </c>
    </row>
    <row r="241" spans="1:1" x14ac:dyDescent="0.25">
      <c r="A241">
        <v>1175</v>
      </c>
    </row>
    <row r="242" spans="1:1" x14ac:dyDescent="0.25">
      <c r="A242">
        <v>1176</v>
      </c>
    </row>
    <row r="243" spans="1:1" x14ac:dyDescent="0.25">
      <c r="A243">
        <v>1177</v>
      </c>
    </row>
    <row r="244" spans="1:1" x14ac:dyDescent="0.25">
      <c r="A244">
        <v>1178</v>
      </c>
    </row>
    <row r="245" spans="1:1" x14ac:dyDescent="0.25">
      <c r="A245">
        <v>1179</v>
      </c>
    </row>
    <row r="246" spans="1:1" x14ac:dyDescent="0.25">
      <c r="A246">
        <v>1180</v>
      </c>
    </row>
    <row r="247" spans="1:1" x14ac:dyDescent="0.25">
      <c r="A247">
        <v>1181</v>
      </c>
    </row>
    <row r="248" spans="1:1" x14ac:dyDescent="0.25">
      <c r="A248">
        <v>1182</v>
      </c>
    </row>
    <row r="249" spans="1:1" x14ac:dyDescent="0.25">
      <c r="A249">
        <v>1183</v>
      </c>
    </row>
    <row r="250" spans="1:1" x14ac:dyDescent="0.25">
      <c r="A250">
        <v>1184</v>
      </c>
    </row>
    <row r="251" spans="1:1" x14ac:dyDescent="0.25">
      <c r="A251">
        <v>1185</v>
      </c>
    </row>
    <row r="252" spans="1:1" x14ac:dyDescent="0.25">
      <c r="A252">
        <v>1186</v>
      </c>
    </row>
    <row r="253" spans="1:1" x14ac:dyDescent="0.25">
      <c r="A253">
        <v>1187</v>
      </c>
    </row>
    <row r="254" spans="1:1" x14ac:dyDescent="0.25">
      <c r="A254">
        <v>1188</v>
      </c>
    </row>
    <row r="255" spans="1:1" x14ac:dyDescent="0.25">
      <c r="A255">
        <v>1189</v>
      </c>
    </row>
    <row r="256" spans="1:1" x14ac:dyDescent="0.25">
      <c r="A256">
        <v>1190</v>
      </c>
    </row>
    <row r="257" spans="1:1" x14ac:dyDescent="0.25">
      <c r="A257">
        <v>1191</v>
      </c>
    </row>
    <row r="258" spans="1:1" x14ac:dyDescent="0.25">
      <c r="A258">
        <v>1192</v>
      </c>
    </row>
    <row r="259" spans="1:1" x14ac:dyDescent="0.25">
      <c r="A259">
        <v>1193</v>
      </c>
    </row>
    <row r="260" spans="1:1" x14ac:dyDescent="0.25">
      <c r="A260">
        <v>1194</v>
      </c>
    </row>
    <row r="261" spans="1:1" x14ac:dyDescent="0.25">
      <c r="A261">
        <v>1195</v>
      </c>
    </row>
    <row r="262" spans="1:1" x14ac:dyDescent="0.25">
      <c r="A262">
        <v>1196</v>
      </c>
    </row>
    <row r="263" spans="1:1" x14ac:dyDescent="0.25">
      <c r="A263">
        <v>1197</v>
      </c>
    </row>
    <row r="264" spans="1:1" x14ac:dyDescent="0.25">
      <c r="A264">
        <v>1198</v>
      </c>
    </row>
    <row r="265" spans="1:1" x14ac:dyDescent="0.25">
      <c r="A265">
        <v>1199</v>
      </c>
    </row>
    <row r="266" spans="1:1" x14ac:dyDescent="0.25">
      <c r="A266">
        <v>1200</v>
      </c>
    </row>
    <row r="267" spans="1:1" x14ac:dyDescent="0.25">
      <c r="A267">
        <v>1201</v>
      </c>
    </row>
    <row r="268" spans="1:1" x14ac:dyDescent="0.25">
      <c r="A268">
        <v>1202</v>
      </c>
    </row>
    <row r="269" spans="1:1" x14ac:dyDescent="0.25">
      <c r="A269">
        <v>1203</v>
      </c>
    </row>
    <row r="270" spans="1:1" x14ac:dyDescent="0.25">
      <c r="A270">
        <v>1204</v>
      </c>
    </row>
    <row r="271" spans="1:1" x14ac:dyDescent="0.25">
      <c r="A271">
        <v>1205</v>
      </c>
    </row>
    <row r="272" spans="1:1" x14ac:dyDescent="0.25">
      <c r="A272">
        <v>1206</v>
      </c>
    </row>
    <row r="273" spans="1:1" x14ac:dyDescent="0.25">
      <c r="A273">
        <v>1207</v>
      </c>
    </row>
    <row r="274" spans="1:1" x14ac:dyDescent="0.25">
      <c r="A274">
        <v>1208</v>
      </c>
    </row>
    <row r="275" spans="1:1" x14ac:dyDescent="0.25">
      <c r="A275">
        <v>1209</v>
      </c>
    </row>
    <row r="276" spans="1:1" x14ac:dyDescent="0.25">
      <c r="A276">
        <v>1210</v>
      </c>
    </row>
    <row r="277" spans="1:1" x14ac:dyDescent="0.25">
      <c r="A277">
        <v>1211</v>
      </c>
    </row>
    <row r="278" spans="1:1" x14ac:dyDescent="0.25">
      <c r="A278">
        <v>1212</v>
      </c>
    </row>
    <row r="279" spans="1:1" x14ac:dyDescent="0.25">
      <c r="A279">
        <v>1213</v>
      </c>
    </row>
    <row r="280" spans="1:1" x14ac:dyDescent="0.25">
      <c r="A280">
        <v>1214</v>
      </c>
    </row>
    <row r="281" spans="1:1" x14ac:dyDescent="0.25">
      <c r="A281">
        <v>1215</v>
      </c>
    </row>
    <row r="282" spans="1:1" x14ac:dyDescent="0.25">
      <c r="A282">
        <v>1216</v>
      </c>
    </row>
    <row r="283" spans="1:1" x14ac:dyDescent="0.25">
      <c r="A283">
        <v>1217</v>
      </c>
    </row>
    <row r="284" spans="1:1" x14ac:dyDescent="0.25">
      <c r="A284">
        <v>1218</v>
      </c>
    </row>
    <row r="285" spans="1:1" x14ac:dyDescent="0.25">
      <c r="A285">
        <v>1219</v>
      </c>
    </row>
    <row r="286" spans="1:1" x14ac:dyDescent="0.25">
      <c r="A286">
        <v>1220</v>
      </c>
    </row>
    <row r="287" spans="1:1" x14ac:dyDescent="0.25">
      <c r="A287">
        <v>1221</v>
      </c>
    </row>
    <row r="288" spans="1:1" x14ac:dyDescent="0.25">
      <c r="A288">
        <v>1222</v>
      </c>
    </row>
    <row r="289" spans="1:1" x14ac:dyDescent="0.25">
      <c r="A289">
        <v>1223</v>
      </c>
    </row>
    <row r="290" spans="1:1" x14ac:dyDescent="0.25">
      <c r="A290">
        <v>1224</v>
      </c>
    </row>
    <row r="291" spans="1:1" x14ac:dyDescent="0.25">
      <c r="A291">
        <v>1225</v>
      </c>
    </row>
    <row r="292" spans="1:1" x14ac:dyDescent="0.25">
      <c r="A292">
        <v>1226</v>
      </c>
    </row>
    <row r="293" spans="1:1" x14ac:dyDescent="0.25">
      <c r="A293">
        <v>1227</v>
      </c>
    </row>
    <row r="294" spans="1:1" x14ac:dyDescent="0.25">
      <c r="A294">
        <v>1228</v>
      </c>
    </row>
    <row r="295" spans="1:1" x14ac:dyDescent="0.25">
      <c r="A295">
        <v>1229</v>
      </c>
    </row>
    <row r="296" spans="1:1" x14ac:dyDescent="0.25">
      <c r="A296">
        <v>1230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8"/>
  <sheetViews>
    <sheetView workbookViewId="0">
      <selection activeCell="H8" sqref="H8"/>
    </sheetView>
  </sheetViews>
  <sheetFormatPr baseColWidth="10" defaultRowHeight="15" x14ac:dyDescent="0.25"/>
  <sheetData>
    <row r="4" spans="2:8" x14ac:dyDescent="0.25">
      <c r="B4" t="s">
        <v>164</v>
      </c>
      <c r="F4" t="s">
        <v>165</v>
      </c>
    </row>
    <row r="6" spans="2:8" x14ac:dyDescent="0.25">
      <c r="B6" t="s">
        <v>166</v>
      </c>
      <c r="F6" t="s">
        <v>167</v>
      </c>
    </row>
    <row r="8" spans="2:8" x14ac:dyDescent="0.25">
      <c r="B8" t="s">
        <v>168</v>
      </c>
      <c r="H8"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H25" sqref="H25"/>
    </sheetView>
  </sheetViews>
  <sheetFormatPr baseColWidth="10" defaultRowHeight="15" x14ac:dyDescent="0.25"/>
  <sheetData>
    <row r="1" spans="1:11" x14ac:dyDescent="0.25">
      <c r="A1">
        <v>935</v>
      </c>
      <c r="B1" s="11"/>
    </row>
    <row r="2" spans="1:11" ht="28.5" x14ac:dyDescent="0.45">
      <c r="A2">
        <v>990</v>
      </c>
      <c r="B2" s="11"/>
      <c r="D2" s="157" t="s">
        <v>12</v>
      </c>
      <c r="E2" s="158" t="s">
        <v>6</v>
      </c>
      <c r="F2" s="158"/>
      <c r="G2" s="159" t="s">
        <v>9</v>
      </c>
      <c r="H2" s="160" t="s">
        <v>10</v>
      </c>
      <c r="I2" s="160"/>
      <c r="J2" s="160"/>
      <c r="K2" s="160"/>
    </row>
    <row r="3" spans="1:11" ht="28.5" x14ac:dyDescent="0.45">
      <c r="A3">
        <v>1000</v>
      </c>
      <c r="B3" s="12"/>
      <c r="D3" s="157"/>
      <c r="E3" s="6" t="s">
        <v>7</v>
      </c>
      <c r="F3" s="6" t="s">
        <v>8</v>
      </c>
      <c r="G3" s="159"/>
      <c r="H3" s="7" t="s">
        <v>2</v>
      </c>
      <c r="I3" s="7" t="s">
        <v>11</v>
      </c>
      <c r="J3" s="7" t="s">
        <v>4</v>
      </c>
      <c r="K3" s="7" t="s">
        <v>5</v>
      </c>
    </row>
    <row r="4" spans="1:11" ht="33.75" x14ac:dyDescent="0.5">
      <c r="A4">
        <v>1000</v>
      </c>
      <c r="B4" s="12"/>
      <c r="D4" s="8">
        <v>1</v>
      </c>
      <c r="E4" s="6">
        <v>930</v>
      </c>
      <c r="F4" s="6">
        <f>E4+60</f>
        <v>990</v>
      </c>
      <c r="G4" s="6">
        <f>AVERAGE(E4:F4)</f>
        <v>960</v>
      </c>
      <c r="H4" s="7">
        <v>2</v>
      </c>
      <c r="I4" s="6">
        <v>1</v>
      </c>
      <c r="J4" s="10">
        <f>H4/30</f>
        <v>6.6666666666666666E-2</v>
      </c>
      <c r="K4" s="10">
        <f>J4</f>
        <v>6.6666666666666666E-2</v>
      </c>
    </row>
    <row r="5" spans="1:11" ht="33.75" x14ac:dyDescent="0.5">
      <c r="A5">
        <v>1010</v>
      </c>
      <c r="B5" s="12"/>
      <c r="D5" s="8">
        <v>2</v>
      </c>
      <c r="E5" s="6">
        <f>F4</f>
        <v>990</v>
      </c>
      <c r="F5" s="6">
        <f t="shared" ref="F5:F8" si="0">E5+60</f>
        <v>1050</v>
      </c>
      <c r="G5" s="6">
        <f t="shared" ref="G5:G8" si="1">AVERAGE(E5:F5)</f>
        <v>1020</v>
      </c>
      <c r="H5" s="7">
        <v>8</v>
      </c>
      <c r="I5" s="6">
        <f>I4+H5</f>
        <v>9</v>
      </c>
      <c r="J5" s="10">
        <f t="shared" ref="J5:J8" si="2">H5/30</f>
        <v>0.26666666666666666</v>
      </c>
      <c r="K5" s="10">
        <f>K4+J5</f>
        <v>0.33333333333333331</v>
      </c>
    </row>
    <row r="6" spans="1:11" ht="33.75" x14ac:dyDescent="0.5">
      <c r="A6">
        <v>1030</v>
      </c>
      <c r="B6" s="12"/>
      <c r="D6" s="8">
        <v>3</v>
      </c>
      <c r="E6" s="6">
        <f t="shared" ref="E6:E8" si="3">F5</f>
        <v>1050</v>
      </c>
      <c r="F6" s="6">
        <f t="shared" si="0"/>
        <v>1110</v>
      </c>
      <c r="G6" s="6">
        <f t="shared" si="1"/>
        <v>1080</v>
      </c>
      <c r="H6" s="7">
        <v>9</v>
      </c>
      <c r="I6" s="6">
        <f t="shared" ref="I6:I8" si="4">I5+H6</f>
        <v>18</v>
      </c>
      <c r="J6" s="10">
        <f t="shared" si="2"/>
        <v>0.3</v>
      </c>
      <c r="K6" s="10">
        <f t="shared" ref="K6:K8" si="5">K5+J6</f>
        <v>0.6333333333333333</v>
      </c>
    </row>
    <row r="7" spans="1:11" ht="33.75" x14ac:dyDescent="0.5">
      <c r="A7">
        <v>1030</v>
      </c>
      <c r="B7" s="12"/>
      <c r="D7" s="8">
        <v>4</v>
      </c>
      <c r="E7" s="6">
        <f t="shared" si="3"/>
        <v>1110</v>
      </c>
      <c r="F7" s="6">
        <f t="shared" si="0"/>
        <v>1170</v>
      </c>
      <c r="G7" s="6">
        <f t="shared" si="1"/>
        <v>1140</v>
      </c>
      <c r="H7" s="7">
        <v>7</v>
      </c>
      <c r="I7" s="6">
        <f t="shared" si="4"/>
        <v>25</v>
      </c>
      <c r="J7" s="10">
        <f t="shared" si="2"/>
        <v>0.23333333333333334</v>
      </c>
      <c r="K7" s="10">
        <f t="shared" si="5"/>
        <v>0.8666666666666667</v>
      </c>
    </row>
    <row r="8" spans="1:11" ht="33.75" x14ac:dyDescent="0.5">
      <c r="A8">
        <v>1030</v>
      </c>
      <c r="B8" s="12"/>
      <c r="D8" s="8">
        <v>5</v>
      </c>
      <c r="E8" s="6">
        <f t="shared" si="3"/>
        <v>1170</v>
      </c>
      <c r="F8" s="6">
        <f t="shared" si="0"/>
        <v>1230</v>
      </c>
      <c r="G8" s="6">
        <f t="shared" si="1"/>
        <v>1200</v>
      </c>
      <c r="H8" s="7">
        <v>4</v>
      </c>
      <c r="I8" s="6">
        <f t="shared" si="4"/>
        <v>29</v>
      </c>
      <c r="J8" s="6">
        <f t="shared" si="2"/>
        <v>0.13333333333333333</v>
      </c>
      <c r="K8" s="10">
        <f t="shared" si="5"/>
        <v>1</v>
      </c>
    </row>
    <row r="9" spans="1:11" ht="33.75" x14ac:dyDescent="0.5">
      <c r="A9">
        <v>1050</v>
      </c>
      <c r="B9" s="12"/>
      <c r="D9" s="8"/>
      <c r="E9" s="6"/>
      <c r="F9" s="6"/>
      <c r="G9" s="6"/>
      <c r="H9" s="7"/>
      <c r="I9" s="6"/>
      <c r="J9" s="6"/>
      <c r="K9" s="10"/>
    </row>
    <row r="10" spans="1:11" ht="28.5" x14ac:dyDescent="0.45">
      <c r="A10">
        <v>1050</v>
      </c>
      <c r="B10" s="12"/>
      <c r="D10" s="161" t="s">
        <v>13</v>
      </c>
      <c r="E10" s="162"/>
      <c r="F10" s="6"/>
      <c r="G10" s="6"/>
      <c r="H10" s="7">
        <f>SUM(H4:H9)</f>
        <v>30</v>
      </c>
      <c r="I10" s="6"/>
      <c r="J10" s="10">
        <f>SUM(J4:J9)</f>
        <v>1</v>
      </c>
      <c r="K10" s="6"/>
    </row>
    <row r="11" spans="1:11" x14ac:dyDescent="0.25">
      <c r="A11">
        <v>1060</v>
      </c>
      <c r="B11" s="9"/>
    </row>
    <row r="12" spans="1:11" x14ac:dyDescent="0.25">
      <c r="A12">
        <v>1070</v>
      </c>
      <c r="B12" s="9"/>
    </row>
    <row r="13" spans="1:11" x14ac:dyDescent="0.25">
      <c r="A13">
        <v>1080</v>
      </c>
      <c r="B13" s="9"/>
    </row>
    <row r="14" spans="1:11" x14ac:dyDescent="0.25">
      <c r="A14">
        <v>1090</v>
      </c>
      <c r="B14" s="9"/>
    </row>
    <row r="15" spans="1:11" x14ac:dyDescent="0.25">
      <c r="A15">
        <v>1100</v>
      </c>
      <c r="B15" s="9"/>
    </row>
    <row r="16" spans="1:11" x14ac:dyDescent="0.25">
      <c r="A16">
        <v>1100</v>
      </c>
      <c r="B16" s="9"/>
    </row>
    <row r="17" spans="1:2" x14ac:dyDescent="0.25">
      <c r="A17">
        <v>1105</v>
      </c>
      <c r="B17" s="9"/>
    </row>
    <row r="18" spans="1:2" x14ac:dyDescent="0.25">
      <c r="A18">
        <v>1110</v>
      </c>
      <c r="B18" s="9"/>
    </row>
    <row r="19" spans="1:2" x14ac:dyDescent="0.25">
      <c r="A19">
        <v>1110</v>
      </c>
      <c r="B19" s="9"/>
    </row>
    <row r="20" spans="1:2" x14ac:dyDescent="0.25">
      <c r="A20">
        <v>1120</v>
      </c>
      <c r="B20" s="13"/>
    </row>
    <row r="21" spans="1:2" x14ac:dyDescent="0.25">
      <c r="A21">
        <v>1130</v>
      </c>
      <c r="B21" s="13"/>
    </row>
    <row r="22" spans="1:2" x14ac:dyDescent="0.25">
      <c r="A22">
        <v>1150</v>
      </c>
      <c r="B22" s="13"/>
    </row>
    <row r="23" spans="1:2" x14ac:dyDescent="0.25">
      <c r="A23">
        <v>1150</v>
      </c>
      <c r="B23" s="13"/>
    </row>
    <row r="24" spans="1:2" x14ac:dyDescent="0.25">
      <c r="A24">
        <v>1150</v>
      </c>
      <c r="B24" s="13"/>
    </row>
    <row r="25" spans="1:2" x14ac:dyDescent="0.25">
      <c r="A25">
        <v>1160</v>
      </c>
      <c r="B25" s="13"/>
    </row>
    <row r="26" spans="1:2" x14ac:dyDescent="0.25">
      <c r="A26">
        <v>1170</v>
      </c>
      <c r="B26" s="13"/>
    </row>
    <row r="27" spans="1:2" x14ac:dyDescent="0.25">
      <c r="A27">
        <v>1180</v>
      </c>
      <c r="B27" s="156"/>
    </row>
    <row r="28" spans="1:2" x14ac:dyDescent="0.25">
      <c r="A28">
        <v>1200</v>
      </c>
      <c r="B28" s="156"/>
    </row>
    <row r="29" spans="1:2" x14ac:dyDescent="0.25">
      <c r="A29">
        <v>1210</v>
      </c>
      <c r="B29" s="156"/>
    </row>
    <row r="30" spans="1:2" x14ac:dyDescent="0.25">
      <c r="A30">
        <v>1230</v>
      </c>
      <c r="B30" s="156"/>
    </row>
  </sheetData>
  <sortState ref="A1:A30">
    <sortCondition ref="A1"/>
  </sortState>
  <mergeCells count="6">
    <mergeCell ref="B27:B30"/>
    <mergeCell ref="D2:D3"/>
    <mergeCell ref="E2:F2"/>
    <mergeCell ref="G2:G3"/>
    <mergeCell ref="H2:K2"/>
    <mergeCell ref="D10:E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2"/>
  <sheetViews>
    <sheetView topLeftCell="G1" workbookViewId="0">
      <selection activeCell="N2" sqref="N2"/>
    </sheetView>
  </sheetViews>
  <sheetFormatPr baseColWidth="10" defaultRowHeight="15" x14ac:dyDescent="0.25"/>
  <cols>
    <col min="3" max="3" width="6.7109375" customWidth="1"/>
    <col min="4" max="4" width="11.5703125" customWidth="1"/>
    <col min="6" max="6" width="12.140625" customWidth="1"/>
    <col min="7" max="7" width="6.5703125" customWidth="1"/>
    <col min="8" max="8" width="6" customWidth="1"/>
    <col min="9" max="9" width="7.42578125" customWidth="1"/>
    <col min="10" max="10" width="7.28515625" customWidth="1"/>
  </cols>
  <sheetData>
    <row r="2" spans="1:14" ht="18" x14ac:dyDescent="0.3">
      <c r="B2" s="23" t="s">
        <v>124</v>
      </c>
      <c r="N2" s="24" t="s">
        <v>125</v>
      </c>
    </row>
    <row r="3" spans="1:14" ht="18.75" thickBot="1" x14ac:dyDescent="0.3">
      <c r="A3">
        <v>1</v>
      </c>
      <c r="B3" s="25">
        <v>41</v>
      </c>
    </row>
    <row r="4" spans="1:14" ht="18.75" thickBot="1" x14ac:dyDescent="0.35">
      <c r="A4">
        <v>2</v>
      </c>
      <c r="B4" s="26">
        <v>50</v>
      </c>
      <c r="C4" s="164">
        <v>5</v>
      </c>
      <c r="D4">
        <v>30</v>
      </c>
      <c r="N4" s="24" t="s">
        <v>126</v>
      </c>
    </row>
    <row r="5" spans="1:14" ht="18.75" thickBot="1" x14ac:dyDescent="0.3">
      <c r="A5">
        <v>3</v>
      </c>
      <c r="B5" s="27">
        <v>76</v>
      </c>
      <c r="C5" s="164"/>
      <c r="D5">
        <v>120</v>
      </c>
    </row>
    <row r="6" spans="1:14" ht="18.75" thickBot="1" x14ac:dyDescent="0.35">
      <c r="A6">
        <v>4</v>
      </c>
      <c r="B6" s="27">
        <v>100</v>
      </c>
      <c r="C6" s="164"/>
      <c r="D6">
        <v>210</v>
      </c>
      <c r="N6" s="24" t="s">
        <v>127</v>
      </c>
    </row>
    <row r="7" spans="1:14" ht="18.75" thickBot="1" x14ac:dyDescent="0.3">
      <c r="A7">
        <v>5</v>
      </c>
      <c r="B7" s="27">
        <v>116</v>
      </c>
      <c r="C7" s="164"/>
      <c r="D7">
        <v>300</v>
      </c>
    </row>
    <row r="8" spans="1:14" ht="18.75" thickBot="1" x14ac:dyDescent="0.35">
      <c r="A8">
        <v>6</v>
      </c>
      <c r="B8" s="28">
        <v>123</v>
      </c>
      <c r="C8" s="165">
        <v>12</v>
      </c>
      <c r="D8">
        <v>390</v>
      </c>
      <c r="N8" s="24" t="s">
        <v>128</v>
      </c>
    </row>
    <row r="9" spans="1:14" ht="18.75" thickBot="1" x14ac:dyDescent="0.3">
      <c r="A9">
        <v>7</v>
      </c>
      <c r="B9" s="29">
        <v>151</v>
      </c>
      <c r="C9" s="165"/>
      <c r="D9">
        <v>480</v>
      </c>
    </row>
    <row r="10" spans="1:14" ht="18.75" thickBot="1" x14ac:dyDescent="0.3">
      <c r="A10">
        <v>8</v>
      </c>
      <c r="B10" s="30">
        <v>159</v>
      </c>
      <c r="C10" s="165"/>
      <c r="D10">
        <v>570</v>
      </c>
    </row>
    <row r="11" spans="1:14" ht="18.75" thickBot="1" x14ac:dyDescent="0.3">
      <c r="A11">
        <v>9</v>
      </c>
      <c r="B11" s="30">
        <v>162</v>
      </c>
      <c r="C11" s="165"/>
    </row>
    <row r="12" spans="1:14" ht="18.75" thickBot="1" x14ac:dyDescent="0.3">
      <c r="A12">
        <v>10</v>
      </c>
      <c r="B12" s="30">
        <v>170</v>
      </c>
      <c r="C12" s="165"/>
    </row>
    <row r="13" spans="1:14" ht="18.75" thickBot="1" x14ac:dyDescent="0.3">
      <c r="A13">
        <v>11</v>
      </c>
      <c r="B13" s="30">
        <v>174</v>
      </c>
      <c r="C13" s="165"/>
    </row>
    <row r="14" spans="1:14" ht="18.75" thickBot="1" x14ac:dyDescent="0.3">
      <c r="A14">
        <v>12</v>
      </c>
      <c r="B14" s="29">
        <v>177</v>
      </c>
      <c r="C14" s="165"/>
    </row>
    <row r="15" spans="1:14" ht="18.75" thickBot="1" x14ac:dyDescent="0.3">
      <c r="A15">
        <v>13</v>
      </c>
      <c r="B15" s="30">
        <v>181</v>
      </c>
      <c r="C15" s="165"/>
    </row>
    <row r="16" spans="1:14" ht="18.75" thickBot="1" x14ac:dyDescent="0.3">
      <c r="A16">
        <v>14</v>
      </c>
      <c r="B16" s="30">
        <v>188</v>
      </c>
      <c r="C16" s="165"/>
    </row>
    <row r="17" spans="1:13" ht="18.75" thickBot="1" x14ac:dyDescent="0.3">
      <c r="A17">
        <v>15</v>
      </c>
      <c r="B17" s="30">
        <v>192</v>
      </c>
      <c r="C17" s="165"/>
    </row>
    <row r="18" spans="1:13" ht="18.75" thickBot="1" x14ac:dyDescent="0.3">
      <c r="A18">
        <v>16</v>
      </c>
      <c r="B18" s="30">
        <v>199</v>
      </c>
      <c r="C18" s="165"/>
    </row>
    <row r="19" spans="1:13" ht="18.75" thickBot="1" x14ac:dyDescent="0.3">
      <c r="A19">
        <v>17</v>
      </c>
      <c r="B19" s="29">
        <v>205</v>
      </c>
      <c r="C19" s="165"/>
    </row>
    <row r="20" spans="1:13" ht="18.75" thickBot="1" x14ac:dyDescent="0.3">
      <c r="A20">
        <v>18</v>
      </c>
      <c r="B20" s="31">
        <v>227</v>
      </c>
      <c r="C20" s="165">
        <v>15</v>
      </c>
    </row>
    <row r="21" spans="1:13" ht="18.75" thickBot="1" x14ac:dyDescent="0.3">
      <c r="A21">
        <v>19</v>
      </c>
      <c r="B21" s="31">
        <v>232</v>
      </c>
      <c r="C21" s="165"/>
    </row>
    <row r="22" spans="1:13" ht="18.75" thickBot="1" x14ac:dyDescent="0.3">
      <c r="A22">
        <v>20</v>
      </c>
      <c r="B22" s="31">
        <v>235</v>
      </c>
      <c r="C22" s="165"/>
    </row>
    <row r="23" spans="1:13" ht="18.75" thickBot="1" x14ac:dyDescent="0.3">
      <c r="A23">
        <v>21</v>
      </c>
      <c r="B23" s="31">
        <v>240</v>
      </c>
      <c r="C23" s="165"/>
    </row>
    <row r="24" spans="1:13" ht="18.75" thickBot="1" x14ac:dyDescent="0.3">
      <c r="A24">
        <v>22</v>
      </c>
      <c r="B24" s="32">
        <v>246</v>
      </c>
      <c r="C24" s="165"/>
    </row>
    <row r="25" spans="1:13" ht="18.75" thickBot="1" x14ac:dyDescent="0.3">
      <c r="A25">
        <v>23</v>
      </c>
      <c r="B25" s="31">
        <v>250</v>
      </c>
      <c r="C25" s="165"/>
    </row>
    <row r="26" spans="1:13" ht="18.75" thickBot="1" x14ac:dyDescent="0.3">
      <c r="A26">
        <v>24</v>
      </c>
      <c r="B26" s="31">
        <v>266</v>
      </c>
      <c r="C26" s="165"/>
      <c r="F26" s="163" t="s">
        <v>41</v>
      </c>
      <c r="G26" s="163" t="s">
        <v>129</v>
      </c>
      <c r="H26" s="163"/>
      <c r="I26" s="2" t="s">
        <v>130</v>
      </c>
      <c r="J26" s="163" t="s">
        <v>1</v>
      </c>
      <c r="K26" s="163"/>
      <c r="L26" s="163"/>
      <c r="M26" s="163"/>
    </row>
    <row r="27" spans="1:13" ht="18.75" thickBot="1" x14ac:dyDescent="0.3">
      <c r="A27">
        <v>25</v>
      </c>
      <c r="B27" s="31">
        <v>271</v>
      </c>
      <c r="C27" s="165"/>
      <c r="F27" s="163"/>
      <c r="G27" s="2" t="s">
        <v>7</v>
      </c>
      <c r="H27" s="2" t="s">
        <v>8</v>
      </c>
      <c r="I27" s="2" t="s">
        <v>131</v>
      </c>
      <c r="J27" s="2" t="s">
        <v>132</v>
      </c>
      <c r="K27" s="2" t="s">
        <v>118</v>
      </c>
      <c r="L27" s="2" t="s">
        <v>133</v>
      </c>
      <c r="M27" s="2" t="s">
        <v>122</v>
      </c>
    </row>
    <row r="28" spans="1:13" ht="18.75" thickBot="1" x14ac:dyDescent="0.3">
      <c r="A28">
        <v>26</v>
      </c>
      <c r="B28" s="31">
        <v>278</v>
      </c>
      <c r="C28" s="165"/>
      <c r="F28" s="2">
        <v>1</v>
      </c>
      <c r="G28" s="2">
        <v>30</v>
      </c>
      <c r="H28" s="2">
        <f>G28+90</f>
        <v>120</v>
      </c>
      <c r="I28" s="2">
        <v>75</v>
      </c>
      <c r="J28" s="2">
        <f t="array" ref="J28:J33">FREQUENCY(B3:B47,H28:H33)</f>
        <v>5</v>
      </c>
      <c r="K28" s="2">
        <f>J28</f>
        <v>5</v>
      </c>
      <c r="L28" s="3"/>
      <c r="M28" s="3"/>
    </row>
    <row r="29" spans="1:13" ht="18.75" thickBot="1" x14ac:dyDescent="0.3">
      <c r="A29">
        <v>27</v>
      </c>
      <c r="B29" s="32">
        <v>279</v>
      </c>
      <c r="C29" s="165"/>
      <c r="F29" s="2">
        <v>2</v>
      </c>
      <c r="G29" s="2">
        <f>H28</f>
        <v>120</v>
      </c>
      <c r="H29" s="2">
        <f>G29+90</f>
        <v>210</v>
      </c>
      <c r="I29" s="2">
        <v>165</v>
      </c>
      <c r="J29" s="2">
        <v>12</v>
      </c>
      <c r="K29" s="2">
        <f>K28+J29</f>
        <v>17</v>
      </c>
      <c r="L29" s="3"/>
      <c r="M29" s="3"/>
    </row>
    <row r="30" spans="1:13" ht="18.75" thickBot="1" x14ac:dyDescent="0.3">
      <c r="A30">
        <v>28</v>
      </c>
      <c r="B30" s="31">
        <v>279</v>
      </c>
      <c r="C30" s="165"/>
      <c r="F30" s="2">
        <v>3</v>
      </c>
      <c r="G30" s="2">
        <f t="shared" ref="G30:G33" si="0">H29</f>
        <v>210</v>
      </c>
      <c r="H30" s="2">
        <f t="shared" ref="H30:H33" si="1">G30+90</f>
        <v>300</v>
      </c>
      <c r="I30" s="2">
        <v>255</v>
      </c>
      <c r="J30" s="2">
        <v>15</v>
      </c>
      <c r="K30" s="2">
        <f>K29+J30</f>
        <v>32</v>
      </c>
      <c r="L30" s="3"/>
      <c r="M30" s="3"/>
    </row>
    <row r="31" spans="1:13" ht="18.75" thickBot="1" x14ac:dyDescent="0.3">
      <c r="A31">
        <v>29</v>
      </c>
      <c r="B31" s="31">
        <v>279</v>
      </c>
      <c r="C31" s="165"/>
      <c r="F31" s="2">
        <v>4</v>
      </c>
      <c r="G31" s="2">
        <f t="shared" si="0"/>
        <v>300</v>
      </c>
      <c r="H31" s="2">
        <f t="shared" si="1"/>
        <v>390</v>
      </c>
      <c r="I31" s="2">
        <v>345</v>
      </c>
      <c r="J31" s="2">
        <v>10</v>
      </c>
      <c r="K31" s="2">
        <f t="shared" ref="K31:K33" si="2">K30+J31</f>
        <v>42</v>
      </c>
      <c r="L31" s="3"/>
      <c r="M31" s="3"/>
    </row>
    <row r="32" spans="1:13" ht="18.75" thickBot="1" x14ac:dyDescent="0.3">
      <c r="A32">
        <v>30</v>
      </c>
      <c r="B32" s="31">
        <v>294</v>
      </c>
      <c r="C32" s="165"/>
      <c r="F32" s="2">
        <v>5</v>
      </c>
      <c r="G32" s="2">
        <f t="shared" si="0"/>
        <v>390</v>
      </c>
      <c r="H32" s="2">
        <f t="shared" si="1"/>
        <v>480</v>
      </c>
      <c r="I32" s="2">
        <v>435</v>
      </c>
      <c r="J32" s="2">
        <v>2</v>
      </c>
      <c r="K32" s="2">
        <f t="shared" si="2"/>
        <v>44</v>
      </c>
      <c r="L32" s="3"/>
      <c r="M32" s="3"/>
    </row>
    <row r="33" spans="1:13" ht="18.75" thickBot="1" x14ac:dyDescent="0.3">
      <c r="A33">
        <v>31</v>
      </c>
      <c r="B33" s="31">
        <v>295</v>
      </c>
      <c r="C33" s="165"/>
      <c r="F33" s="2">
        <v>6</v>
      </c>
      <c r="G33" s="2">
        <f t="shared" si="0"/>
        <v>480</v>
      </c>
      <c r="H33" s="2">
        <f t="shared" si="1"/>
        <v>570</v>
      </c>
      <c r="I33" s="2">
        <v>525</v>
      </c>
      <c r="J33" s="2">
        <v>1</v>
      </c>
      <c r="K33" s="2">
        <f t="shared" si="2"/>
        <v>45</v>
      </c>
      <c r="L33" s="3"/>
      <c r="M33" s="3"/>
    </row>
    <row r="34" spans="1:13" ht="18.75" thickBot="1" x14ac:dyDescent="0.3">
      <c r="A34">
        <v>32</v>
      </c>
      <c r="B34" s="32">
        <v>297</v>
      </c>
      <c r="C34" s="165"/>
      <c r="F34" s="1"/>
      <c r="G34" s="1" t="s">
        <v>78</v>
      </c>
      <c r="H34" s="1"/>
      <c r="I34" s="1"/>
      <c r="J34" s="2">
        <f>SUM(J28:J33)</f>
        <v>45</v>
      </c>
      <c r="K34" s="2"/>
      <c r="L34" s="2">
        <f>SUM(L28:L33)</f>
        <v>0</v>
      </c>
      <c r="M34" s="2"/>
    </row>
    <row r="35" spans="1:13" ht="18.75" thickBot="1" x14ac:dyDescent="0.3">
      <c r="A35">
        <v>33</v>
      </c>
      <c r="B35" s="33">
        <v>303</v>
      </c>
    </row>
    <row r="36" spans="1:13" ht="18.75" thickBot="1" x14ac:dyDescent="0.3">
      <c r="A36">
        <v>34</v>
      </c>
      <c r="B36" s="33">
        <v>309</v>
      </c>
    </row>
    <row r="37" spans="1:13" ht="18.75" thickBot="1" x14ac:dyDescent="0.3">
      <c r="A37">
        <v>35</v>
      </c>
      <c r="B37" s="33">
        <v>319</v>
      </c>
    </row>
    <row r="38" spans="1:13" ht="18.75" thickBot="1" x14ac:dyDescent="0.3">
      <c r="A38">
        <v>36</v>
      </c>
      <c r="B38" s="33">
        <v>320</v>
      </c>
    </row>
    <row r="39" spans="1:13" ht="18.75" thickBot="1" x14ac:dyDescent="0.3">
      <c r="A39">
        <v>37</v>
      </c>
      <c r="B39" s="34">
        <v>321</v>
      </c>
    </row>
    <row r="40" spans="1:13" ht="18.75" thickBot="1" x14ac:dyDescent="0.3">
      <c r="A40">
        <v>38</v>
      </c>
      <c r="B40" s="33">
        <v>325</v>
      </c>
    </row>
    <row r="41" spans="1:13" ht="18.75" thickBot="1" x14ac:dyDescent="0.3">
      <c r="A41">
        <v>39</v>
      </c>
      <c r="B41" s="33">
        <v>335</v>
      </c>
    </row>
    <row r="42" spans="1:13" ht="18.75" thickBot="1" x14ac:dyDescent="0.3">
      <c r="A42">
        <v>40</v>
      </c>
      <c r="B42" s="33">
        <v>337</v>
      </c>
    </row>
    <row r="43" spans="1:13" ht="18.75" thickBot="1" x14ac:dyDescent="0.3">
      <c r="A43">
        <v>41</v>
      </c>
      <c r="B43" s="33">
        <v>342</v>
      </c>
    </row>
    <row r="44" spans="1:13" ht="18.75" thickBot="1" x14ac:dyDescent="0.3">
      <c r="A44">
        <v>42</v>
      </c>
      <c r="B44" s="34">
        <v>363</v>
      </c>
      <c r="C44">
        <v>10</v>
      </c>
    </row>
    <row r="45" spans="1:13" ht="18.75" thickBot="1" x14ac:dyDescent="0.3">
      <c r="A45">
        <v>43</v>
      </c>
      <c r="B45" s="35">
        <v>429</v>
      </c>
    </row>
    <row r="46" spans="1:13" ht="18.75" thickBot="1" x14ac:dyDescent="0.3">
      <c r="A46">
        <v>44</v>
      </c>
      <c r="B46" s="35">
        <v>434</v>
      </c>
    </row>
    <row r="47" spans="1:13" ht="18.75" thickBot="1" x14ac:dyDescent="0.3">
      <c r="A47">
        <v>45</v>
      </c>
      <c r="B47" s="35">
        <v>570</v>
      </c>
    </row>
    <row r="48" spans="1:13" ht="15.75" thickBot="1" x14ac:dyDescent="0.3">
      <c r="B48" s="36" t="s">
        <v>134</v>
      </c>
    </row>
    <row r="50" spans="2:7" ht="18.75" x14ac:dyDescent="0.3">
      <c r="B50" s="15" t="s">
        <v>135</v>
      </c>
      <c r="C50" s="15" t="s">
        <v>136</v>
      </c>
      <c r="D50" s="15"/>
      <c r="E50" s="15"/>
      <c r="F50" s="15"/>
      <c r="G50" s="15"/>
    </row>
    <row r="51" spans="2:7" ht="18.75" x14ac:dyDescent="0.3">
      <c r="B51" s="15" t="s">
        <v>137</v>
      </c>
      <c r="C51" s="15" t="s">
        <v>138</v>
      </c>
      <c r="D51" s="15" t="s">
        <v>139</v>
      </c>
      <c r="E51" s="15"/>
      <c r="F51" s="15"/>
      <c r="G51" s="15"/>
    </row>
    <row r="52" spans="2:7" ht="18.75" x14ac:dyDescent="0.3">
      <c r="B52" s="15"/>
      <c r="C52" s="15"/>
      <c r="D52" s="15">
        <v>570</v>
      </c>
      <c r="E52" s="15">
        <v>41</v>
      </c>
      <c r="F52" s="15">
        <f>D52-E52</f>
        <v>529</v>
      </c>
      <c r="G52" s="15"/>
    </row>
    <row r="53" spans="2:7" ht="18.75" x14ac:dyDescent="0.3">
      <c r="B53" s="15" t="s">
        <v>140</v>
      </c>
      <c r="C53" s="15" t="s">
        <v>141</v>
      </c>
      <c r="D53" s="15"/>
      <c r="E53" s="15"/>
      <c r="F53" s="15"/>
      <c r="G53" s="15"/>
    </row>
    <row r="54" spans="2:7" ht="18.75" x14ac:dyDescent="0.3">
      <c r="B54" s="37" t="s">
        <v>142</v>
      </c>
      <c r="C54" s="15" t="s">
        <v>143</v>
      </c>
      <c r="D54" s="15"/>
      <c r="E54" s="15">
        <v>6.45</v>
      </c>
      <c r="F54" s="15"/>
      <c r="G54" s="15">
        <v>6</v>
      </c>
    </row>
    <row r="55" spans="2:7" ht="18.75" x14ac:dyDescent="0.3">
      <c r="B55" s="15" t="s">
        <v>144</v>
      </c>
      <c r="C55" s="15" t="s">
        <v>145</v>
      </c>
    </row>
    <row r="56" spans="2:7" ht="18.75" x14ac:dyDescent="0.3">
      <c r="C56" s="15" t="s">
        <v>146</v>
      </c>
      <c r="E56" t="s">
        <v>147</v>
      </c>
      <c r="F56">
        <v>88.16</v>
      </c>
      <c r="G56">
        <v>90</v>
      </c>
    </row>
    <row r="57" spans="2:7" ht="18.75" x14ac:dyDescent="0.3">
      <c r="B57" s="15" t="s">
        <v>148</v>
      </c>
      <c r="C57" s="15" t="s">
        <v>149</v>
      </c>
    </row>
    <row r="58" spans="2:7" ht="18.75" x14ac:dyDescent="0.3">
      <c r="C58" s="15" t="s">
        <v>150</v>
      </c>
    </row>
    <row r="60" spans="2:7" x14ac:dyDescent="0.25">
      <c r="C60">
        <v>570</v>
      </c>
      <c r="E60">
        <f>6*90</f>
        <v>540</v>
      </c>
      <c r="F60" s="19">
        <f>C60-E60</f>
        <v>30</v>
      </c>
    </row>
    <row r="61" spans="2:7" x14ac:dyDescent="0.25">
      <c r="F61" t="s">
        <v>151</v>
      </c>
    </row>
    <row r="63" spans="2:7" x14ac:dyDescent="0.25">
      <c r="B63" t="s">
        <v>152</v>
      </c>
      <c r="C63" t="s">
        <v>153</v>
      </c>
    </row>
    <row r="65" spans="3:10" x14ac:dyDescent="0.25">
      <c r="C65" s="163" t="s">
        <v>41</v>
      </c>
      <c r="D65" s="163" t="s">
        <v>129</v>
      </c>
      <c r="E65" s="163"/>
      <c r="F65" s="2" t="s">
        <v>130</v>
      </c>
      <c r="G65" s="163" t="s">
        <v>1</v>
      </c>
      <c r="H65" s="163"/>
      <c r="I65" s="163"/>
      <c r="J65" s="163"/>
    </row>
    <row r="66" spans="3:10" x14ac:dyDescent="0.25">
      <c r="C66" s="163"/>
      <c r="D66" s="2" t="s">
        <v>7</v>
      </c>
      <c r="E66" s="2" t="s">
        <v>8</v>
      </c>
      <c r="F66" s="2" t="s">
        <v>131</v>
      </c>
      <c r="G66" s="2" t="s">
        <v>132</v>
      </c>
      <c r="H66" s="2" t="s">
        <v>118</v>
      </c>
      <c r="I66" s="2" t="s">
        <v>133</v>
      </c>
      <c r="J66" s="2" t="s">
        <v>122</v>
      </c>
    </row>
    <row r="67" spans="3:10" x14ac:dyDescent="0.25">
      <c r="C67" s="2">
        <v>1</v>
      </c>
      <c r="D67" s="2">
        <v>30</v>
      </c>
      <c r="E67" s="2">
        <f>D67+90</f>
        <v>120</v>
      </c>
      <c r="F67" s="2">
        <v>75</v>
      </c>
      <c r="G67" s="2">
        <v>5</v>
      </c>
      <c r="H67" s="2">
        <f>G67</f>
        <v>5</v>
      </c>
      <c r="I67" s="3">
        <f>G67/G$73</f>
        <v>0.1111111111111111</v>
      </c>
      <c r="J67" s="3">
        <f>H67/$G$73</f>
        <v>0.1111111111111111</v>
      </c>
    </row>
    <row r="68" spans="3:10" x14ac:dyDescent="0.25">
      <c r="C68" s="2">
        <v>2</v>
      </c>
      <c r="D68" s="2">
        <f>E67</f>
        <v>120</v>
      </c>
      <c r="E68" s="2">
        <f>D68+90</f>
        <v>210</v>
      </c>
      <c r="F68" s="2">
        <v>165</v>
      </c>
      <c r="G68" s="2">
        <v>12</v>
      </c>
      <c r="H68" s="2">
        <f>H67+G68</f>
        <v>17</v>
      </c>
      <c r="I68" s="3">
        <f t="shared" ref="I68:I72" si="3">G68/G$73</f>
        <v>0.26666666666666666</v>
      </c>
      <c r="J68" s="3">
        <f t="shared" ref="J68:J72" si="4">H68/$G$73</f>
        <v>0.37777777777777777</v>
      </c>
    </row>
    <row r="69" spans="3:10" x14ac:dyDescent="0.25">
      <c r="C69" s="2">
        <v>3</v>
      </c>
      <c r="D69" s="2">
        <f t="shared" ref="D69:D72" si="5">E68</f>
        <v>210</v>
      </c>
      <c r="E69" s="2">
        <f t="shared" ref="E69:E72" si="6">D69+90</f>
        <v>300</v>
      </c>
      <c r="F69" s="2">
        <v>255</v>
      </c>
      <c r="G69" s="2">
        <v>15</v>
      </c>
      <c r="H69" s="2">
        <f t="shared" ref="H69:H72" si="7">H68+G69</f>
        <v>32</v>
      </c>
      <c r="I69" s="3">
        <f t="shared" si="3"/>
        <v>0.33333333333333331</v>
      </c>
      <c r="J69" s="3">
        <f t="shared" si="4"/>
        <v>0.71111111111111114</v>
      </c>
    </row>
    <row r="70" spans="3:10" x14ac:dyDescent="0.25">
      <c r="C70" s="2">
        <v>4</v>
      </c>
      <c r="D70" s="2">
        <f t="shared" si="5"/>
        <v>300</v>
      </c>
      <c r="E70" s="2">
        <f t="shared" si="6"/>
        <v>390</v>
      </c>
      <c r="F70" s="2">
        <v>345</v>
      </c>
      <c r="G70" s="2">
        <v>10</v>
      </c>
      <c r="H70" s="2">
        <f t="shared" si="7"/>
        <v>42</v>
      </c>
      <c r="I70" s="3">
        <f t="shared" si="3"/>
        <v>0.22222222222222221</v>
      </c>
      <c r="J70" s="3">
        <f t="shared" si="4"/>
        <v>0.93333333333333335</v>
      </c>
    </row>
    <row r="71" spans="3:10" x14ac:dyDescent="0.25">
      <c r="C71" s="2">
        <v>5</v>
      </c>
      <c r="D71" s="2">
        <f t="shared" si="5"/>
        <v>390</v>
      </c>
      <c r="E71" s="2">
        <f t="shared" si="6"/>
        <v>480</v>
      </c>
      <c r="F71" s="2">
        <v>435</v>
      </c>
      <c r="G71" s="2">
        <v>2</v>
      </c>
      <c r="H71" s="2">
        <f t="shared" si="7"/>
        <v>44</v>
      </c>
      <c r="I71" s="3">
        <f t="shared" si="3"/>
        <v>4.4444444444444446E-2</v>
      </c>
      <c r="J71" s="3">
        <f t="shared" si="4"/>
        <v>0.97777777777777775</v>
      </c>
    </row>
    <row r="72" spans="3:10" x14ac:dyDescent="0.25">
      <c r="C72" s="2">
        <v>6</v>
      </c>
      <c r="D72" s="2">
        <f t="shared" si="5"/>
        <v>480</v>
      </c>
      <c r="E72" s="2">
        <f t="shared" si="6"/>
        <v>570</v>
      </c>
      <c r="F72" s="2">
        <v>525</v>
      </c>
      <c r="G72" s="2">
        <v>1</v>
      </c>
      <c r="H72" s="2">
        <f t="shared" si="7"/>
        <v>45</v>
      </c>
      <c r="I72" s="3">
        <f t="shared" si="3"/>
        <v>2.2222222222222223E-2</v>
      </c>
      <c r="J72" s="3">
        <f t="shared" si="4"/>
        <v>1</v>
      </c>
    </row>
    <row r="73" spans="3:10" x14ac:dyDescent="0.25">
      <c r="C73" s="1"/>
      <c r="D73" s="1" t="s">
        <v>78</v>
      </c>
      <c r="E73" s="1"/>
      <c r="F73" s="1"/>
      <c r="G73" s="2">
        <f>SUM(G67:G72)</f>
        <v>45</v>
      </c>
      <c r="H73" s="2"/>
      <c r="I73" s="2">
        <f>SUM(I67:I72)</f>
        <v>0.99999999999999989</v>
      </c>
      <c r="J73" s="2"/>
    </row>
    <row r="76" spans="3:10" x14ac:dyDescent="0.25">
      <c r="D76" s="2" t="s">
        <v>132</v>
      </c>
      <c r="E76" s="2" t="s">
        <v>131</v>
      </c>
    </row>
    <row r="77" spans="3:10" x14ac:dyDescent="0.25">
      <c r="D77" s="2">
        <v>5</v>
      </c>
      <c r="E77" s="2">
        <v>75</v>
      </c>
    </row>
    <row r="78" spans="3:10" x14ac:dyDescent="0.25">
      <c r="D78" s="2">
        <v>12</v>
      </c>
      <c r="E78" s="2">
        <v>165</v>
      </c>
    </row>
    <row r="79" spans="3:10" x14ac:dyDescent="0.25">
      <c r="D79" s="2">
        <v>15</v>
      </c>
      <c r="E79" s="2">
        <v>255</v>
      </c>
    </row>
    <row r="80" spans="3:10" x14ac:dyDescent="0.25">
      <c r="D80" s="2">
        <v>10</v>
      </c>
      <c r="E80" s="2">
        <v>345</v>
      </c>
    </row>
    <row r="81" spans="4:5" x14ac:dyDescent="0.25">
      <c r="D81" s="2">
        <v>2</v>
      </c>
      <c r="E81" s="2">
        <v>435</v>
      </c>
    </row>
    <row r="82" spans="4:5" x14ac:dyDescent="0.25">
      <c r="D82" s="2">
        <v>1</v>
      </c>
      <c r="E82" s="2">
        <v>525</v>
      </c>
    </row>
  </sheetData>
  <mergeCells count="9">
    <mergeCell ref="C65:C66"/>
    <mergeCell ref="D65:E65"/>
    <mergeCell ref="G65:J65"/>
    <mergeCell ref="C4:C7"/>
    <mergeCell ref="C8:C19"/>
    <mergeCell ref="C20:C34"/>
    <mergeCell ref="F26:F27"/>
    <mergeCell ref="G26:H26"/>
    <mergeCell ref="J26:M26"/>
  </mergeCells>
  <hyperlinks>
    <hyperlink ref="N2" r:id="rId1"/>
    <hyperlink ref="N4" r:id="rId2"/>
    <hyperlink ref="N6" r:id="rId3"/>
    <hyperlink ref="N8"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tabla de frecuencia  tipo 1</vt:lpstr>
      <vt:lpstr>123</vt:lpstr>
      <vt:lpstr>Hoja2</vt:lpstr>
      <vt:lpstr>Tabla  de frecuencia tipo 2</vt:lpstr>
      <vt:lpstr>Hoja3</vt:lpstr>
      <vt:lpstr>TABLA  DE FRECUENCIA  TIPO 3</vt:lpstr>
      <vt:lpstr>Hoja7</vt:lpstr>
      <vt:lpstr>Hoja1</vt:lpstr>
      <vt:lpstr>Hoja8</vt:lpstr>
      <vt:lpstr>SI USA K=5</vt:lpstr>
      <vt:lpstr>Ejemplo  adicional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Aula</dc:creator>
  <cp:lastModifiedBy>960-2015</cp:lastModifiedBy>
  <dcterms:created xsi:type="dcterms:W3CDTF">2014-03-06T16:03:43Z</dcterms:created>
  <dcterms:modified xsi:type="dcterms:W3CDTF">2019-06-26T21:44:11Z</dcterms:modified>
</cp:coreProperties>
</file>