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7137C203-687F-41EA-8A9B-644E4F3757C7}" xr6:coauthVersionLast="47" xr6:coauthVersionMax="47" xr10:uidLastSave="{00000000-0000-0000-0000-000000000000}"/>
  <bookViews>
    <workbookView xWindow="-108" yWindow="-108" windowWidth="23256" windowHeight="12576" xr2:uid="{3DA62F3F-E2E5-4DB7-9C25-025512B38C79}"/>
  </bookViews>
  <sheets>
    <sheet name="Analysi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K20" i="1"/>
  <c r="K21" i="1"/>
  <c r="K22" i="1"/>
  <c r="K23" i="1"/>
  <c r="H20" i="1"/>
  <c r="J17" i="1"/>
  <c r="J18" i="1"/>
  <c r="J19" i="1"/>
  <c r="J21" i="1"/>
  <c r="J22" i="1"/>
  <c r="J23" i="1"/>
  <c r="H21" i="1"/>
  <c r="H22" i="1"/>
  <c r="J12" i="1"/>
  <c r="J13" i="1"/>
  <c r="J14" i="1"/>
  <c r="J15" i="1"/>
  <c r="J16" i="1"/>
  <c r="J11" i="1"/>
  <c r="J10" i="1"/>
  <c r="J9" i="1"/>
  <c r="J8" i="1"/>
  <c r="J7" i="1"/>
  <c r="J6" i="1"/>
  <c r="J5" i="1"/>
  <c r="J4" i="1"/>
  <c r="H17" i="1" l="1"/>
  <c r="K17" i="1" s="1"/>
  <c r="H18" i="1"/>
  <c r="H16" i="1"/>
  <c r="K16" i="1" s="1"/>
  <c r="H13" i="1"/>
  <c r="K13" i="1" s="1"/>
  <c r="H14" i="1"/>
  <c r="H12" i="1"/>
  <c r="K12" i="1" s="1"/>
  <c r="H8" i="1"/>
  <c r="K8" i="1" s="1"/>
  <c r="H9" i="1"/>
  <c r="K9" i="1" s="1"/>
  <c r="H10" i="1"/>
  <c r="K10" i="1" s="1"/>
  <c r="H5" i="1"/>
  <c r="K5" i="1" s="1"/>
  <c r="H6" i="1"/>
  <c r="H4" i="1"/>
  <c r="K4" i="1" s="1"/>
  <c r="M22" i="1"/>
  <c r="M23" i="1"/>
  <c r="M24" i="1"/>
  <c r="M21" i="1"/>
  <c r="G7" i="1"/>
  <c r="G8" i="1"/>
  <c r="G9" i="1"/>
  <c r="G10" i="1"/>
  <c r="G11" i="1"/>
  <c r="G12" i="1"/>
  <c r="G13" i="1"/>
  <c r="G14" i="1"/>
  <c r="G15" i="1"/>
  <c r="G16" i="1"/>
  <c r="G17" i="1"/>
  <c r="G6" i="1"/>
  <c r="F7" i="1"/>
  <c r="F8" i="1"/>
  <c r="F9" i="1"/>
  <c r="F10" i="1"/>
  <c r="F11" i="1"/>
  <c r="F12" i="1"/>
  <c r="F13" i="1"/>
  <c r="F14" i="1"/>
  <c r="F15" i="1"/>
  <c r="F16" i="1"/>
  <c r="F17" i="1"/>
  <c r="F6" i="1"/>
  <c r="E18" i="1"/>
  <c r="E7" i="1"/>
  <c r="E8" i="1"/>
  <c r="E9" i="1"/>
  <c r="E10" i="1"/>
  <c r="E11" i="1"/>
  <c r="E12" i="1"/>
  <c r="E13" i="1"/>
  <c r="E14" i="1"/>
  <c r="E15" i="1"/>
  <c r="E16" i="1"/>
  <c r="E17" i="1"/>
  <c r="E6" i="1"/>
  <c r="H19" i="1" l="1"/>
  <c r="I19" i="1" s="1"/>
  <c r="H23" i="1"/>
  <c r="I16" i="1"/>
  <c r="I4" i="1"/>
  <c r="I17" i="1"/>
  <c r="I13" i="1"/>
  <c r="I6" i="1"/>
  <c r="K6" i="1"/>
  <c r="I12" i="1"/>
  <c r="H15" i="1"/>
  <c r="I10" i="1"/>
  <c r="H11" i="1"/>
  <c r="I14" i="1"/>
  <c r="K14" i="1"/>
  <c r="I9" i="1"/>
  <c r="I8" i="1"/>
  <c r="I5" i="1"/>
  <c r="H7" i="1"/>
  <c r="I18" i="1"/>
  <c r="K18" i="1"/>
  <c r="K19" i="1" l="1"/>
  <c r="I15" i="1"/>
  <c r="K15" i="1"/>
  <c r="I11" i="1"/>
  <c r="K11" i="1"/>
  <c r="I7" i="1"/>
  <c r="K7" i="1"/>
</calcChain>
</file>

<file path=xl/sharedStrings.xml><?xml version="1.0" encoding="utf-8"?>
<sst xmlns="http://schemas.openxmlformats.org/spreadsheetml/2006/main" count="48" uniqueCount="44">
  <si>
    <t>Quaterly Data for Car Sales</t>
  </si>
  <si>
    <t>Year</t>
  </si>
  <si>
    <t>Quarter</t>
  </si>
  <si>
    <t>Sales(1000)</t>
  </si>
  <si>
    <t>Year 1</t>
  </si>
  <si>
    <t>Year 2</t>
  </si>
  <si>
    <t>Year 3</t>
  </si>
  <si>
    <t>Year 4</t>
  </si>
  <si>
    <t>t</t>
  </si>
  <si>
    <t>MA(4)</t>
  </si>
  <si>
    <t>CMA(4)</t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</si>
  <si>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</si>
  <si>
    <t>Yt/CMA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</si>
  <si>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I</t>
    </r>
    <r>
      <rPr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</si>
  <si>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</si>
  <si>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</si>
  <si>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</si>
  <si>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</si>
  <si>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</si>
  <si>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</si>
  <si>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</si>
  <si>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</si>
  <si>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</si>
  <si>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</si>
  <si>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</si>
  <si>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</si>
  <si>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</si>
  <si>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</si>
  <si>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</si>
  <si>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</si>
  <si>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</si>
  <si>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</si>
  <si>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</si>
  <si>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</si>
  <si>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</si>
  <si>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</si>
  <si>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</si>
  <si>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</si>
  <si>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</si>
  <si>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</si>
  <si>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</si>
  <si>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</si>
  <si>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r>
      <t>S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*T</t>
    </r>
    <r>
      <rPr>
        <vertAlign val="subscript"/>
        <sz val="11"/>
        <color theme="1"/>
        <rFont val="Calibri"/>
        <family val="2"/>
        <scheme val="minor"/>
      </rPr>
      <t>t</t>
    </r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</si>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</sst>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F4D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1" xfId="0" applyFill="1" applyBorder="1" applyAlignment="1"/>
    <xf numFmtId="0" fontId="0" fillId="0" borderId="3" xfId="0" applyBorder="1"/>
    <xf numFmtId="0" fontId="0" fillId="0" borderId="3" xfId="0" applyNumberFormat="1" applyBorder="1"/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F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Analysis!$D$3</c:f>
              <c:strCache>
                <c:ptCount val="1"/>
                <c:pt idx="0">
                  <c:v>Sales(1000)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Analysis!$B$4:$C$23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Analysis!$D$4:$D$19</c:f>
              <c:numCache>
                <c:formatCode>General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9-488C-AC13-34FABCF1A32A}"/>
            </c:ext>
          </c:extLst>
        </c:ser>
        <c:ser>
          <c:idx val="1"/>
          <c:order val="1"/>
          <c:tx>
            <c:strRef>
              <c:f>Analysis!$F$3</c:f>
              <c:strCache>
                <c:ptCount val="1"/>
                <c:pt idx="0">
                  <c:v>CMA(4)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Analysis!$B$4:$C$23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Analysis!$F$4:$F$19</c:f>
              <c:numCache>
                <c:formatCode>General</c:formatCode>
                <c:ptCount val="16"/>
                <c:pt idx="2" formatCode="0.0">
                  <c:v>5.4749999999999996</c:v>
                </c:pt>
                <c:pt idx="3" formatCode="0.0">
                  <c:v>5.7375000000000007</c:v>
                </c:pt>
                <c:pt idx="4" formatCode="0.0">
                  <c:v>5.9749999999999996</c:v>
                </c:pt>
                <c:pt idx="5" formatCode="0.0">
                  <c:v>6.1875</c:v>
                </c:pt>
                <c:pt idx="6" formatCode="0.0">
                  <c:v>6.3250000000000002</c:v>
                </c:pt>
                <c:pt idx="7" formatCode="0.0">
                  <c:v>6.3999999999999995</c:v>
                </c:pt>
                <c:pt idx="8" formatCode="0.0">
                  <c:v>6.5374999999999996</c:v>
                </c:pt>
                <c:pt idx="9" formatCode="0.0">
                  <c:v>6.6750000000000007</c:v>
                </c:pt>
                <c:pt idx="10" formatCode="0.0">
                  <c:v>6.7625000000000002</c:v>
                </c:pt>
                <c:pt idx="11" formatCode="0.0">
                  <c:v>6.8375000000000004</c:v>
                </c:pt>
                <c:pt idx="12" formatCode="0.0">
                  <c:v>6.9375</c:v>
                </c:pt>
                <c:pt idx="13" formatCode="0.0">
                  <c:v>7.0750000000000002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9-488C-AC13-34FABCF1A32A}"/>
            </c:ext>
          </c:extLst>
        </c:ser>
        <c:ser>
          <c:idx val="2"/>
          <c:order val="2"/>
          <c:tx>
            <c:strRef>
              <c:f>Analysis!$K$3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Analysis!$B$4:$C$23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Analysis!$K$4:$K$23</c:f>
              <c:numCache>
                <c:formatCode>0.00</c:formatCode>
                <c:ptCount val="20"/>
                <c:pt idx="0">
                  <c:v>4.8898973044656193</c:v>
                </c:pt>
                <c:pt idx="1">
                  <c:v>4.5172806359757258</c:v>
                </c:pt>
                <c:pt idx="2">
                  <c:v>6.0486442233581954</c:v>
                </c:pt>
                <c:pt idx="3">
                  <c:v>6.5295167292367697</c:v>
                </c:pt>
                <c:pt idx="4">
                  <c:v>5.4363774376278773</c:v>
                </c:pt>
                <c:pt idx="5">
                  <c:v>5.0083968418100593</c:v>
                </c:pt>
                <c:pt idx="6">
                  <c:v>6.688848746903882</c:v>
                </c:pt>
                <c:pt idx="7">
                  <c:v>7.2028024854410555</c:v>
                </c:pt>
                <c:pt idx="8">
                  <c:v>5.9828575707901361</c:v>
                </c:pt>
                <c:pt idx="9">
                  <c:v>5.499513047644391</c:v>
                </c:pt>
                <c:pt idx="10">
                  <c:v>7.3290532704495694</c:v>
                </c:pt>
                <c:pt idx="11">
                  <c:v>7.8760882416453404</c:v>
                </c:pt>
                <c:pt idx="12">
                  <c:v>6.529337703952395</c:v>
                </c:pt>
                <c:pt idx="13">
                  <c:v>5.9906292534787235</c:v>
                </c:pt>
                <c:pt idx="14">
                  <c:v>7.969257793995256</c:v>
                </c:pt>
                <c:pt idx="15">
                  <c:v>8.5493739978496262</c:v>
                </c:pt>
                <c:pt idx="16">
                  <c:v>7.075817837114653</c:v>
                </c:pt>
                <c:pt idx="17">
                  <c:v>6.4817454593130561</c:v>
                </c:pt>
                <c:pt idx="18">
                  <c:v>8.6094623175409417</c:v>
                </c:pt>
                <c:pt idx="19">
                  <c:v>9.222659754053911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79-488C-AC13-34FABCF1A32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643920"/>
        <c:axId val="505648960"/>
      </c:lineChart>
      <c:catAx>
        <c:axId val="50564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48960"/>
        <c:crosses val="autoZero"/>
        <c:auto val="1"/>
        <c:lblAlgn val="ctr"/>
        <c:lblOffset val="100"/>
        <c:noMultiLvlLbl val="0"/>
      </c:catAx>
      <c:valAx>
        <c:axId val="50564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24</xdr:row>
      <xdr:rowOff>179070</xdr:rowOff>
    </xdr:from>
    <xdr:to>
      <xdr:col>10</xdr:col>
      <xdr:colOff>739140</xdr:colOff>
      <xdr:row>43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731AE-7390-EB36-103D-B4DD6307B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47F3-8F6E-40F3-83E9-24847C60F2E4}">
  <dimension ref="A1:T43"/>
  <sheetViews>
    <sheetView tabSelected="1" topLeftCell="A11" workbookViewId="0">
      <selection activeCell="T36" sqref="T36"/>
    </sheetView>
  </sheetViews>
  <sheetFormatPr defaultRowHeight="14.4" x14ac:dyDescent="0.3"/>
  <cols>
    <col min="3" max="3" width="12.77734375" style="3" customWidth="1"/>
    <col min="4" max="4" width="12.109375" customWidth="1"/>
    <col min="10" max="10" width="10.5546875" bestFit="1" customWidth="1"/>
    <col min="11" max="11" width="17.88671875" customWidth="1"/>
  </cols>
  <sheetData>
    <row r="1" spans="1:11" s="18" customFormat="1" ht="25.8" x14ac:dyDescent="0.5">
      <c r="A1" s="17" t="s">
        <v>0</v>
      </c>
    </row>
    <row r="2" spans="1:11" ht="15.6" x14ac:dyDescent="0.35">
      <c r="D2" s="1" t="s">
        <v>11</v>
      </c>
      <c r="G2" t="s">
        <v>12</v>
      </c>
      <c r="K2" s="1" t="s">
        <v>42</v>
      </c>
    </row>
    <row r="3" spans="1:11" ht="15.6" x14ac:dyDescent="0.35">
      <c r="A3" s="11" t="s">
        <v>8</v>
      </c>
      <c r="B3" s="11" t="s">
        <v>1</v>
      </c>
      <c r="C3" s="11" t="s">
        <v>2</v>
      </c>
      <c r="D3" s="12" t="s">
        <v>3</v>
      </c>
      <c r="E3" s="12" t="s">
        <v>9</v>
      </c>
      <c r="F3" s="12" t="s">
        <v>10</v>
      </c>
      <c r="G3" s="13" t="s">
        <v>13</v>
      </c>
      <c r="H3" s="14" t="s">
        <v>14</v>
      </c>
      <c r="I3" s="14" t="s">
        <v>15</v>
      </c>
      <c r="J3" s="14" t="s">
        <v>16</v>
      </c>
      <c r="K3" s="14" t="s">
        <v>41</v>
      </c>
    </row>
    <row r="4" spans="1:11" x14ac:dyDescent="0.3">
      <c r="A4">
        <v>1</v>
      </c>
      <c r="B4" t="s">
        <v>4</v>
      </c>
      <c r="C4">
        <v>1</v>
      </c>
      <c r="D4" s="3">
        <v>4.8</v>
      </c>
      <c r="H4" s="2">
        <f>VLOOKUP(C4,L21:M24,2,FALSE)</f>
        <v>0.93220047731596012</v>
      </c>
      <c r="I4" s="2">
        <f>D4/H4</f>
        <v>5.1491069966198779</v>
      </c>
      <c r="J4" s="2">
        <f>M42+M43*A4</f>
        <v>5.2455425881617916</v>
      </c>
      <c r="K4" s="2">
        <f>H4*J4</f>
        <v>4.8898973044656193</v>
      </c>
    </row>
    <row r="5" spans="1:11" x14ac:dyDescent="0.3">
      <c r="A5">
        <v>2</v>
      </c>
      <c r="C5">
        <v>2</v>
      </c>
      <c r="D5" s="3">
        <v>4.0999999999999996</v>
      </c>
      <c r="H5" s="2">
        <f t="shared" ref="H5:H19" si="0">VLOOKUP(C5,L22:M25,2,FALSE)</f>
        <v>0.83775920424985417</v>
      </c>
      <c r="I5" s="2">
        <f t="shared" ref="I5:I19" si="1">D5/H5</f>
        <v>4.8940077043632355</v>
      </c>
      <c r="J5" s="2">
        <f>M42+M43*A5</f>
        <v>5.3920990817648926</v>
      </c>
      <c r="K5" s="2">
        <f t="shared" ref="K5:K23" si="2">H5*J5</f>
        <v>4.5172806359757258</v>
      </c>
    </row>
    <row r="6" spans="1:11" x14ac:dyDescent="0.3">
      <c r="A6">
        <v>3</v>
      </c>
      <c r="C6">
        <v>3</v>
      </c>
      <c r="D6" s="3">
        <v>6</v>
      </c>
      <c r="E6" s="4">
        <f>AVERAGE(D4:D7)</f>
        <v>5.35</v>
      </c>
      <c r="F6" s="4">
        <f>AVERAGE(E6:E7)</f>
        <v>5.4749999999999996</v>
      </c>
      <c r="G6" s="2">
        <f>D6/F6</f>
        <v>1.0958904109589043</v>
      </c>
      <c r="H6" s="2">
        <f t="shared" si="0"/>
        <v>1.0920780577615745</v>
      </c>
      <c r="I6" s="2">
        <f t="shared" si="1"/>
        <v>5.4941127672669863</v>
      </c>
      <c r="J6" s="2">
        <f>M42+M43*A6</f>
        <v>5.5386555753679945</v>
      </c>
      <c r="K6" s="2">
        <f t="shared" si="2"/>
        <v>6.0486442233581954</v>
      </c>
    </row>
    <row r="7" spans="1:11" x14ac:dyDescent="0.3">
      <c r="A7">
        <v>4</v>
      </c>
      <c r="C7">
        <v>4</v>
      </c>
      <c r="D7" s="3">
        <v>6.5</v>
      </c>
      <c r="E7" s="4">
        <f t="shared" ref="E7:E19" si="3">AVERAGE(D5:D8)</f>
        <v>5.6000000000000005</v>
      </c>
      <c r="F7" s="4">
        <f t="shared" ref="F7:F18" si="4">AVERAGE(E7:E8)</f>
        <v>5.7375000000000007</v>
      </c>
      <c r="G7" s="2">
        <f t="shared" ref="G7:G17" si="5">D7/F7</f>
        <v>1.1328976034858387</v>
      </c>
      <c r="H7" s="2">
        <f t="shared" si="0"/>
        <v>1.1485089122486289</v>
      </c>
      <c r="I7" s="2">
        <f t="shared" si="1"/>
        <v>5.6595120252692315</v>
      </c>
      <c r="J7" s="2">
        <f>M42+M43*A7</f>
        <v>5.6852120689710954</v>
      </c>
      <c r="K7" s="2">
        <f t="shared" si="2"/>
        <v>6.5295167292367697</v>
      </c>
    </row>
    <row r="8" spans="1:11" x14ac:dyDescent="0.3">
      <c r="A8">
        <v>5</v>
      </c>
      <c r="B8" t="s">
        <v>5</v>
      </c>
      <c r="C8">
        <v>1</v>
      </c>
      <c r="D8" s="3">
        <v>5.8</v>
      </c>
      <c r="E8" s="4">
        <f t="shared" si="3"/>
        <v>5.875</v>
      </c>
      <c r="F8" s="4">
        <f t="shared" si="4"/>
        <v>5.9749999999999996</v>
      </c>
      <c r="G8" s="2">
        <f t="shared" si="5"/>
        <v>0.97071129707112969</v>
      </c>
      <c r="H8" s="2">
        <f>VLOOKUP(C8,L21:M24,2,FALSE)</f>
        <v>0.93220047731596012</v>
      </c>
      <c r="I8" s="2">
        <f t="shared" si="1"/>
        <v>6.2218376209156858</v>
      </c>
      <c r="J8" s="2">
        <f>M42+M43*A8</f>
        <v>5.8317685625741973</v>
      </c>
      <c r="K8" s="2">
        <f t="shared" si="2"/>
        <v>5.4363774376278773</v>
      </c>
    </row>
    <row r="9" spans="1:11" x14ac:dyDescent="0.3">
      <c r="A9">
        <v>6</v>
      </c>
      <c r="C9">
        <v>2</v>
      </c>
      <c r="D9" s="3">
        <v>5.2</v>
      </c>
      <c r="E9" s="4">
        <f t="shared" si="3"/>
        <v>6.0750000000000002</v>
      </c>
      <c r="F9" s="4">
        <f t="shared" si="4"/>
        <v>6.1875</v>
      </c>
      <c r="G9" s="2">
        <f t="shared" si="5"/>
        <v>0.84040404040404049</v>
      </c>
      <c r="H9" s="2">
        <f t="shared" ref="H9:H11" si="6">VLOOKUP(C9,L22:M25,2,FALSE)</f>
        <v>0.83775920424985417</v>
      </c>
      <c r="I9" s="2">
        <f t="shared" si="1"/>
        <v>6.2070341616314213</v>
      </c>
      <c r="J9" s="2">
        <f>M42+M43*A9</f>
        <v>5.9783250561772991</v>
      </c>
      <c r="K9" s="2">
        <f t="shared" si="2"/>
        <v>5.0083968418100593</v>
      </c>
    </row>
    <row r="10" spans="1:11" x14ac:dyDescent="0.3">
      <c r="A10">
        <v>7</v>
      </c>
      <c r="C10">
        <v>3</v>
      </c>
      <c r="D10" s="3">
        <v>6.8</v>
      </c>
      <c r="E10" s="4">
        <f t="shared" si="3"/>
        <v>6.3000000000000007</v>
      </c>
      <c r="F10" s="4">
        <f t="shared" si="4"/>
        <v>6.3250000000000002</v>
      </c>
      <c r="G10" s="2">
        <f t="shared" si="5"/>
        <v>1.075098814229249</v>
      </c>
      <c r="H10" s="2">
        <f t="shared" si="6"/>
        <v>1.0920780577615745</v>
      </c>
      <c r="I10" s="2">
        <f t="shared" si="1"/>
        <v>6.2266611362359177</v>
      </c>
      <c r="J10" s="2">
        <f>M42+M43*A10</f>
        <v>6.1248815497804001</v>
      </c>
      <c r="K10" s="2">
        <f t="shared" si="2"/>
        <v>6.688848746903882</v>
      </c>
    </row>
    <row r="11" spans="1:11" x14ac:dyDescent="0.3">
      <c r="A11">
        <v>8</v>
      </c>
      <c r="C11">
        <v>4</v>
      </c>
      <c r="D11" s="3">
        <v>7.4</v>
      </c>
      <c r="E11" s="4">
        <f t="shared" si="3"/>
        <v>6.35</v>
      </c>
      <c r="F11" s="4">
        <f t="shared" si="4"/>
        <v>6.3999999999999995</v>
      </c>
      <c r="G11" s="2">
        <f t="shared" si="5"/>
        <v>1.1562500000000002</v>
      </c>
      <c r="H11" s="2">
        <f t="shared" si="6"/>
        <v>1.1485089122486289</v>
      </c>
      <c r="I11" s="2">
        <f t="shared" si="1"/>
        <v>6.4431367672295865</v>
      </c>
      <c r="J11" s="2">
        <f>$M$42+$M$43*A11</f>
        <v>6.271438043383502</v>
      </c>
      <c r="K11" s="2">
        <f t="shared" si="2"/>
        <v>7.2028024854410555</v>
      </c>
    </row>
    <row r="12" spans="1:11" x14ac:dyDescent="0.3">
      <c r="A12">
        <v>9</v>
      </c>
      <c r="B12" t="s">
        <v>6</v>
      </c>
      <c r="C12">
        <v>1</v>
      </c>
      <c r="D12" s="3">
        <v>6</v>
      </c>
      <c r="E12" s="4">
        <f t="shared" si="3"/>
        <v>6.4499999999999993</v>
      </c>
      <c r="F12" s="4">
        <f t="shared" si="4"/>
        <v>6.5374999999999996</v>
      </c>
      <c r="G12" s="2">
        <f t="shared" si="5"/>
        <v>0.91778202676864251</v>
      </c>
      <c r="H12" s="2">
        <f>VLOOKUP(C12,L21:M24,2,FALSE)</f>
        <v>0.93220047731596012</v>
      </c>
      <c r="I12" s="2">
        <f t="shared" si="1"/>
        <v>6.4363837457748474</v>
      </c>
      <c r="J12" s="2">
        <f t="shared" ref="J12:J23" si="7">$M$42+$M$43*A12</f>
        <v>6.4179945369866029</v>
      </c>
      <c r="K12" s="2">
        <f t="shared" si="2"/>
        <v>5.9828575707901361</v>
      </c>
    </row>
    <row r="13" spans="1:11" x14ac:dyDescent="0.3">
      <c r="A13">
        <v>10</v>
      </c>
      <c r="C13">
        <v>2</v>
      </c>
      <c r="D13" s="3">
        <v>5.6</v>
      </c>
      <c r="E13" s="4">
        <f t="shared" si="3"/>
        <v>6.625</v>
      </c>
      <c r="F13" s="4">
        <f t="shared" si="4"/>
        <v>6.6750000000000007</v>
      </c>
      <c r="G13" s="2">
        <f t="shared" si="5"/>
        <v>0.83895131086142305</v>
      </c>
      <c r="H13" s="2">
        <f t="shared" ref="H13:H15" si="8">VLOOKUP(C13,L22:M25,2,FALSE)</f>
        <v>0.83775920424985417</v>
      </c>
      <c r="I13" s="2">
        <f t="shared" si="1"/>
        <v>6.6844983279107604</v>
      </c>
      <c r="J13" s="2">
        <f t="shared" si="7"/>
        <v>6.5645510305897048</v>
      </c>
      <c r="K13" s="2">
        <f t="shared" si="2"/>
        <v>5.499513047644391</v>
      </c>
    </row>
    <row r="14" spans="1:11" x14ac:dyDescent="0.3">
      <c r="A14">
        <v>11</v>
      </c>
      <c r="C14">
        <v>3</v>
      </c>
      <c r="D14" s="3">
        <v>7.5</v>
      </c>
      <c r="E14" s="4">
        <f t="shared" si="3"/>
        <v>6.7250000000000005</v>
      </c>
      <c r="F14" s="4">
        <f t="shared" si="4"/>
        <v>6.7625000000000002</v>
      </c>
      <c r="G14" s="2">
        <f t="shared" si="5"/>
        <v>1.1090573012939002</v>
      </c>
      <c r="H14" s="2">
        <f t="shared" si="8"/>
        <v>1.0920780577615745</v>
      </c>
      <c r="I14" s="2">
        <f t="shared" si="1"/>
        <v>6.8676409590837331</v>
      </c>
      <c r="J14" s="2">
        <f t="shared" si="7"/>
        <v>6.7111075241928067</v>
      </c>
      <c r="K14" s="2">
        <f t="shared" si="2"/>
        <v>7.3290532704495694</v>
      </c>
    </row>
    <row r="15" spans="1:11" x14ac:dyDescent="0.3">
      <c r="A15">
        <v>12</v>
      </c>
      <c r="C15">
        <v>4</v>
      </c>
      <c r="D15" s="3">
        <v>7.8</v>
      </c>
      <c r="E15" s="4">
        <f t="shared" si="3"/>
        <v>6.8</v>
      </c>
      <c r="F15" s="4">
        <f t="shared" si="4"/>
        <v>6.8375000000000004</v>
      </c>
      <c r="G15" s="2">
        <f t="shared" si="5"/>
        <v>1.1407678244972577</v>
      </c>
      <c r="H15" s="2">
        <f t="shared" si="8"/>
        <v>1.1485089122486289</v>
      </c>
      <c r="I15" s="2">
        <f t="shared" si="1"/>
        <v>6.7914144303230772</v>
      </c>
      <c r="J15" s="2">
        <f t="shared" si="7"/>
        <v>6.8576640177959076</v>
      </c>
      <c r="K15" s="2">
        <f t="shared" si="2"/>
        <v>7.8760882416453404</v>
      </c>
    </row>
    <row r="16" spans="1:11" x14ac:dyDescent="0.3">
      <c r="A16">
        <v>13</v>
      </c>
      <c r="B16" t="s">
        <v>7</v>
      </c>
      <c r="C16">
        <v>1</v>
      </c>
      <c r="D16" s="3">
        <v>6.3</v>
      </c>
      <c r="E16" s="4">
        <f t="shared" si="3"/>
        <v>6.875</v>
      </c>
      <c r="F16" s="4">
        <f t="shared" si="4"/>
        <v>6.9375</v>
      </c>
      <c r="G16" s="2">
        <f t="shared" si="5"/>
        <v>0.90810810810810805</v>
      </c>
      <c r="H16" s="2">
        <f>VLOOKUP(C16,L21:M24,2,FALSE)</f>
        <v>0.93220047731596012</v>
      </c>
      <c r="I16" s="2">
        <f t="shared" si="1"/>
        <v>6.7582029330635898</v>
      </c>
      <c r="J16" s="2">
        <f t="shared" si="7"/>
        <v>7.0042205113990095</v>
      </c>
      <c r="K16" s="2">
        <f t="shared" si="2"/>
        <v>6.529337703952395</v>
      </c>
    </row>
    <row r="17" spans="1:13" x14ac:dyDescent="0.3">
      <c r="A17">
        <v>14</v>
      </c>
      <c r="C17">
        <v>2</v>
      </c>
      <c r="D17" s="3">
        <v>5.9</v>
      </c>
      <c r="E17" s="4">
        <f t="shared" si="3"/>
        <v>7</v>
      </c>
      <c r="F17" s="4">
        <f t="shared" si="4"/>
        <v>7.0750000000000002</v>
      </c>
      <c r="G17" s="2">
        <f t="shared" si="5"/>
        <v>0.83392226148409898</v>
      </c>
      <c r="H17" s="2">
        <f t="shared" ref="H17:H23" si="9">VLOOKUP(C17,L22:M25,2,FALSE)</f>
        <v>0.83775920424985417</v>
      </c>
      <c r="I17" s="2">
        <f t="shared" si="1"/>
        <v>7.0425964526202662</v>
      </c>
      <c r="J17" s="2">
        <f t="shared" si="7"/>
        <v>7.1507770050021104</v>
      </c>
      <c r="K17" s="2">
        <f t="shared" si="2"/>
        <v>5.9906292534787235</v>
      </c>
    </row>
    <row r="18" spans="1:13" x14ac:dyDescent="0.3">
      <c r="A18">
        <v>15</v>
      </c>
      <c r="C18">
        <v>3</v>
      </c>
      <c r="D18" s="3">
        <v>8</v>
      </c>
      <c r="E18" s="4">
        <f>AVERAGE(D16:D19)</f>
        <v>7.15</v>
      </c>
      <c r="F18" s="4"/>
      <c r="H18" s="2">
        <f t="shared" si="9"/>
        <v>1.0920780577615745</v>
      </c>
      <c r="I18" s="2">
        <f t="shared" si="1"/>
        <v>7.3254836896893156</v>
      </c>
      <c r="J18" s="2">
        <f t="shared" si="7"/>
        <v>7.2973334986052123</v>
      </c>
      <c r="K18" s="2">
        <f t="shared" si="2"/>
        <v>7.969257793995256</v>
      </c>
    </row>
    <row r="19" spans="1:13" x14ac:dyDescent="0.3">
      <c r="A19">
        <v>16</v>
      </c>
      <c r="C19">
        <v>4</v>
      </c>
      <c r="D19" s="3">
        <v>8.4</v>
      </c>
      <c r="E19" s="4"/>
      <c r="H19" s="2">
        <f t="shared" si="9"/>
        <v>1.1485089122486289</v>
      </c>
      <c r="I19" s="2">
        <f t="shared" si="1"/>
        <v>7.3138309249633151</v>
      </c>
      <c r="J19" s="2">
        <f t="shared" si="7"/>
        <v>7.4438899922083142</v>
      </c>
      <c r="K19" s="2">
        <f t="shared" si="2"/>
        <v>8.5493739978496262</v>
      </c>
    </row>
    <row r="20" spans="1:13" ht="15.6" x14ac:dyDescent="0.35">
      <c r="A20" s="15">
        <v>17</v>
      </c>
      <c r="B20" s="15" t="s">
        <v>43</v>
      </c>
      <c r="C20" s="15">
        <v>1</v>
      </c>
      <c r="D20" s="15"/>
      <c r="E20" s="15"/>
      <c r="F20" s="15"/>
      <c r="G20" s="15"/>
      <c r="H20" s="16">
        <f>VLOOKUP(C20,L21:M24,2,FALSE)</f>
        <v>0.93220047731596012</v>
      </c>
      <c r="I20" s="15"/>
      <c r="J20" s="16">
        <f>$M$42+$M$43*A20</f>
        <v>7.5904464858114151</v>
      </c>
      <c r="K20" s="16">
        <f t="shared" si="2"/>
        <v>7.075817837114653</v>
      </c>
      <c r="L20" t="s">
        <v>2</v>
      </c>
      <c r="M20" t="s">
        <v>14</v>
      </c>
    </row>
    <row r="21" spans="1:13" x14ac:dyDescent="0.3">
      <c r="A21" s="15">
        <v>18</v>
      </c>
      <c r="B21" s="15"/>
      <c r="C21" s="15">
        <v>2</v>
      </c>
      <c r="D21" s="15"/>
      <c r="E21" s="15"/>
      <c r="F21" s="15"/>
      <c r="G21" s="15"/>
      <c r="H21" s="16">
        <f t="shared" ref="H21:H23" si="10">VLOOKUP(C21,L22:M25,2,FALSE)</f>
        <v>0.83775920424985417</v>
      </c>
      <c r="I21" s="15"/>
      <c r="J21" s="16">
        <f t="shared" si="7"/>
        <v>7.7370029794145161</v>
      </c>
      <c r="K21" s="16">
        <f t="shared" si="2"/>
        <v>6.4817454593130561</v>
      </c>
      <c r="L21">
        <v>1</v>
      </c>
      <c r="M21" s="2">
        <f>AVERAGEIF(C6:C17,L21,G6:G17)</f>
        <v>0.93220047731596012</v>
      </c>
    </row>
    <row r="22" spans="1:13" x14ac:dyDescent="0.3">
      <c r="A22" s="15">
        <v>19</v>
      </c>
      <c r="B22" s="15"/>
      <c r="C22" s="15">
        <v>3</v>
      </c>
      <c r="D22" s="15"/>
      <c r="E22" s="15"/>
      <c r="F22" s="15"/>
      <c r="G22" s="15"/>
      <c r="H22" s="16">
        <f t="shared" si="10"/>
        <v>1.0920780577615745</v>
      </c>
      <c r="I22" s="15"/>
      <c r="J22" s="16">
        <f t="shared" si="7"/>
        <v>7.8835594730176179</v>
      </c>
      <c r="K22" s="16">
        <f t="shared" si="2"/>
        <v>8.6094623175409417</v>
      </c>
      <c r="L22">
        <v>2</v>
      </c>
      <c r="M22" s="2">
        <f t="shared" ref="M22:M24" si="11">AVERAGEIF(C7:C18,L22,G7:G18)</f>
        <v>0.83775920424985417</v>
      </c>
    </row>
    <row r="23" spans="1:13" x14ac:dyDescent="0.3">
      <c r="A23" s="15">
        <v>20</v>
      </c>
      <c r="B23" s="15"/>
      <c r="C23" s="15">
        <v>4</v>
      </c>
      <c r="D23" s="15"/>
      <c r="E23" s="15"/>
      <c r="F23" s="15"/>
      <c r="G23" s="15"/>
      <c r="H23" s="16">
        <f t="shared" si="10"/>
        <v>1.1485089122486289</v>
      </c>
      <c r="I23" s="15"/>
      <c r="J23" s="16">
        <f t="shared" si="7"/>
        <v>8.0301159666207198</v>
      </c>
      <c r="K23" s="16">
        <f t="shared" si="2"/>
        <v>9.222659754053911</v>
      </c>
      <c r="L23">
        <v>3</v>
      </c>
      <c r="M23" s="2">
        <f t="shared" si="11"/>
        <v>1.0920780577615745</v>
      </c>
    </row>
    <row r="24" spans="1:13" x14ac:dyDescent="0.3">
      <c r="L24">
        <v>4</v>
      </c>
      <c r="M24" s="2">
        <f t="shared" si="11"/>
        <v>1.1485089122486289</v>
      </c>
    </row>
    <row r="26" spans="1:13" x14ac:dyDescent="0.3">
      <c r="L26" t="s">
        <v>17</v>
      </c>
    </row>
    <row r="27" spans="1:13" ht="15" thickBot="1" x14ac:dyDescent="0.35"/>
    <row r="28" spans="1:13" x14ac:dyDescent="0.3">
      <c r="L28" s="8" t="s">
        <v>18</v>
      </c>
      <c r="M28" s="8"/>
    </row>
    <row r="29" spans="1:13" x14ac:dyDescent="0.3">
      <c r="L29" s="5" t="s">
        <v>19</v>
      </c>
      <c r="M29" s="5">
        <v>0.95899308560804009</v>
      </c>
    </row>
    <row r="30" spans="1:13" x14ac:dyDescent="0.3">
      <c r="L30" s="5" t="s">
        <v>20</v>
      </c>
      <c r="M30" s="5">
        <v>0.9196677382440297</v>
      </c>
    </row>
    <row r="31" spans="1:13" x14ac:dyDescent="0.3">
      <c r="L31" s="5" t="s">
        <v>21</v>
      </c>
      <c r="M31" s="5">
        <v>0.91392971954717461</v>
      </c>
    </row>
    <row r="32" spans="1:13" x14ac:dyDescent="0.3">
      <c r="L32" s="5" t="s">
        <v>22</v>
      </c>
      <c r="M32" s="5">
        <v>0.21345681646715914</v>
      </c>
    </row>
    <row r="33" spans="12:20" ht="15" thickBot="1" x14ac:dyDescent="0.35">
      <c r="L33" s="6" t="s">
        <v>23</v>
      </c>
      <c r="M33" s="6">
        <v>16</v>
      </c>
    </row>
    <row r="35" spans="12:20" ht="15" thickBot="1" x14ac:dyDescent="0.35">
      <c r="L35" t="s">
        <v>24</v>
      </c>
    </row>
    <row r="36" spans="12:20" x14ac:dyDescent="0.3">
      <c r="L36" s="7"/>
      <c r="M36" s="7" t="s">
        <v>29</v>
      </c>
      <c r="N36" s="7" t="s">
        <v>30</v>
      </c>
      <c r="O36" s="7" t="s">
        <v>31</v>
      </c>
      <c r="P36" s="7" t="s">
        <v>32</v>
      </c>
      <c r="Q36" s="7" t="s">
        <v>33</v>
      </c>
    </row>
    <row r="37" spans="12:20" x14ac:dyDescent="0.3">
      <c r="L37" s="5" t="s">
        <v>25</v>
      </c>
      <c r="M37" s="5">
        <v>1</v>
      </c>
      <c r="N37" s="5">
        <v>7.3027939778602127</v>
      </c>
      <c r="O37" s="5">
        <v>7.3027939778602127</v>
      </c>
      <c r="P37" s="5">
        <v>160.27618361510292</v>
      </c>
      <c r="Q37" s="5">
        <v>4.6902753944066984E-9</v>
      </c>
    </row>
    <row r="38" spans="12:20" x14ac:dyDescent="0.3">
      <c r="L38" s="5" t="s">
        <v>26</v>
      </c>
      <c r="M38" s="5">
        <v>14</v>
      </c>
      <c r="N38" s="5">
        <v>0.63789337494812248</v>
      </c>
      <c r="O38" s="5">
        <v>4.5563812496294466E-2</v>
      </c>
      <c r="P38" s="5"/>
      <c r="Q38" s="5"/>
    </row>
    <row r="39" spans="12:20" ht="15" thickBot="1" x14ac:dyDescent="0.35">
      <c r="L39" s="6" t="s">
        <v>27</v>
      </c>
      <c r="M39" s="6">
        <v>15</v>
      </c>
      <c r="N39" s="6">
        <v>7.940687352808335</v>
      </c>
      <c r="O39" s="6"/>
      <c r="P39" s="6"/>
      <c r="Q39" s="6"/>
    </row>
    <row r="40" spans="12:20" ht="15" thickBot="1" x14ac:dyDescent="0.35"/>
    <row r="41" spans="12:20" x14ac:dyDescent="0.3">
      <c r="L41" s="7"/>
      <c r="M41" s="7" t="s">
        <v>34</v>
      </c>
      <c r="N41" s="7" t="s">
        <v>22</v>
      </c>
      <c r="O41" s="7" t="s">
        <v>35</v>
      </c>
      <c r="P41" s="7" t="s">
        <v>36</v>
      </c>
      <c r="Q41" s="7" t="s">
        <v>37</v>
      </c>
      <c r="R41" s="7" t="s">
        <v>38</v>
      </c>
      <c r="S41" s="7" t="s">
        <v>39</v>
      </c>
      <c r="T41" s="7" t="s">
        <v>40</v>
      </c>
    </row>
    <row r="42" spans="12:20" x14ac:dyDescent="0.3">
      <c r="L42" s="5" t="s">
        <v>28</v>
      </c>
      <c r="M42" s="9">
        <v>5.0989860945586898</v>
      </c>
      <c r="N42" s="5">
        <v>0.11193769890649431</v>
      </c>
      <c r="O42" s="5">
        <v>45.552000303472923</v>
      </c>
      <c r="P42" s="5">
        <v>1.2757158138309931E-16</v>
      </c>
      <c r="Q42" s="5">
        <v>4.8589036080678891</v>
      </c>
      <c r="R42" s="5">
        <v>5.3390685810494904</v>
      </c>
      <c r="S42" s="5">
        <v>4.8589036080678891</v>
      </c>
      <c r="T42" s="5">
        <v>5.3390685810494904</v>
      </c>
    </row>
    <row r="43" spans="12:20" ht="15" thickBot="1" x14ac:dyDescent="0.35">
      <c r="L43" s="6" t="s">
        <v>8</v>
      </c>
      <c r="M43" s="10">
        <v>0.1465564936031015</v>
      </c>
      <c r="N43" s="6">
        <v>1.1576321230183425E-2</v>
      </c>
      <c r="O43" s="6">
        <v>12.660023049548647</v>
      </c>
      <c r="P43" s="6">
        <v>4.6902753944066819E-9</v>
      </c>
      <c r="Q43" s="6">
        <v>0.12172775393354382</v>
      </c>
      <c r="R43" s="6">
        <v>0.17138523327265917</v>
      </c>
      <c r="S43" s="6">
        <v>0.12172775393354382</v>
      </c>
      <c r="T43" s="6">
        <v>0.17138523327265917</v>
      </c>
    </row>
  </sheetData>
  <mergeCells count="1">
    <mergeCell ref="A1:XF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jebaz naveen</dc:creator>
  <cp:lastModifiedBy>jebaz naveen</cp:lastModifiedBy>
  <dcterms:created xsi:type="dcterms:W3CDTF">2023-08-22T21:28:03Z</dcterms:created>
  <dcterms:modified xsi:type="dcterms:W3CDTF">2023-08-23T22:51:46Z</dcterms:modified>
</cp:coreProperties>
</file>