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lodz-my.sharepoint.com/personal/228401_edu_p_lodz_pl/Documents/PE_Lab/"/>
    </mc:Choice>
  </mc:AlternateContent>
  <xr:revisionPtr revIDLastSave="63" documentId="8_{3243B56A-9605-4D5D-B0D8-14C529E2AF94}" xr6:coauthVersionLast="46" xr6:coauthVersionMax="46" xr10:uidLastSave="{CFDF36A1-A153-4E3E-821B-9BD2439DE228}"/>
  <bookViews>
    <workbookView xWindow="-108" yWindow="-108" windowWidth="23256" windowHeight="12576" xr2:uid="{B5DBBCEE-0AE0-4ABE-9609-62E71BB0F31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8" i="1" l="1"/>
  <c r="P19" i="1"/>
  <c r="P20" i="1"/>
  <c r="P21" i="1"/>
  <c r="P22" i="1"/>
  <c r="P23" i="1"/>
  <c r="P24" i="1"/>
  <c r="P25" i="1"/>
  <c r="P26" i="1"/>
  <c r="P17" i="1"/>
  <c r="O18" i="1"/>
  <c r="O19" i="1"/>
  <c r="O20" i="1"/>
  <c r="O21" i="1"/>
  <c r="O22" i="1"/>
  <c r="O23" i="1"/>
  <c r="O24" i="1"/>
  <c r="O25" i="1"/>
  <c r="O26" i="1"/>
  <c r="O17" i="1"/>
  <c r="N18" i="1"/>
  <c r="N19" i="1"/>
  <c r="N20" i="1"/>
  <c r="N21" i="1"/>
  <c r="N22" i="1"/>
  <c r="N23" i="1"/>
  <c r="N24" i="1"/>
  <c r="N25" i="1"/>
  <c r="N26" i="1"/>
  <c r="N17" i="1"/>
  <c r="H18" i="1"/>
  <c r="H19" i="1"/>
  <c r="H20" i="1"/>
  <c r="H21" i="1"/>
  <c r="H22" i="1"/>
  <c r="H23" i="1"/>
  <c r="H24" i="1"/>
  <c r="H25" i="1"/>
  <c r="H26" i="1"/>
  <c r="H17" i="1"/>
  <c r="G26" i="1"/>
  <c r="G18" i="1"/>
  <c r="G19" i="1"/>
  <c r="G20" i="1"/>
  <c r="G21" i="1"/>
  <c r="G22" i="1"/>
  <c r="G23" i="1"/>
  <c r="G24" i="1"/>
  <c r="G25" i="1"/>
  <c r="G17" i="1"/>
  <c r="M18" i="1"/>
  <c r="M19" i="1"/>
  <c r="M20" i="1"/>
  <c r="M21" i="1"/>
  <c r="M22" i="1"/>
  <c r="M23" i="1"/>
  <c r="M24" i="1"/>
  <c r="M25" i="1"/>
  <c r="M26" i="1"/>
  <c r="M17" i="1"/>
  <c r="K17" i="1"/>
  <c r="K18" i="1"/>
  <c r="K19" i="1"/>
  <c r="K20" i="1"/>
  <c r="K21" i="1"/>
  <c r="K22" i="1"/>
  <c r="K23" i="1"/>
  <c r="K24" i="1"/>
  <c r="K25" i="1"/>
  <c r="K26" i="1"/>
  <c r="L18" i="1"/>
  <c r="L19" i="1"/>
  <c r="L20" i="1"/>
  <c r="L21" i="1"/>
  <c r="L22" i="1"/>
  <c r="L23" i="1"/>
  <c r="L24" i="1"/>
  <c r="L25" i="1"/>
  <c r="L26" i="1"/>
  <c r="L17" i="1"/>
  <c r="H9" i="1"/>
  <c r="H7" i="1"/>
  <c r="H8" i="1"/>
  <c r="H6" i="1"/>
  <c r="K4" i="1"/>
  <c r="G9" i="1"/>
  <c r="G7" i="1"/>
  <c r="G8" i="1"/>
  <c r="G6" i="1"/>
</calcChain>
</file>

<file path=xl/sharedStrings.xml><?xml version="1.0" encoding="utf-8"?>
<sst xmlns="http://schemas.openxmlformats.org/spreadsheetml/2006/main" count="42" uniqueCount="32">
  <si>
    <t>Dolne napięcie</t>
  </si>
  <si>
    <t>Górne napięcie</t>
  </si>
  <si>
    <t>Przekładnia</t>
  </si>
  <si>
    <t>Odchyłka</t>
  </si>
  <si>
    <t>V</t>
  </si>
  <si>
    <t>-</t>
  </si>
  <si>
    <t>%</t>
  </si>
  <si>
    <t>Wartość średnia</t>
  </si>
  <si>
    <t>Tabela 1</t>
  </si>
  <si>
    <t>Tabela 2</t>
  </si>
  <si>
    <t>K_N=</t>
  </si>
  <si>
    <t>Napięcie zasilania</t>
  </si>
  <si>
    <t>Prądy</t>
  </si>
  <si>
    <t>Moce</t>
  </si>
  <si>
    <t>Wsp. mocy</t>
  </si>
  <si>
    <t>Prąd jałowy</t>
  </si>
  <si>
    <t>Prąd czynny</t>
  </si>
  <si>
    <t>Prąd bierny</t>
  </si>
  <si>
    <t>Wychylenie miernika</t>
  </si>
  <si>
    <t>Stała miernika</t>
  </si>
  <si>
    <t>Moc zmierzona</t>
  </si>
  <si>
    <t>Straty mocy w miern.</t>
  </si>
  <si>
    <t>Straty mocy w transf.</t>
  </si>
  <si>
    <t>Straty mocy w uzw.</t>
  </si>
  <si>
    <t>Straty mocy w żelazie</t>
  </si>
  <si>
    <t>A</t>
  </si>
  <si>
    <t>dz.</t>
  </si>
  <si>
    <t>W/dz.</t>
  </si>
  <si>
    <t>W</t>
  </si>
  <si>
    <t>R_W</t>
  </si>
  <si>
    <t>R_LV</t>
  </si>
  <si>
    <t>R_V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</si>
</sst>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i/>
      <sz val="10"/>
      <color rgb="FFFF000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i/>
      <sz val="8"/>
      <color theme="1"/>
      <name val="Arial"/>
      <family val="2"/>
      <charset val="238"/>
    </font>
    <font>
      <i/>
      <sz val="8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165" fontId="0" fillId="0" borderId="0" xfId="0" applyNumberFormat="1"/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65" fontId="7" fillId="0" borderId="4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5901-B4F3-43C0-8580-14AD0EB9584D}">
  <dimension ref="E3:S26"/>
  <sheetViews>
    <sheetView tabSelected="1" topLeftCell="C12" zoomScale="130" zoomScaleNormal="130" workbookViewId="0">
      <selection activeCell="E13" sqref="E13:P26"/>
    </sheetView>
  </sheetViews>
  <sheetFormatPr defaultRowHeight="14.4" x14ac:dyDescent="0.3"/>
  <cols>
    <col min="7" max="8" width="11.5546875" bestFit="1" customWidth="1"/>
  </cols>
  <sheetData>
    <row r="3" spans="5:19" ht="15" thickBot="1" x14ac:dyDescent="0.35">
      <c r="E3" t="s">
        <v>8</v>
      </c>
    </row>
    <row r="4" spans="5:19" ht="27" thickBot="1" x14ac:dyDescent="0.35">
      <c r="E4" s="1" t="s">
        <v>0</v>
      </c>
      <c r="F4" s="2" t="s">
        <v>1</v>
      </c>
      <c r="G4" s="2" t="s">
        <v>2</v>
      </c>
      <c r="H4" s="2" t="s">
        <v>3</v>
      </c>
      <c r="J4" s="8" t="s">
        <v>10</v>
      </c>
      <c r="K4" s="9">
        <f>G7</f>
        <v>1.7272727272727273</v>
      </c>
    </row>
    <row r="5" spans="5:19" ht="15" thickBot="1" x14ac:dyDescent="0.35">
      <c r="E5" s="3" t="s">
        <v>4</v>
      </c>
      <c r="F5" s="4" t="s">
        <v>4</v>
      </c>
      <c r="G5" s="4" t="s">
        <v>5</v>
      </c>
      <c r="H5" s="4" t="s">
        <v>6</v>
      </c>
    </row>
    <row r="6" spans="5:19" ht="15" thickBot="1" x14ac:dyDescent="0.35">
      <c r="E6" s="3">
        <v>200</v>
      </c>
      <c r="F6" s="5">
        <v>345</v>
      </c>
      <c r="G6" s="32">
        <f>F6/E6</f>
        <v>1.7250000000000001</v>
      </c>
      <c r="H6" s="33">
        <f>($K$4-G6)/$K$4*100</f>
        <v>0.13157894736841708</v>
      </c>
    </row>
    <row r="7" spans="5:19" ht="15" thickBot="1" x14ac:dyDescent="0.35">
      <c r="E7" s="3">
        <v>220</v>
      </c>
      <c r="F7" s="6">
        <v>380</v>
      </c>
      <c r="G7" s="32">
        <f t="shared" ref="G7:G8" si="0">F7/E7</f>
        <v>1.7272727272727273</v>
      </c>
      <c r="H7" s="33">
        <f t="shared" ref="H7:H8" si="1">($K$4-G7)/$K$4*100</f>
        <v>0</v>
      </c>
    </row>
    <row r="8" spans="5:19" ht="15" thickBot="1" x14ac:dyDescent="0.35">
      <c r="E8" s="3">
        <v>240</v>
      </c>
      <c r="F8" s="7">
        <v>415</v>
      </c>
      <c r="G8" s="32">
        <f t="shared" si="0"/>
        <v>1.7291666666666667</v>
      </c>
      <c r="H8" s="33">
        <f t="shared" si="1"/>
        <v>-0.10964912280702066</v>
      </c>
    </row>
    <row r="9" spans="5:19" ht="15" thickBot="1" x14ac:dyDescent="0.35">
      <c r="E9" s="19" t="s">
        <v>7</v>
      </c>
      <c r="F9" s="20"/>
      <c r="G9" s="33">
        <f>AVERAGE(G6:G8)</f>
        <v>1.7271464646464647</v>
      </c>
      <c r="H9" s="33">
        <f>AVERAGE(H6:H8)</f>
        <v>7.3099415204654723E-3</v>
      </c>
    </row>
    <row r="12" spans="5:19" ht="15" thickBot="1" x14ac:dyDescent="0.35">
      <c r="E12" t="s">
        <v>9</v>
      </c>
    </row>
    <row r="13" spans="5:19" ht="15" thickBot="1" x14ac:dyDescent="0.35">
      <c r="E13" s="21" t="s">
        <v>11</v>
      </c>
      <c r="F13" s="23" t="s">
        <v>12</v>
      </c>
      <c r="G13" s="24"/>
      <c r="H13" s="25"/>
      <c r="I13" s="26" t="s">
        <v>13</v>
      </c>
      <c r="J13" s="27"/>
      <c r="K13" s="27"/>
      <c r="L13" s="27"/>
      <c r="M13" s="27"/>
      <c r="N13" s="27"/>
      <c r="O13" s="28"/>
      <c r="P13" s="29" t="s">
        <v>14</v>
      </c>
      <c r="R13" t="s">
        <v>29</v>
      </c>
      <c r="S13">
        <v>20000</v>
      </c>
    </row>
    <row r="14" spans="5:19" ht="31.2" thickBot="1" x14ac:dyDescent="0.35">
      <c r="E14" s="22"/>
      <c r="F14" s="10" t="s">
        <v>15</v>
      </c>
      <c r="G14" s="10" t="s">
        <v>16</v>
      </c>
      <c r="H14" s="10" t="s">
        <v>17</v>
      </c>
      <c r="I14" s="10" t="s">
        <v>18</v>
      </c>
      <c r="J14" s="10" t="s">
        <v>19</v>
      </c>
      <c r="K14" s="10" t="s">
        <v>20</v>
      </c>
      <c r="L14" s="10" t="s">
        <v>21</v>
      </c>
      <c r="M14" s="10" t="s">
        <v>22</v>
      </c>
      <c r="N14" s="10" t="s">
        <v>23</v>
      </c>
      <c r="O14" s="10" t="s">
        <v>24</v>
      </c>
      <c r="P14" s="30"/>
      <c r="R14" s="17" t="s">
        <v>31</v>
      </c>
      <c r="S14">
        <v>60000</v>
      </c>
    </row>
    <row r="15" spans="5:19" ht="15" thickBot="1" x14ac:dyDescent="0.35">
      <c r="E15" s="11" t="s">
        <v>4</v>
      </c>
      <c r="F15" s="12" t="s">
        <v>25</v>
      </c>
      <c r="G15" s="12" t="s">
        <v>25</v>
      </c>
      <c r="H15" s="12" t="s">
        <v>25</v>
      </c>
      <c r="I15" s="12" t="s">
        <v>26</v>
      </c>
      <c r="J15" s="12" t="s">
        <v>27</v>
      </c>
      <c r="K15" s="12" t="s">
        <v>28</v>
      </c>
      <c r="L15" s="12" t="s">
        <v>28</v>
      </c>
      <c r="M15" s="12" t="s">
        <v>28</v>
      </c>
      <c r="N15" s="12" t="s">
        <v>28</v>
      </c>
      <c r="O15" s="12" t="s">
        <v>28</v>
      </c>
      <c r="P15" s="13" t="s">
        <v>5</v>
      </c>
      <c r="R15" s="17" t="s">
        <v>30</v>
      </c>
      <c r="S15">
        <v>0.8</v>
      </c>
    </row>
    <row r="16" spans="5:19" ht="15" thickBot="1" x14ac:dyDescent="0.35">
      <c r="E16" s="14">
        <v>0</v>
      </c>
      <c r="F16" s="13">
        <v>0</v>
      </c>
      <c r="G16" s="15">
        <v>0</v>
      </c>
      <c r="H16" s="15">
        <v>0</v>
      </c>
      <c r="I16" s="13">
        <v>0</v>
      </c>
      <c r="J16" s="13">
        <v>0.2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 t="s">
        <v>5</v>
      </c>
    </row>
    <row r="17" spans="5:16" ht="15" thickBot="1" x14ac:dyDescent="0.35">
      <c r="E17" s="11">
        <v>60</v>
      </c>
      <c r="F17" s="13">
        <v>0.03</v>
      </c>
      <c r="G17" s="18">
        <f>M17/E17</f>
        <v>1.7666666666666667E-2</v>
      </c>
      <c r="H17" s="18">
        <f>SQRT(F17^2-G17^2)</f>
        <v>2.4246420125224443E-2</v>
      </c>
      <c r="I17" s="13">
        <v>6.5</v>
      </c>
      <c r="J17" s="13">
        <v>0.2</v>
      </c>
      <c r="K17" s="16">
        <f>I17*J17</f>
        <v>1.3</v>
      </c>
      <c r="L17" s="18">
        <f>E17^2/$S$13+E17^2/$S$14</f>
        <v>0.24</v>
      </c>
      <c r="M17" s="18">
        <f>K17-L17</f>
        <v>1.06</v>
      </c>
      <c r="N17" s="31">
        <f>F17^2*$S$15</f>
        <v>7.2000000000000005E-4</v>
      </c>
      <c r="O17" s="18">
        <f>M17-N17</f>
        <v>1.05928</v>
      </c>
      <c r="P17" s="18">
        <f>M17/E17/F17</f>
        <v>0.58888888888888891</v>
      </c>
    </row>
    <row r="18" spans="5:16" ht="15" thickBot="1" x14ac:dyDescent="0.35">
      <c r="E18" s="11">
        <v>80</v>
      </c>
      <c r="F18" s="13">
        <v>0.05</v>
      </c>
      <c r="G18" s="18">
        <f t="shared" ref="G18:G25" si="2">M18/E18</f>
        <v>2.7166666666666665E-2</v>
      </c>
      <c r="H18" s="18">
        <f t="shared" ref="H18:H26" si="3">SQRT(F18^2-G18^2)</f>
        <v>4.197585284687165E-2</v>
      </c>
      <c r="I18" s="13">
        <v>13</v>
      </c>
      <c r="J18" s="13">
        <v>0.2</v>
      </c>
      <c r="K18" s="16">
        <f t="shared" ref="K18:K26" si="4">I18*J18</f>
        <v>2.6</v>
      </c>
      <c r="L18" s="18">
        <f t="shared" ref="L18:L26" si="5">E18^2/$S$13+E18^2/$S$14</f>
        <v>0.42666666666666669</v>
      </c>
      <c r="M18" s="18">
        <f t="shared" ref="M18:M26" si="6">K18-L18</f>
        <v>2.1733333333333333</v>
      </c>
      <c r="N18" s="31">
        <f t="shared" ref="N18:N26" si="7">F18^2*$S$15</f>
        <v>2.0000000000000005E-3</v>
      </c>
      <c r="O18" s="18">
        <f t="shared" ref="O18:O26" si="8">M18-N18</f>
        <v>2.1713333333333336</v>
      </c>
      <c r="P18" s="18">
        <f t="shared" ref="P18:P26" si="9">M18/E18/F18</f>
        <v>0.54333333333333322</v>
      </c>
    </row>
    <row r="19" spans="5:16" ht="15" thickBot="1" x14ac:dyDescent="0.35">
      <c r="E19" s="11">
        <v>100</v>
      </c>
      <c r="F19" s="13">
        <v>7.0000000000000007E-2</v>
      </c>
      <c r="G19" s="18">
        <f t="shared" si="2"/>
        <v>3.3333333333333333E-2</v>
      </c>
      <c r="H19" s="18">
        <f t="shared" si="3"/>
        <v>6.1553951042064632E-2</v>
      </c>
      <c r="I19" s="13">
        <v>20</v>
      </c>
      <c r="J19" s="13">
        <v>0.2</v>
      </c>
      <c r="K19" s="16">
        <f t="shared" si="4"/>
        <v>4</v>
      </c>
      <c r="L19" s="18">
        <f t="shared" si="5"/>
        <v>0.66666666666666663</v>
      </c>
      <c r="M19" s="18">
        <f t="shared" si="6"/>
        <v>3.3333333333333335</v>
      </c>
      <c r="N19" s="31">
        <f t="shared" si="7"/>
        <v>3.9200000000000007E-3</v>
      </c>
      <c r="O19" s="18">
        <f t="shared" si="8"/>
        <v>3.3294133333333336</v>
      </c>
      <c r="P19" s="18">
        <f t="shared" si="9"/>
        <v>0.47619047619047616</v>
      </c>
    </row>
    <row r="20" spans="5:16" ht="15" thickBot="1" x14ac:dyDescent="0.35">
      <c r="E20" s="11">
        <v>120</v>
      </c>
      <c r="F20" s="13">
        <v>0.08</v>
      </c>
      <c r="G20" s="18">
        <f t="shared" si="2"/>
        <v>3.8666666666666669E-2</v>
      </c>
      <c r="H20" s="18">
        <f t="shared" si="3"/>
        <v>7.0034911928900781E-2</v>
      </c>
      <c r="I20" s="13">
        <v>28</v>
      </c>
      <c r="J20" s="13">
        <v>0.2</v>
      </c>
      <c r="K20" s="16">
        <f t="shared" si="4"/>
        <v>5.6000000000000005</v>
      </c>
      <c r="L20" s="18">
        <f t="shared" si="5"/>
        <v>0.96</v>
      </c>
      <c r="M20" s="18">
        <f t="shared" si="6"/>
        <v>4.6400000000000006</v>
      </c>
      <c r="N20" s="31">
        <f t="shared" si="7"/>
        <v>5.1200000000000004E-3</v>
      </c>
      <c r="O20" s="18">
        <f t="shared" si="8"/>
        <v>4.6348800000000008</v>
      </c>
      <c r="P20" s="18">
        <f t="shared" si="9"/>
        <v>0.48333333333333334</v>
      </c>
    </row>
    <row r="21" spans="5:16" ht="15" thickBot="1" x14ac:dyDescent="0.35">
      <c r="E21" s="11">
        <v>140</v>
      </c>
      <c r="F21" s="13">
        <v>0.11</v>
      </c>
      <c r="G21" s="18">
        <f t="shared" si="2"/>
        <v>4.4238095238095236E-2</v>
      </c>
      <c r="H21" s="18">
        <f t="shared" si="3"/>
        <v>0.10071241695890937</v>
      </c>
      <c r="I21" s="13">
        <v>37.5</v>
      </c>
      <c r="J21" s="13">
        <v>0.2</v>
      </c>
      <c r="K21" s="16">
        <f t="shared" si="4"/>
        <v>7.5</v>
      </c>
      <c r="L21" s="18">
        <f t="shared" si="5"/>
        <v>1.3066666666666666</v>
      </c>
      <c r="M21" s="18">
        <f t="shared" si="6"/>
        <v>6.1933333333333334</v>
      </c>
      <c r="N21" s="31">
        <f t="shared" si="7"/>
        <v>9.6800000000000011E-3</v>
      </c>
      <c r="O21" s="18">
        <f t="shared" si="8"/>
        <v>6.183653333333333</v>
      </c>
      <c r="P21" s="18">
        <f t="shared" si="9"/>
        <v>0.40216450216450217</v>
      </c>
    </row>
    <row r="22" spans="5:16" ht="15" thickBot="1" x14ac:dyDescent="0.35">
      <c r="E22" s="11">
        <v>160</v>
      </c>
      <c r="F22" s="13">
        <v>0.15</v>
      </c>
      <c r="G22" s="18">
        <f t="shared" si="2"/>
        <v>4.933333333333334E-2</v>
      </c>
      <c r="H22" s="18">
        <f t="shared" si="3"/>
        <v>0.14165529366113438</v>
      </c>
      <c r="I22" s="13">
        <v>48</v>
      </c>
      <c r="J22" s="13">
        <v>0.2</v>
      </c>
      <c r="K22" s="16">
        <f t="shared" si="4"/>
        <v>9.6000000000000014</v>
      </c>
      <c r="L22" s="18">
        <f t="shared" si="5"/>
        <v>1.7066666666666668</v>
      </c>
      <c r="M22" s="18">
        <f t="shared" si="6"/>
        <v>7.8933333333333344</v>
      </c>
      <c r="N22" s="31">
        <f t="shared" si="7"/>
        <v>1.7999999999999999E-2</v>
      </c>
      <c r="O22" s="18">
        <f t="shared" si="8"/>
        <v>7.8753333333333346</v>
      </c>
      <c r="P22" s="18">
        <f t="shared" si="9"/>
        <v>0.32888888888888895</v>
      </c>
    </row>
    <row r="23" spans="5:16" ht="15" thickBot="1" x14ac:dyDescent="0.35">
      <c r="E23" s="11">
        <v>180</v>
      </c>
      <c r="F23" s="13">
        <v>0.23</v>
      </c>
      <c r="G23" s="18">
        <f t="shared" si="2"/>
        <v>5.7444444444444444E-2</v>
      </c>
      <c r="H23" s="18">
        <f t="shared" si="3"/>
        <v>0.22271087939853576</v>
      </c>
      <c r="I23" s="13">
        <v>62.5</v>
      </c>
      <c r="J23" s="13">
        <v>0.2</v>
      </c>
      <c r="K23" s="16">
        <f t="shared" si="4"/>
        <v>12.5</v>
      </c>
      <c r="L23" s="18">
        <f t="shared" si="5"/>
        <v>2.16</v>
      </c>
      <c r="M23" s="18">
        <f t="shared" si="6"/>
        <v>10.34</v>
      </c>
      <c r="N23" s="31">
        <f t="shared" si="7"/>
        <v>4.2320000000000003E-2</v>
      </c>
      <c r="O23" s="18">
        <f t="shared" si="8"/>
        <v>10.29768</v>
      </c>
      <c r="P23" s="18">
        <f t="shared" si="9"/>
        <v>0.24975845410628017</v>
      </c>
    </row>
    <row r="24" spans="5:16" ht="15" thickBot="1" x14ac:dyDescent="0.35">
      <c r="E24" s="11">
        <v>200</v>
      </c>
      <c r="F24" s="13">
        <v>0.36</v>
      </c>
      <c r="G24" s="18">
        <f t="shared" si="2"/>
        <v>6.6166666666666665E-2</v>
      </c>
      <c r="H24" s="18">
        <f t="shared" si="3"/>
        <v>0.35386716748269009</v>
      </c>
      <c r="I24" s="13">
        <v>79.5</v>
      </c>
      <c r="J24" s="13">
        <v>0.2</v>
      </c>
      <c r="K24" s="16">
        <f t="shared" si="4"/>
        <v>15.9</v>
      </c>
      <c r="L24" s="18">
        <f t="shared" si="5"/>
        <v>2.6666666666666665</v>
      </c>
      <c r="M24" s="18">
        <f t="shared" si="6"/>
        <v>13.233333333333334</v>
      </c>
      <c r="N24" s="31">
        <f t="shared" si="7"/>
        <v>0.10367999999999999</v>
      </c>
      <c r="O24" s="18">
        <f t="shared" si="8"/>
        <v>13.129653333333334</v>
      </c>
      <c r="P24" s="18">
        <f t="shared" si="9"/>
        <v>0.18379629629629629</v>
      </c>
    </row>
    <row r="25" spans="5:16" ht="15" thickBot="1" x14ac:dyDescent="0.35">
      <c r="E25" s="11">
        <v>220</v>
      </c>
      <c r="F25" s="13">
        <v>0.56000000000000005</v>
      </c>
      <c r="G25" s="18">
        <f t="shared" si="2"/>
        <v>7.6242424242424237E-2</v>
      </c>
      <c r="H25" s="18">
        <f t="shared" si="3"/>
        <v>0.55478562773889362</v>
      </c>
      <c r="I25" s="13">
        <v>100</v>
      </c>
      <c r="J25" s="13">
        <v>0.2</v>
      </c>
      <c r="K25" s="16">
        <f t="shared" si="4"/>
        <v>20</v>
      </c>
      <c r="L25" s="18">
        <f t="shared" si="5"/>
        <v>3.2266666666666666</v>
      </c>
      <c r="M25" s="18">
        <f t="shared" si="6"/>
        <v>16.773333333333333</v>
      </c>
      <c r="N25" s="31">
        <f t="shared" si="7"/>
        <v>0.25088000000000005</v>
      </c>
      <c r="O25" s="18">
        <f t="shared" si="8"/>
        <v>16.522453333333335</v>
      </c>
      <c r="P25" s="18">
        <f t="shared" si="9"/>
        <v>0.13614718614718613</v>
      </c>
    </row>
    <row r="26" spans="5:16" ht="15" thickBot="1" x14ac:dyDescent="0.35">
      <c r="E26" s="11">
        <v>240</v>
      </c>
      <c r="F26" s="13">
        <v>0.86</v>
      </c>
      <c r="G26" s="18">
        <f>M26/E26</f>
        <v>9.0666666666666673E-2</v>
      </c>
      <c r="H26" s="18">
        <f t="shared" si="3"/>
        <v>0.85520731729537691</v>
      </c>
      <c r="I26" s="13">
        <v>128</v>
      </c>
      <c r="J26" s="13">
        <v>0.2</v>
      </c>
      <c r="K26" s="16">
        <f t="shared" si="4"/>
        <v>25.6</v>
      </c>
      <c r="L26" s="18">
        <f t="shared" si="5"/>
        <v>3.84</v>
      </c>
      <c r="M26" s="18">
        <f t="shared" si="6"/>
        <v>21.76</v>
      </c>
      <c r="N26" s="31">
        <f t="shared" si="7"/>
        <v>0.59167999999999998</v>
      </c>
      <c r="O26" s="18">
        <f t="shared" si="8"/>
        <v>21.168320000000001</v>
      </c>
      <c r="P26" s="18">
        <f t="shared" si="9"/>
        <v>0.1054263565891473</v>
      </c>
    </row>
  </sheetData>
  <mergeCells count="5">
    <mergeCell ref="E9:F9"/>
    <mergeCell ref="E13:E14"/>
    <mergeCell ref="F13:H13"/>
    <mergeCell ref="I13:O13"/>
    <mergeCell ref="P13:P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arekjihubertj11@wp.pl</dc:creator>
  <cp:lastModifiedBy>arekjihubertj11@wp.pl</cp:lastModifiedBy>
  <dcterms:created xsi:type="dcterms:W3CDTF">2021-04-03T10:51:53Z</dcterms:created>
  <dcterms:modified xsi:type="dcterms:W3CDTF">2021-04-03T17:02:07Z</dcterms:modified>
</cp:coreProperties>
</file>