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IMER SEMESTRE DEL 2025\LIKED CLASS\"/>
    </mc:Choice>
  </mc:AlternateContent>
  <xr:revisionPtr revIDLastSave="0" documentId="13_ncr:1_{6936D2E4-5EB9-44DF-875A-CF563F7CA70B}" xr6:coauthVersionLast="47" xr6:coauthVersionMax="47" xr10:uidLastSave="{00000000-0000-0000-0000-000000000000}"/>
  <bookViews>
    <workbookView xWindow="-120" yWindow="-120" windowWidth="20730" windowHeight="11160" xr2:uid="{4F622485-3C57-4C1B-940E-67D5CD49AF66}"/>
  </bookViews>
  <sheets>
    <sheet name="Hoja1" sheetId="1" r:id="rId1"/>
  </sheets>
  <definedNames>
    <definedName name="solver_adj" localSheetId="0" hidden="1">Hoja1!$B$36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Hoja1!$H$31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H26" i="1" s="1"/>
  <c r="G27" i="1"/>
  <c r="H27" i="1" s="1"/>
  <c r="G28" i="1"/>
  <c r="H28" i="1" s="1"/>
  <c r="G29" i="1"/>
  <c r="H29" i="1" s="1"/>
  <c r="G30" i="1"/>
  <c r="H30" i="1" s="1"/>
  <c r="G25" i="1"/>
  <c r="H25" i="1" s="1"/>
  <c r="F26" i="1"/>
  <c r="F27" i="1"/>
  <c r="F28" i="1"/>
  <c r="F29" i="1"/>
  <c r="F30" i="1"/>
  <c r="F25" i="1"/>
  <c r="E26" i="1"/>
  <c r="E27" i="1"/>
  <c r="E28" i="1"/>
  <c r="E29" i="1"/>
  <c r="E30" i="1"/>
  <c r="E25" i="1"/>
  <c r="D26" i="1"/>
  <c r="D27" i="1"/>
  <c r="D28" i="1"/>
  <c r="D29" i="1"/>
  <c r="D30" i="1"/>
  <c r="D25" i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6" i="1"/>
  <c r="I6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23" i="1"/>
  <c r="G123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88" i="1"/>
  <c r="J88" i="1" s="1"/>
  <c r="H31" i="1" l="1"/>
  <c r="I13" i="1"/>
  <c r="G139" i="1"/>
  <c r="J104" i="1"/>
</calcChain>
</file>

<file path=xl/sharedStrings.xml><?xml version="1.0" encoding="utf-8"?>
<sst xmlns="http://schemas.openxmlformats.org/spreadsheetml/2006/main" count="56" uniqueCount="31">
  <si>
    <t>900.00</t>
  </si>
  <si>
    <t>1030.00</t>
  </si>
  <si>
    <t>910.00</t>
  </si>
  <si>
    <t>1038.00</t>
  </si>
  <si>
    <t>918.00</t>
  </si>
  <si>
    <t xml:space="preserve"> Minorista</t>
  </si>
  <si>
    <t>Reab. Al</t>
  </si>
  <si>
    <t xml:space="preserve">Días </t>
  </si>
  <si>
    <t>SIM de dso capasa</t>
  </si>
  <si>
    <t>Dia</t>
  </si>
  <si>
    <t>I(t)</t>
  </si>
  <si>
    <t>VMI</t>
  </si>
  <si>
    <t>constante</t>
  </si>
  <si>
    <t>a</t>
  </si>
  <si>
    <t>y</t>
  </si>
  <si>
    <t>Error^2</t>
  </si>
  <si>
    <r>
      <rPr>
        <b/>
        <sz val="18"/>
        <color theme="4"/>
        <rFont val="Aptos Narrow"/>
        <family val="2"/>
        <scheme val="minor"/>
      </rPr>
      <t>METODO DE LOS MÍNIMOS CUADRADOS EXCEL</t>
    </r>
    <r>
      <rPr>
        <sz val="11"/>
        <color theme="1"/>
        <rFont val="Aptos Narrow"/>
        <family val="2"/>
        <scheme val="minor"/>
      </rPr>
      <t xml:space="preserve"> </t>
    </r>
  </si>
  <si>
    <t>dI/dt+D</t>
  </si>
  <si>
    <t>Id-I</t>
  </si>
  <si>
    <t>x</t>
  </si>
  <si>
    <r>
      <rPr>
        <b/>
        <sz val="11"/>
        <color theme="1"/>
        <rFont val="Aptos Narrow"/>
        <family val="2"/>
        <scheme val="minor"/>
      </rPr>
      <t xml:space="preserve">y </t>
    </r>
    <r>
      <rPr>
        <sz val="11"/>
        <color theme="1"/>
        <rFont val="Aptos Narrow"/>
        <family val="2"/>
        <scheme val="minor"/>
      </rPr>
      <t>ajustado</t>
    </r>
  </si>
  <si>
    <t>t</t>
  </si>
  <si>
    <t>h(t)</t>
  </si>
  <si>
    <t>h(t) ajustado</t>
  </si>
  <si>
    <t>k</t>
  </si>
  <si>
    <t>error^2</t>
  </si>
  <si>
    <t>I(t) ajustado</t>
  </si>
  <si>
    <t>I(t+1)</t>
  </si>
  <si>
    <t>D</t>
  </si>
  <si>
    <t>Id</t>
  </si>
  <si>
    <r>
      <t>dI/dt</t>
    </r>
    <r>
      <rPr>
        <b/>
        <sz val="11"/>
        <color theme="1"/>
        <rFont val="Aptos Narrow"/>
        <family val="2"/>
      </rPr>
      <t>≈I(t+1)-I(t)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</si>
</sst>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0000"/>
  </numFmts>
  <fonts count="8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1F1F1F"/>
      <name val="Courier New"/>
      <family val="3"/>
    </font>
    <font>
      <sz val="11"/>
      <color rgb="FF0070C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4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</font>
  </fonts>
  <fills count="1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vertical="center" wrapText="1"/>
    </xf>
    <xf numFmtId="164" fontId="0" fillId="0" borderId="0" xfId="0" applyNumberFormat="1"/>
    <xf numFmtId="0" fontId="0" fillId="2" borderId="1" xfId="0" applyFill="1" applyBorder="1"/>
    <xf numFmtId="0" fontId="0" fillId="2" borderId="3" xfId="0" applyFill="1" applyBorder="1"/>
    <xf numFmtId="0" fontId="0" fillId="2" borderId="2" xfId="0" applyFill="1" applyBorder="1"/>
    <xf numFmtId="164" fontId="0" fillId="0" borderId="2" xfId="0" applyNumberFormat="1" applyBorder="1"/>
    <xf numFmtId="1" fontId="0" fillId="0" borderId="2" xfId="0" applyNumberFormat="1" applyBorder="1"/>
    <xf numFmtId="0" fontId="0" fillId="0" borderId="2" xfId="0" applyBorder="1" applyAlignment="1">
      <alignment vertical="center" wrapText="1"/>
    </xf>
    <xf numFmtId="0" fontId="2" fillId="0" borderId="0" xfId="0" applyFont="1"/>
    <xf numFmtId="0" fontId="0" fillId="0" borderId="4" xfId="0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0" fillId="0" borderId="2" xfId="0" applyBorder="1"/>
    <xf numFmtId="165" fontId="0" fillId="0" borderId="2" xfId="0" applyNumberFormat="1" applyBorder="1"/>
    <xf numFmtId="166" fontId="0" fillId="0" borderId="2" xfId="0" applyNumberFormat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 applyAlignment="1">
      <alignment horizontal="center"/>
    </xf>
    <xf numFmtId="0" fontId="0" fillId="8" borderId="2" xfId="0" applyFill="1" applyBorder="1"/>
    <xf numFmtId="164" fontId="4" fillId="0" borderId="2" xfId="0" applyNumberFormat="1" applyFont="1" applyBorder="1"/>
    <xf numFmtId="0" fontId="4" fillId="0" borderId="2" xfId="0" applyFont="1" applyBorder="1"/>
    <xf numFmtId="0" fontId="4" fillId="0" borderId="0" xfId="0" applyFont="1" applyAlignment="1">
      <alignment horizontal="center" vertical="center" wrapText="1"/>
    </xf>
    <xf numFmtId="165" fontId="0" fillId="0" borderId="0" xfId="0" applyNumberFormat="1" applyAlignment="1">
      <alignment vertical="center" wrapText="1"/>
    </xf>
    <xf numFmtId="167" fontId="0" fillId="0" borderId="2" xfId="0" applyNumberFormat="1" applyBorder="1"/>
    <xf numFmtId="2" fontId="0" fillId="3" borderId="2" xfId="0" applyNumberFormat="1" applyFill="1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6" fillId="9" borderId="2" xfId="0" applyFont="1" applyFill="1" applyBorder="1"/>
    <xf numFmtId="0" fontId="0" fillId="9" borderId="2" xfId="0" applyFill="1" applyBorder="1"/>
    <xf numFmtId="0" fontId="0" fillId="10" borderId="2" xfId="0" applyFill="1" applyBorder="1"/>
    <xf numFmtId="0" fontId="0" fillId="6" borderId="7" xfId="0" applyFill="1" applyBorder="1"/>
    <xf numFmtId="0" fontId="0" fillId="5" borderId="7" xfId="0" applyFill="1" applyBorder="1"/>
    <xf numFmtId="0" fontId="0" fillId="4" borderId="7" xfId="0" applyFill="1" applyBorder="1"/>
    <xf numFmtId="0" fontId="0" fillId="8" borderId="7" xfId="0" applyFill="1" applyBorder="1"/>
    <xf numFmtId="0" fontId="0" fillId="11" borderId="2" xfId="0" applyFill="1" applyBorder="1"/>
    <xf numFmtId="0" fontId="0" fillId="12" borderId="2" xfId="0" applyFill="1" applyBorder="1"/>
    <xf numFmtId="0" fontId="4" fillId="6" borderId="2" xfId="0" applyFont="1" applyFill="1" applyBorder="1"/>
    <xf numFmtId="0" fontId="4" fillId="5" borderId="2" xfId="0" applyFont="1" applyFill="1" applyBorder="1"/>
    <xf numFmtId="0" fontId="0" fillId="4" borderId="8" xfId="0" applyFill="1" applyBorder="1"/>
    <xf numFmtId="0" fontId="0" fillId="13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1984492306187837"/>
          <c:y val="0.12525876455184823"/>
          <c:w val="0.83490507436570427"/>
          <c:h val="0.6714577865266842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Hoja1!$H$87</c:f>
              <c:strCache>
                <c:ptCount val="1"/>
                <c:pt idx="0">
                  <c:v>h(t)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Hoja1!$G$88:$G$103</c:f>
              <c:numCache>
                <c:formatCode>0.000</c:formatCode>
                <c:ptCount val="16"/>
                <c:pt idx="0">
                  <c:v>0</c:v>
                </c:pt>
                <c:pt idx="1">
                  <c:v>4.1911110000000001E-2</c:v>
                </c:pt>
                <c:pt idx="2">
                  <c:v>8.3822220000000003E-2</c:v>
                </c:pt>
                <c:pt idx="3">
                  <c:v>0.1258444</c:v>
                </c:pt>
                <c:pt idx="4">
                  <c:v>0.16786670000000001</c:v>
                </c:pt>
                <c:pt idx="5">
                  <c:v>0.20961109999999999</c:v>
                </c:pt>
                <c:pt idx="6">
                  <c:v>0.25171110000000002</c:v>
                </c:pt>
                <c:pt idx="7">
                  <c:v>0.29351110000000002</c:v>
                </c:pt>
                <c:pt idx="8">
                  <c:v>0.33545560000000002</c:v>
                </c:pt>
                <c:pt idx="9">
                  <c:v>0.37740000000000001</c:v>
                </c:pt>
                <c:pt idx="10">
                  <c:v>0.41945559999999998</c:v>
                </c:pt>
                <c:pt idx="11">
                  <c:v>0.46151110000000001</c:v>
                </c:pt>
                <c:pt idx="12">
                  <c:v>0.50324440000000004</c:v>
                </c:pt>
                <c:pt idx="13">
                  <c:v>0.54518889999999998</c:v>
                </c:pt>
                <c:pt idx="14">
                  <c:v>0.58727779999999996</c:v>
                </c:pt>
                <c:pt idx="15">
                  <c:v>0.62908889999999995</c:v>
                </c:pt>
              </c:numCache>
            </c:numRef>
          </c:xVal>
          <c:yVal>
            <c:numRef>
              <c:f>Hoja1!$H$88:$H$103</c:f>
              <c:numCache>
                <c:formatCode>0.000</c:formatCode>
                <c:ptCount val="16"/>
                <c:pt idx="0">
                  <c:v>0.63262790000000002</c:v>
                </c:pt>
                <c:pt idx="1">
                  <c:v>0.6285984</c:v>
                </c:pt>
                <c:pt idx="2">
                  <c:v>0.59233309999999995</c:v>
                </c:pt>
                <c:pt idx="3">
                  <c:v>0.5681562</c:v>
                </c:pt>
                <c:pt idx="4">
                  <c:v>0.50771409999999995</c:v>
                </c:pt>
                <c:pt idx="5">
                  <c:v>0.46338980000000002</c:v>
                </c:pt>
                <c:pt idx="6">
                  <c:v>0.41503610000000002</c:v>
                </c:pt>
                <c:pt idx="7">
                  <c:v>0.35862339999999998</c:v>
                </c:pt>
                <c:pt idx="8">
                  <c:v>0.31026969999999998</c:v>
                </c:pt>
                <c:pt idx="9">
                  <c:v>0.26191599999999998</c:v>
                </c:pt>
                <c:pt idx="10">
                  <c:v>0.21356230000000001</c:v>
                </c:pt>
                <c:pt idx="11">
                  <c:v>0.16520860000000001</c:v>
                </c:pt>
                <c:pt idx="12">
                  <c:v>0.1208843</c:v>
                </c:pt>
                <c:pt idx="13">
                  <c:v>5.641268E-2</c:v>
                </c:pt>
                <c:pt idx="14">
                  <c:v>8.0589540000000001E-3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E3-4D3E-9791-26BB6EF04E0F}"/>
            </c:ext>
          </c:extLst>
        </c:ser>
        <c:ser>
          <c:idx val="1"/>
          <c:order val="1"/>
          <c:tx>
            <c:strRef>
              <c:f>Hoja1!$I$87</c:f>
              <c:strCache>
                <c:ptCount val="1"/>
                <c:pt idx="0">
                  <c:v>h(t) ajustado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Hoja1!$G$88:$G$103</c:f>
              <c:numCache>
                <c:formatCode>0.000</c:formatCode>
                <c:ptCount val="16"/>
                <c:pt idx="0">
                  <c:v>0</c:v>
                </c:pt>
                <c:pt idx="1">
                  <c:v>4.1911110000000001E-2</c:v>
                </c:pt>
                <c:pt idx="2">
                  <c:v>8.3822220000000003E-2</c:v>
                </c:pt>
                <c:pt idx="3">
                  <c:v>0.1258444</c:v>
                </c:pt>
                <c:pt idx="4">
                  <c:v>0.16786670000000001</c:v>
                </c:pt>
                <c:pt idx="5">
                  <c:v>0.20961109999999999</c:v>
                </c:pt>
                <c:pt idx="6">
                  <c:v>0.25171110000000002</c:v>
                </c:pt>
                <c:pt idx="7">
                  <c:v>0.29351110000000002</c:v>
                </c:pt>
                <c:pt idx="8">
                  <c:v>0.33545560000000002</c:v>
                </c:pt>
                <c:pt idx="9">
                  <c:v>0.37740000000000001</c:v>
                </c:pt>
                <c:pt idx="10">
                  <c:v>0.41945559999999998</c:v>
                </c:pt>
                <c:pt idx="11">
                  <c:v>0.46151110000000001</c:v>
                </c:pt>
                <c:pt idx="12">
                  <c:v>0.50324440000000004</c:v>
                </c:pt>
                <c:pt idx="13">
                  <c:v>0.54518889999999998</c:v>
                </c:pt>
                <c:pt idx="14">
                  <c:v>0.58727779999999996</c:v>
                </c:pt>
                <c:pt idx="15">
                  <c:v>0.62908889999999995</c:v>
                </c:pt>
              </c:numCache>
            </c:numRef>
          </c:xVal>
          <c:yVal>
            <c:numRef>
              <c:f>Hoja1!$I$88:$I$103</c:f>
              <c:numCache>
                <c:formatCode>0.000</c:formatCode>
                <c:ptCount val="16"/>
                <c:pt idx="0">
                  <c:v>0.63300000000000001</c:v>
                </c:pt>
                <c:pt idx="1">
                  <c:v>0.62802388784961227</c:v>
                </c:pt>
                <c:pt idx="2">
                  <c:v>0.61379372087253181</c:v>
                </c:pt>
                <c:pt idx="3">
                  <c:v>0.59120449733989899</c:v>
                </c:pt>
                <c:pt idx="4">
                  <c:v>0.56115305246814007</c:v>
                </c:pt>
                <c:pt idx="5">
                  <c:v>0.52468276545136205</c:v>
                </c:pt>
                <c:pt idx="6">
                  <c:v>0.48191888040584707</c:v>
                </c:pt>
                <c:pt idx="7">
                  <c:v>0.43413486635687115</c:v>
                </c:pt>
                <c:pt idx="8">
                  <c:v>0.38140888490794911</c:v>
                </c:pt>
                <c:pt idx="9">
                  <c:v>0.32439676476680296</c:v>
                </c:pt>
                <c:pt idx="10">
                  <c:v>0.26337958024204366</c:v>
                </c:pt>
                <c:pt idx="11">
                  <c:v>0.19890687189705114</c:v>
                </c:pt>
                <c:pt idx="12">
                  <c:v>0.13186856150744564</c:v>
                </c:pt>
                <c:pt idx="13">
                  <c:v>6.1740243421512409E-2</c:v>
                </c:pt>
                <c:pt idx="14">
                  <c:v>-1.1112370870292154E-2</c:v>
                </c:pt>
                <c:pt idx="15">
                  <c:v>-8.5689712302700172E-2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E3-4D3E-9791-26BB6EF04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270111"/>
        <c:axId val="1474280191"/>
      </c:scatterChart>
      <c:valAx>
        <c:axId val="147427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4280191"/>
        <c:crosses val="autoZero"/>
        <c:crossBetween val="midCat"/>
      </c:valAx>
      <c:valAx>
        <c:axId val="147428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427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1097622730933468"/>
          <c:y val="0.24568807752585003"/>
          <c:w val="0.85062100572470323"/>
          <c:h val="0.73081040298825761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Hoja1!$E$122</c:f>
              <c:strCache>
                <c:ptCount val="1"/>
                <c:pt idx="0">
                  <c:v>h(t)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Hoja1!$D$123:$D$138</c:f>
              <c:numCache>
                <c:formatCode>0.000</c:formatCode>
                <c:ptCount val="16"/>
                <c:pt idx="0">
                  <c:v>0</c:v>
                </c:pt>
                <c:pt idx="1">
                  <c:v>4.1911110000000001E-2</c:v>
                </c:pt>
                <c:pt idx="2">
                  <c:v>8.3822220000000003E-2</c:v>
                </c:pt>
                <c:pt idx="3">
                  <c:v>0.1258444</c:v>
                </c:pt>
                <c:pt idx="4">
                  <c:v>0.16786670000000001</c:v>
                </c:pt>
                <c:pt idx="5">
                  <c:v>0.20961109999999999</c:v>
                </c:pt>
                <c:pt idx="6">
                  <c:v>0.25171110000000002</c:v>
                </c:pt>
                <c:pt idx="7">
                  <c:v>0.29351110000000002</c:v>
                </c:pt>
                <c:pt idx="8">
                  <c:v>0.33545560000000002</c:v>
                </c:pt>
                <c:pt idx="9">
                  <c:v>0.37740000000000001</c:v>
                </c:pt>
                <c:pt idx="10">
                  <c:v>0.41945559999999998</c:v>
                </c:pt>
                <c:pt idx="11">
                  <c:v>0.46151110000000001</c:v>
                </c:pt>
                <c:pt idx="12">
                  <c:v>0.50324440000000004</c:v>
                </c:pt>
                <c:pt idx="13">
                  <c:v>0.54518889999999998</c:v>
                </c:pt>
                <c:pt idx="14">
                  <c:v>0.58727779999999996</c:v>
                </c:pt>
                <c:pt idx="15">
                  <c:v>0.62908889999999995</c:v>
                </c:pt>
              </c:numCache>
            </c:numRef>
          </c:xVal>
          <c:yVal>
            <c:numRef>
              <c:f>Hoja1!$E$123:$E$138</c:f>
              <c:numCache>
                <c:formatCode>0.0000</c:formatCode>
                <c:ptCount val="16"/>
                <c:pt idx="0">
                  <c:v>0.63475040000000005</c:v>
                </c:pt>
                <c:pt idx="1">
                  <c:v>0.6258148</c:v>
                </c:pt>
                <c:pt idx="2">
                  <c:v>0.60079499999999997</c:v>
                </c:pt>
                <c:pt idx="3">
                  <c:v>0.58326540000000004</c:v>
                </c:pt>
                <c:pt idx="4">
                  <c:v>0.55143869999999995</c:v>
                </c:pt>
                <c:pt idx="5">
                  <c:v>0.50999059999999996</c:v>
                </c:pt>
                <c:pt idx="6">
                  <c:v>0.4895082</c:v>
                </c:pt>
                <c:pt idx="7">
                  <c:v>0.43276569999999998</c:v>
                </c:pt>
                <c:pt idx="8">
                  <c:v>0.3820035</c:v>
                </c:pt>
                <c:pt idx="9">
                  <c:v>0.30838969999999999</c:v>
                </c:pt>
                <c:pt idx="10">
                  <c:v>0.24549869999999999</c:v>
                </c:pt>
                <c:pt idx="11">
                  <c:v>0.19831070000000001</c:v>
                </c:pt>
                <c:pt idx="12">
                  <c:v>0.12184540000000001</c:v>
                </c:pt>
                <c:pt idx="13">
                  <c:v>7.3593049999999993E-2</c:v>
                </c:pt>
                <c:pt idx="14">
                  <c:v>1.312779E-2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A-42FB-A1D4-B76F38DA6CD8}"/>
            </c:ext>
          </c:extLst>
        </c:ser>
        <c:ser>
          <c:idx val="1"/>
          <c:order val="1"/>
          <c:tx>
            <c:strRef>
              <c:f>Hoja1!$F$122</c:f>
              <c:strCache>
                <c:ptCount val="1"/>
                <c:pt idx="0">
                  <c:v>h(t) ajustado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Hoja1!$D$123:$D$138</c:f>
              <c:numCache>
                <c:formatCode>0.000</c:formatCode>
                <c:ptCount val="16"/>
                <c:pt idx="0">
                  <c:v>0</c:v>
                </c:pt>
                <c:pt idx="1">
                  <c:v>4.1911110000000001E-2</c:v>
                </c:pt>
                <c:pt idx="2">
                  <c:v>8.3822220000000003E-2</c:v>
                </c:pt>
                <c:pt idx="3">
                  <c:v>0.1258444</c:v>
                </c:pt>
                <c:pt idx="4">
                  <c:v>0.16786670000000001</c:v>
                </c:pt>
                <c:pt idx="5">
                  <c:v>0.20961109999999999</c:v>
                </c:pt>
                <c:pt idx="6">
                  <c:v>0.25171110000000002</c:v>
                </c:pt>
                <c:pt idx="7">
                  <c:v>0.29351110000000002</c:v>
                </c:pt>
                <c:pt idx="8">
                  <c:v>0.33545560000000002</c:v>
                </c:pt>
                <c:pt idx="9">
                  <c:v>0.37740000000000001</c:v>
                </c:pt>
                <c:pt idx="10">
                  <c:v>0.41945559999999998</c:v>
                </c:pt>
                <c:pt idx="11">
                  <c:v>0.46151110000000001</c:v>
                </c:pt>
                <c:pt idx="12">
                  <c:v>0.50324440000000004</c:v>
                </c:pt>
                <c:pt idx="13">
                  <c:v>0.54518889999999998</c:v>
                </c:pt>
                <c:pt idx="14">
                  <c:v>0.58727779999999996</c:v>
                </c:pt>
                <c:pt idx="15">
                  <c:v>0.62908889999999995</c:v>
                </c:pt>
              </c:numCache>
            </c:numRef>
          </c:xVal>
          <c:yVal>
            <c:numRef>
              <c:f>Hoja1!$F$123:$F$138</c:f>
              <c:numCache>
                <c:formatCode>General</c:formatCode>
                <c:ptCount val="16"/>
                <c:pt idx="0">
                  <c:v>0.63500000000000001</c:v>
                </c:pt>
                <c:pt idx="1">
                  <c:v>0.63003027319749116</c:v>
                </c:pt>
                <c:pt idx="2">
                  <c:v>0.61584217915919726</c:v>
                </c:pt>
                <c:pt idx="3">
                  <c:v>0.5933598839743075</c:v>
                </c:pt>
                <c:pt idx="4">
                  <c:v>0.56350261888899444</c:v>
                </c:pt>
                <c:pt idx="5">
                  <c:v>0.52732835980852899</c:v>
                </c:pt>
                <c:pt idx="6">
                  <c:v>0.48497947122464324</c:v>
                </c:pt>
                <c:pt idx="7">
                  <c:v>0.4377316705440441</c:v>
                </c:pt>
                <c:pt idx="8">
                  <c:v>0.38567352945750621</c:v>
                </c:pt>
                <c:pt idx="9">
                  <c:v>0.32946210063220671</c:v>
                </c:pt>
                <c:pt idx="10">
                  <c:v>0.2693819047324596</c:v>
                </c:pt>
                <c:pt idx="11">
                  <c:v>0.20597965299229848</c:v>
                </c:pt>
                <c:pt idx="12">
                  <c:v>0.14013335764604995</c:v>
                </c:pt>
                <c:pt idx="13">
                  <c:v>7.1330118075923488E-2</c:v>
                </c:pt>
                <c:pt idx="14">
                  <c:v>-6.8873468688224193E-5</c:v>
                </c:pt>
                <c:pt idx="15">
                  <c:v>-7.3083795382274719E-2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8A-42FB-A1D4-B76F38DA6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093583"/>
        <c:axId val="947088303"/>
      </c:scatterChart>
      <c:valAx>
        <c:axId val="94709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7088303"/>
        <c:crosses val="autoZero"/>
        <c:crossBetween val="midCat"/>
      </c:valAx>
      <c:valAx>
        <c:axId val="94708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7093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5247594050743651E-2"/>
          <c:y val="0.14393529489164369"/>
          <c:w val="0.88397462817147854"/>
          <c:h val="0.6153546952464275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Hoja1!$G$5</c:f>
              <c:strCache>
                <c:ptCount val="1"/>
                <c:pt idx="0">
                  <c:v>I(t)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Hoja1!$F$6:$F$12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Hoja1!$G$6:$G$12</c:f>
              <c:numCache>
                <c:formatCode>General</c:formatCode>
                <c:ptCount val="7"/>
                <c:pt idx="0">
                  <c:v>100</c:v>
                </c:pt>
                <c:pt idx="1">
                  <c:v>88</c:v>
                </c:pt>
                <c:pt idx="2">
                  <c:v>75</c:v>
                </c:pt>
                <c:pt idx="3">
                  <c:v>60</c:v>
                </c:pt>
                <c:pt idx="4">
                  <c:v>54</c:v>
                </c:pt>
                <c:pt idx="5">
                  <c:v>45</c:v>
                </c:pt>
                <c:pt idx="6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05-43DF-AD3A-C64856126880}"/>
            </c:ext>
          </c:extLst>
        </c:ser>
        <c:ser>
          <c:idx val="1"/>
          <c:order val="1"/>
          <c:tx>
            <c:strRef>
              <c:f>Hoja1!$H$5</c:f>
              <c:strCache>
                <c:ptCount val="1"/>
                <c:pt idx="0">
                  <c:v>I(t) ajustado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Hoja1!$F$6:$F$12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Hoja1!$H$6:$H$12</c:f>
              <c:numCache>
                <c:formatCode>General</c:formatCode>
                <c:ptCount val="7"/>
                <c:pt idx="0">
                  <c:v>100</c:v>
                </c:pt>
                <c:pt idx="1">
                  <c:v>52.014246952577132</c:v>
                </c:pt>
                <c:pt idx="2">
                  <c:v>49.625176984921652</c:v>
                </c:pt>
                <c:pt idx="3">
                  <c:v>49.506232195106378</c:v>
                </c:pt>
                <c:pt idx="4">
                  <c:v>49.500310282723845</c:v>
                </c:pt>
                <c:pt idx="5">
                  <c:v>49.500015448067188</c:v>
                </c:pt>
                <c:pt idx="6">
                  <c:v>49.500000769113974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05-43DF-AD3A-C64856126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136976"/>
        <c:axId val="2121114896"/>
      </c:scatterChart>
      <c:valAx>
        <c:axId val="212113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1114896"/>
        <c:crosses val="autoZero"/>
        <c:crossBetween val="midCat"/>
      </c:valAx>
      <c:valAx>
        <c:axId val="21211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113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104775</xdr:rowOff>
    </xdr:from>
    <xdr:to>
      <xdr:col>3</xdr:col>
      <xdr:colOff>0</xdr:colOff>
      <xdr:row>20</xdr:row>
      <xdr:rowOff>171450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uadroTexto 7">
              <a:extLst>
                <a:ext uri="{FF2B5EF4-FFF2-40B4-BE49-F238E27FC236}">
                  <a16:creationId xmlns:a16="http://schemas.microsoft.com/office/drawing/2014/main" id="{D3A62772-4C84-9BA8-2B30-A6CAE5EEE6B2}"/>
                </a:ext>
              </a:extLst>
            </xdr:cNvPr>
            <xdr:cNvSpPr txBox="1"/>
          </xdr:nvSpPr>
          <xdr:spPr>
            <a:xfrm>
              <a:off x="0" y="3467100"/>
              <a:ext cx="2286000" cy="638175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ES" sz="1800" b="0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800" b="0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𝑑𝐼</m:t>
                        </m:r>
                      </m:num>
                      <m:den>
                        <m:r>
                          <a:rPr lang="es-ES" sz="1800" b="0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𝑑𝑡</m:t>
                        </m:r>
                      </m:den>
                    </m:f>
                    <m:r>
                      <a:rPr lang="es-ES" sz="1800" b="0" i="1">
                        <a:solidFill>
                          <a:schemeClr val="accent1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800" b="0" i="1">
                        <a:solidFill>
                          <a:schemeClr val="accent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s-ES" sz="1800" b="0" i="1">
                        <a:solidFill>
                          <a:schemeClr val="accent1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ES" sz="1800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800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s-ES" sz="1800" b="0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ES" sz="1800" b="0" i="1">
                        <a:solidFill>
                          <a:schemeClr val="accent1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ES" sz="1800" b="0" i="1">
                        <a:solidFill>
                          <a:schemeClr val="accent1"/>
                        </a:solidFill>
                        <a:latin typeface="Cambria Math" panose="02040503050406030204" pitchFamily="18" charset="0"/>
                      </a:rPr>
                      <m:t>𝐼</m:t>
                    </m:r>
                    <m:r>
                      <a:rPr lang="es-ES" sz="1800" b="0" i="0">
                        <a:solidFill>
                          <a:schemeClr val="accent1"/>
                        </a:solidFill>
                        <a:latin typeface="Cambria Math" panose="02040503050406030204" pitchFamily="18" charset="0"/>
                      </a:rPr>
                      <m:t>)−</m:t>
                    </m:r>
                    <m:r>
                      <m:rPr>
                        <m:sty m:val="p"/>
                      </m:rPr>
                      <a:rPr lang="es-ES" sz="1800" b="0" i="0">
                        <a:solidFill>
                          <a:schemeClr val="accent1"/>
                        </a:solidFill>
                        <a:latin typeface="Cambria Math" panose="02040503050406030204" pitchFamily="18" charset="0"/>
                      </a:rPr>
                      <m:t>D</m:t>
                    </m:r>
                  </m:oMath>
                </m:oMathPara>
              </a14:m>
              <a:endParaRPr lang="es-CO" sz="1800"/>
            </a:p>
          </xdr:txBody>
        </xdr:sp>
      </mc:Choice>
      <mc:Fallback>
        <xdr:sp macro="" textlink="">
          <xdr:nvSpPr>
            <xdr:cNvPr id="13" name="CuadroTexto 7">
              <a:extLst>
                <a:ext uri="{FF2B5EF4-FFF2-40B4-BE49-F238E27FC236}">
                  <a16:creationId xmlns:a16="http://schemas.microsoft.com/office/drawing/2014/main" id="{D3A62772-4C84-9BA8-2B30-A6CAE5EEE6B2}"/>
                </a:ext>
              </a:extLst>
            </xdr:cNvPr>
            <xdr:cNvSpPr txBox="1"/>
          </xdr:nvSpPr>
          <xdr:spPr>
            <a:xfrm>
              <a:off x="0" y="3467100"/>
              <a:ext cx="2286000" cy="638175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sz="1800" b="0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𝑑𝐼/𝑑𝑡=</a:t>
              </a:r>
              <a:r>
                <a:rPr lang="es-ES" sz="1800" b="0" i="0">
                  <a:solidFill>
                    <a:schemeClr val="accent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s-ES" sz="1800" b="0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(</a:t>
              </a:r>
              <a:r>
                <a:rPr lang="es-ES" sz="1800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𝐼_</a:t>
              </a:r>
              <a:r>
                <a:rPr lang="es-ES" sz="1800" b="0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𝑑−𝐼)−D</a:t>
              </a:r>
              <a:endParaRPr lang="es-CO" sz="1800"/>
            </a:p>
          </xdr:txBody>
        </xdr:sp>
      </mc:Fallback>
    </mc:AlternateContent>
    <xdr:clientData/>
  </xdr:twoCellAnchor>
  <xdr:twoCellAnchor>
    <xdr:from>
      <xdr:col>2</xdr:col>
      <xdr:colOff>657225</xdr:colOff>
      <xdr:row>17</xdr:row>
      <xdr:rowOff>142875</xdr:rowOff>
    </xdr:from>
    <xdr:to>
      <xdr:col>6</xdr:col>
      <xdr:colOff>638175</xdr:colOff>
      <xdr:row>21</xdr:row>
      <xdr:rowOff>66675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uadroTexto 8">
              <a:extLst>
                <a:ext uri="{FF2B5EF4-FFF2-40B4-BE49-F238E27FC236}">
                  <a16:creationId xmlns:a16="http://schemas.microsoft.com/office/drawing/2014/main" id="{BED50D3F-2B9D-BE31-A1BA-F151524ABDC6}"/>
                </a:ext>
              </a:extLst>
            </xdr:cNvPr>
            <xdr:cNvSpPr txBox="1"/>
          </xdr:nvSpPr>
          <xdr:spPr>
            <a:xfrm>
              <a:off x="2181225" y="3505200"/>
              <a:ext cx="2647950" cy="685800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ES" sz="1800" b="0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800" b="0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𝑑𝐼</m:t>
                        </m:r>
                      </m:num>
                      <m:den>
                        <m:r>
                          <a:rPr lang="es-ES" sz="1800" b="0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𝑑𝑡</m:t>
                        </m:r>
                      </m:den>
                    </m:f>
                    <m:r>
                      <a:rPr lang="es-ES" sz="1800" b="0" i="1">
                        <a:solidFill>
                          <a:schemeClr val="accent1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800" b="0" i="1">
                        <a:solidFill>
                          <a:schemeClr val="accent1"/>
                        </a:solidFill>
                        <a:latin typeface="Cambria Math" panose="02040503050406030204" pitchFamily="18" charset="0"/>
                      </a:rPr>
                      <m:t>𝐷</m:t>
                    </m:r>
                    <m:r>
                      <a:rPr lang="es-ES" sz="1800" b="0" i="1">
                        <a:solidFill>
                          <a:schemeClr val="accent1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800" b="0" i="1">
                        <a:solidFill>
                          <a:schemeClr val="accent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s-ES" sz="1800" b="0" i="1">
                        <a:solidFill>
                          <a:schemeClr val="accent1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ES" sz="1800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800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s-ES" sz="1800" b="0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ES" sz="1800" b="0" i="1">
                        <a:solidFill>
                          <a:schemeClr val="accent1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ES" sz="1800" b="0" i="1">
                        <a:solidFill>
                          <a:schemeClr val="accent1"/>
                        </a:solidFill>
                        <a:latin typeface="Cambria Math" panose="02040503050406030204" pitchFamily="18" charset="0"/>
                      </a:rPr>
                      <m:t>𝐼</m:t>
                    </m:r>
                    <m:r>
                      <a:rPr lang="es-ES" sz="1800" b="0" i="0">
                        <a:solidFill>
                          <a:schemeClr val="accent1"/>
                        </a:solidFill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800"/>
            </a:p>
          </xdr:txBody>
        </xdr:sp>
      </mc:Choice>
      <mc:Fallback>
        <xdr:sp macro="" textlink="">
          <xdr:nvSpPr>
            <xdr:cNvPr id="14" name="CuadroTexto 8">
              <a:extLst>
                <a:ext uri="{FF2B5EF4-FFF2-40B4-BE49-F238E27FC236}">
                  <a16:creationId xmlns:a16="http://schemas.microsoft.com/office/drawing/2014/main" id="{BED50D3F-2B9D-BE31-A1BA-F151524ABDC6}"/>
                </a:ext>
              </a:extLst>
            </xdr:cNvPr>
            <xdr:cNvSpPr txBox="1"/>
          </xdr:nvSpPr>
          <xdr:spPr>
            <a:xfrm>
              <a:off x="2181225" y="3505200"/>
              <a:ext cx="2647950" cy="685800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sz="1800" b="0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𝑑𝐼/𝑑𝑡+𝐷=</a:t>
              </a:r>
              <a:r>
                <a:rPr lang="es-ES" sz="1800" b="0" i="0">
                  <a:solidFill>
                    <a:schemeClr val="accent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s-ES" sz="1800" b="0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(</a:t>
              </a:r>
              <a:r>
                <a:rPr lang="es-ES" sz="1800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𝐼_</a:t>
              </a:r>
              <a:r>
                <a:rPr lang="es-ES" sz="1800" b="0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𝑑−𝐼)</a:t>
              </a:r>
              <a:endParaRPr lang="es-CO" sz="1800"/>
            </a:p>
          </xdr:txBody>
        </xdr:sp>
      </mc:Fallback>
    </mc:AlternateContent>
    <xdr:clientData/>
  </xdr:twoCellAnchor>
  <xdr:twoCellAnchor>
    <xdr:from>
      <xdr:col>6</xdr:col>
      <xdr:colOff>466725</xdr:colOff>
      <xdr:row>18</xdr:row>
      <xdr:rowOff>85725</xdr:rowOff>
    </xdr:from>
    <xdr:to>
      <xdr:col>9</xdr:col>
      <xdr:colOff>133350</xdr:colOff>
      <xdr:row>20</xdr:row>
      <xdr:rowOff>112978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CuadroTexto 4">
              <a:extLst>
                <a:ext uri="{FF2B5EF4-FFF2-40B4-BE49-F238E27FC236}">
                  <a16:creationId xmlns:a16="http://schemas.microsoft.com/office/drawing/2014/main" id="{209E9253-DD2F-8224-8B4C-2EA8647251AB}"/>
                </a:ext>
              </a:extLst>
            </xdr:cNvPr>
            <xdr:cNvSpPr txBox="1"/>
          </xdr:nvSpPr>
          <xdr:spPr>
            <a:xfrm>
              <a:off x="4657725" y="3638550"/>
              <a:ext cx="2162175" cy="408253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s-CO"/>
                <a:t> </a:t>
              </a:r>
              <a14:m>
                <m:oMath xmlns:m="http://schemas.openxmlformats.org/officeDocument/2006/math">
                  <m:r>
                    <a:rPr lang="es-ES" sz="2000" b="0" i="1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𝑦</m:t>
                  </m:r>
                  <m:r>
                    <a:rPr lang="es-ES" sz="2000" i="1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=</m:t>
                  </m:r>
                  <m:r>
                    <a:rPr lang="es-ES" sz="2000" i="1">
                      <a:solidFill>
                        <a:schemeClr val="accent1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𝛼</m:t>
                  </m:r>
                  <m:r>
                    <a:rPr lang="es-ES" sz="2000" b="0" i="1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𝑥</m:t>
                  </m:r>
                </m:oMath>
              </a14:m>
              <a:endParaRPr lang="es-CO" sz="2000"/>
            </a:p>
          </xdr:txBody>
        </xdr:sp>
      </mc:Choice>
      <mc:Fallback>
        <xdr:sp macro="" textlink="">
          <xdr:nvSpPr>
            <xdr:cNvPr id="15" name="CuadroTexto 4">
              <a:extLst>
                <a:ext uri="{FF2B5EF4-FFF2-40B4-BE49-F238E27FC236}">
                  <a16:creationId xmlns:a16="http://schemas.microsoft.com/office/drawing/2014/main" id="{209E9253-DD2F-8224-8B4C-2EA8647251AB}"/>
                </a:ext>
              </a:extLst>
            </xdr:cNvPr>
            <xdr:cNvSpPr txBox="1"/>
          </xdr:nvSpPr>
          <xdr:spPr>
            <a:xfrm>
              <a:off x="4657725" y="3638550"/>
              <a:ext cx="2162175" cy="408253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s-CO"/>
                <a:t> </a:t>
              </a:r>
              <a:r>
                <a:rPr lang="es-ES" sz="20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𝑦</a:t>
              </a:r>
              <a:r>
                <a:rPr lang="es-ES" sz="20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=</a:t>
              </a:r>
              <a:r>
                <a:rPr lang="es-ES" sz="2000" i="0">
                  <a:solidFill>
                    <a:schemeClr val="accent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s-ES" sz="20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𝑥</a:t>
              </a:r>
              <a:endParaRPr lang="es-CO" sz="2000"/>
            </a:p>
          </xdr:txBody>
        </xdr:sp>
      </mc:Fallback>
    </mc:AlternateContent>
    <xdr:clientData/>
  </xdr:twoCellAnchor>
  <xdr:twoCellAnchor editAs="oneCell">
    <xdr:from>
      <xdr:col>11</xdr:col>
      <xdr:colOff>447675</xdr:colOff>
      <xdr:row>100</xdr:row>
      <xdr:rowOff>63311</xdr:rowOff>
    </xdr:from>
    <xdr:to>
      <xdr:col>16</xdr:col>
      <xdr:colOff>95251</xdr:colOff>
      <xdr:row>103</xdr:row>
      <xdr:rowOff>151506</xdr:rowOff>
    </xdr:to>
    <xdr:pic>
      <xdr:nvPicPr>
        <xdr:cNvPr id="18" name="Imagen 17" descr="Interfaz de usuario gráfica, Texto, Aplicación&#10;&#10;El contenido generado por IA puede ser incorrecto.">
          <a:extLst>
            <a:ext uri="{FF2B5EF4-FFF2-40B4-BE49-F238E27FC236}">
              <a16:creationId xmlns:a16="http://schemas.microsoft.com/office/drawing/2014/main" id="{A9E6D321-CABF-F796-9321-DD7B45C553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023" t="47092" r="37881" b="41739"/>
        <a:stretch>
          <a:fillRect/>
        </a:stretch>
      </xdr:blipFill>
      <xdr:spPr bwMode="auto">
        <a:xfrm>
          <a:off x="10687050" y="19446686"/>
          <a:ext cx="3476626" cy="65969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10</xdr:col>
      <xdr:colOff>0</xdr:colOff>
      <xdr:row>90</xdr:row>
      <xdr:rowOff>23812</xdr:rowOff>
    </xdr:from>
    <xdr:to>
      <xdr:col>15</xdr:col>
      <xdr:colOff>552449</xdr:colOff>
      <xdr:row>112</xdr:row>
      <xdr:rowOff>19050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16F64ADC-AF72-BB9A-6AFC-1FBBAADFC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247650</xdr:colOff>
      <xdr:row>122</xdr:row>
      <xdr:rowOff>161925</xdr:rowOff>
    </xdr:from>
    <xdr:to>
      <xdr:col>13</xdr:col>
      <xdr:colOff>428625</xdr:colOff>
      <xdr:row>142</xdr:row>
      <xdr:rowOff>171451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B021B927-10E8-59D6-281E-F214F5C9A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3</xdr:row>
      <xdr:rowOff>47625</xdr:rowOff>
    </xdr:from>
    <xdr:to>
      <xdr:col>3</xdr:col>
      <xdr:colOff>409575</xdr:colOff>
      <xdr:row>6</xdr:row>
      <xdr:rowOff>123825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857ECA7-6F5E-C530-ECF5-90044BDC3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3425"/>
          <a:ext cx="269557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57150</xdr:colOff>
      <xdr:row>2</xdr:row>
      <xdr:rowOff>61912</xdr:rowOff>
    </xdr:from>
    <xdr:to>
      <xdr:col>17</xdr:col>
      <xdr:colOff>38100</xdr:colOff>
      <xdr:row>19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D167689-024D-1E48-FB6F-29C66BC37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15</xdr:row>
      <xdr:rowOff>38100</xdr:rowOff>
    </xdr:from>
    <xdr:to>
      <xdr:col>4</xdr:col>
      <xdr:colOff>104775</xdr:colOff>
      <xdr:row>17</xdr:row>
      <xdr:rowOff>67066</xdr:rowOff>
    </xdr:to>
    <xdr:sp macro="" textlink="">
      <xdr:nvSpPr>
        <xdr:cNvPr id="5" name="Título 1">
          <a:extLst>
            <a:ext uri="{FF2B5EF4-FFF2-40B4-BE49-F238E27FC236}">
              <a16:creationId xmlns:a16="http://schemas.microsoft.com/office/drawing/2014/main" id="{28CE8F39-1367-06AC-2FF6-AA1239FB93AE}"/>
            </a:ext>
          </a:extLst>
        </xdr:cNvPr>
        <xdr:cNvSpPr>
          <a:spLocks noGrp="1"/>
        </xdr:cNvSpPr>
      </xdr:nvSpPr>
      <xdr:spPr>
        <a:xfrm>
          <a:off x="0" y="3019425"/>
          <a:ext cx="3409950" cy="409966"/>
        </a:xfrm>
        <a:prstGeom prst="rect">
          <a:avLst/>
        </a:prstGeom>
      </xdr:spPr>
      <xdr:txBody>
        <a:bodyPr vert="horz" wrap="square" lIns="91440" tIns="45720" rIns="91440" bIns="45720" rtlCol="0" anchor="b">
          <a:normAutofit fontScale="90000"/>
        </a:bodyPr>
        <a:lstStyle>
          <a:lvl1pPr algn="ctr" defTabSz="914400" rtl="0" eaLnBrk="1" latinLnBrk="0" hangingPunct="1">
            <a:lnSpc>
              <a:spcPct val="90000"/>
            </a:lnSpc>
            <a:spcBef>
              <a:spcPct val="0"/>
            </a:spcBef>
            <a:buNone/>
            <a:defRPr lang="es-CO" sz="6000" kern="1200">
              <a:solidFill>
                <a:srgbClr val="2C4293"/>
              </a:solidFill>
              <a:latin typeface="Impact" panose="020B0806030902050204" pitchFamily="34" charset="0"/>
              <a:ea typeface="+mn-ea"/>
              <a:cs typeface="+mn-cs"/>
            </a:defRPr>
          </a:lvl1pPr>
        </a:lstStyle>
        <a:p>
          <a:r>
            <a:rPr lang="en-US" sz="2000">
              <a:solidFill>
                <a:schemeClr val="accent1"/>
              </a:solidFill>
            </a:rPr>
            <a:t>Estimación </a:t>
          </a:r>
          <a:r>
            <a:rPr lang="es-CO" sz="2000">
              <a:solidFill>
                <a:schemeClr val="accent1"/>
              </a:solidFill>
            </a:rPr>
            <a:t>por derivadas finitas</a:t>
          </a:r>
          <a:endParaRPr lang="en-US" sz="2000">
            <a:solidFill>
              <a:schemeClr val="accent1"/>
            </a:solidFill>
          </a:endParaRPr>
        </a:p>
      </xdr:txBody>
    </xdr:sp>
    <xdr:clientData/>
  </xdr:twoCellAnchor>
  <xdr:twoCellAnchor>
    <xdr:from>
      <xdr:col>2</xdr:col>
      <xdr:colOff>152400</xdr:colOff>
      <xdr:row>38</xdr:row>
      <xdr:rowOff>38100</xdr:rowOff>
    </xdr:from>
    <xdr:to>
      <xdr:col>6</xdr:col>
      <xdr:colOff>371475</xdr:colOff>
      <xdr:row>40</xdr:row>
      <xdr:rowOff>67066</xdr:rowOff>
    </xdr:to>
    <xdr:sp macro="" textlink="">
      <xdr:nvSpPr>
        <xdr:cNvPr id="6" name="Título 1">
          <a:extLst>
            <a:ext uri="{FF2B5EF4-FFF2-40B4-BE49-F238E27FC236}">
              <a16:creationId xmlns:a16="http://schemas.microsoft.com/office/drawing/2014/main" id="{5139B547-F2F0-4731-AB24-F18BAD93592B}"/>
            </a:ext>
          </a:extLst>
        </xdr:cNvPr>
        <xdr:cNvSpPr>
          <a:spLocks noGrp="1"/>
        </xdr:cNvSpPr>
      </xdr:nvSpPr>
      <xdr:spPr>
        <a:xfrm>
          <a:off x="1676400" y="7400925"/>
          <a:ext cx="3409950" cy="409966"/>
        </a:xfrm>
        <a:prstGeom prst="rect">
          <a:avLst/>
        </a:prstGeom>
      </xdr:spPr>
      <xdr:txBody>
        <a:bodyPr vert="horz" wrap="square" lIns="91440" tIns="45720" rIns="91440" bIns="45720" rtlCol="0" anchor="b">
          <a:normAutofit fontScale="90000"/>
        </a:bodyPr>
        <a:lstStyle>
          <a:lvl1pPr algn="ctr" defTabSz="914400" rtl="0" eaLnBrk="1" latinLnBrk="0" hangingPunct="1">
            <a:lnSpc>
              <a:spcPct val="90000"/>
            </a:lnSpc>
            <a:spcBef>
              <a:spcPct val="0"/>
            </a:spcBef>
            <a:buNone/>
            <a:defRPr lang="es-CO" sz="6000" kern="1200">
              <a:solidFill>
                <a:srgbClr val="2C4293"/>
              </a:solidFill>
              <a:latin typeface="Impact" panose="020B0806030902050204" pitchFamily="34" charset="0"/>
              <a:ea typeface="+mn-ea"/>
              <a:cs typeface="+mn-cs"/>
            </a:defRPr>
          </a:lvl1pPr>
        </a:lstStyle>
        <a:p>
          <a:r>
            <a:rPr lang="es-ES" sz="2000">
              <a:solidFill>
                <a:schemeClr val="accent1"/>
              </a:solidFill>
            </a:rPr>
            <a:t>Invetario con reposición </a:t>
          </a:r>
          <a:endParaRPr lang="en-US" sz="2000">
            <a:solidFill>
              <a:schemeClr val="accent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FBBEF-D6F6-4470-A516-F0133DF7B2C2}">
  <dimension ref="A1:N139"/>
  <sheetViews>
    <sheetView tabSelected="1" workbookViewId="0">
      <selection activeCell="J13" sqref="J13"/>
    </sheetView>
  </sheetViews>
  <sheetFormatPr baseColWidth="10" defaultRowHeight="15" x14ac:dyDescent="0.25"/>
  <cols>
    <col min="4" max="4" width="15.28515625" customWidth="1"/>
    <col min="5" max="5" width="8.42578125" customWidth="1"/>
    <col min="6" max="6" width="12.7109375" customWidth="1"/>
    <col min="7" max="7" width="10.85546875" customWidth="1"/>
    <col min="8" max="8" width="11.85546875" customWidth="1"/>
    <col min="9" max="9" width="14.7109375" customWidth="1"/>
    <col min="10" max="10" width="12.7109375" customWidth="1"/>
    <col min="12" max="12" width="11.7109375" customWidth="1"/>
  </cols>
  <sheetData>
    <row r="1" spans="6:11" ht="24" x14ac:dyDescent="0.4">
      <c r="G1" t="s">
        <v>16</v>
      </c>
    </row>
    <row r="4" spans="6:11" x14ac:dyDescent="0.25">
      <c r="F4" s="29" t="s">
        <v>11</v>
      </c>
      <c r="G4" s="29"/>
    </row>
    <row r="5" spans="6:11" ht="15.75" x14ac:dyDescent="0.25">
      <c r="F5" s="19" t="s">
        <v>9</v>
      </c>
      <c r="G5" s="18" t="s">
        <v>10</v>
      </c>
      <c r="H5" s="30" t="s">
        <v>26</v>
      </c>
      <c r="I5" s="19" t="s">
        <v>15</v>
      </c>
      <c r="J5" s="20" t="s">
        <v>12</v>
      </c>
      <c r="K5" s="20"/>
    </row>
    <row r="6" spans="6:11" x14ac:dyDescent="0.25">
      <c r="F6" s="19">
        <v>0</v>
      </c>
      <c r="G6" s="18">
        <v>100</v>
      </c>
      <c r="H6" s="31">
        <f>53-10.5/$K$6+(47+10.5/$K$6)*EXP(-F6*$K$6)</f>
        <v>100</v>
      </c>
      <c r="I6" s="19">
        <f>(G6-H6)^2</f>
        <v>0</v>
      </c>
      <c r="J6" s="19" t="s">
        <v>13</v>
      </c>
      <c r="K6" s="19">
        <v>3</v>
      </c>
    </row>
    <row r="7" spans="6:11" x14ac:dyDescent="0.25">
      <c r="F7" s="19">
        <v>1</v>
      </c>
      <c r="G7" s="18">
        <v>88</v>
      </c>
      <c r="H7" s="31">
        <f>53-10.5/$K$6+(47+10.5/$K$6)*EXP(-F7*$K$6)</f>
        <v>52.014246952577132</v>
      </c>
      <c r="I7" s="19">
        <f t="shared" ref="I7:I12" si="0">(G7-H7)^2</f>
        <v>1294.9744223901043</v>
      </c>
    </row>
    <row r="8" spans="6:11" x14ac:dyDescent="0.25">
      <c r="F8" s="19">
        <v>2</v>
      </c>
      <c r="G8" s="18">
        <v>75</v>
      </c>
      <c r="H8" s="31">
        <f>53-10.5/$K$6+(47+10.5/$K$6)*EXP(-F8*$K$6)</f>
        <v>49.625176984921652</v>
      </c>
      <c r="I8" s="19">
        <f t="shared" si="0"/>
        <v>643.88164304654981</v>
      </c>
    </row>
    <row r="9" spans="6:11" x14ac:dyDescent="0.25">
      <c r="F9" s="19">
        <v>3</v>
      </c>
      <c r="G9" s="18">
        <v>60</v>
      </c>
      <c r="H9" s="31">
        <f>53-10.5/$K$6+(47+10.5/$K$6)*EXP(-F9*$K$6)</f>
        <v>49.506232195106378</v>
      </c>
      <c r="I9" s="19">
        <f t="shared" si="0"/>
        <v>110.1191627430219</v>
      </c>
    </row>
    <row r="10" spans="6:11" x14ac:dyDescent="0.25">
      <c r="F10" s="19">
        <v>4</v>
      </c>
      <c r="G10" s="18">
        <v>54</v>
      </c>
      <c r="H10" s="31">
        <f>53-10.5/$K$6+(47+10.5/$K$6)*EXP(-F10*$K$6)</f>
        <v>49.500310282723845</v>
      </c>
      <c r="I10" s="19">
        <f t="shared" si="0"/>
        <v>20.247207551760763</v>
      </c>
    </row>
    <row r="11" spans="6:11" x14ac:dyDescent="0.25">
      <c r="F11" s="19">
        <v>5</v>
      </c>
      <c r="G11" s="18">
        <v>45</v>
      </c>
      <c r="H11" s="31">
        <f>53-10.5/$K$6+(47+10.5/$K$6)*EXP(-F11*$K$6)</f>
        <v>49.500015448067188</v>
      </c>
      <c r="I11" s="19">
        <f t="shared" si="0"/>
        <v>20.250139032843336</v>
      </c>
    </row>
    <row r="12" spans="6:11" x14ac:dyDescent="0.25">
      <c r="F12" s="19">
        <v>6</v>
      </c>
      <c r="G12" s="18">
        <v>37</v>
      </c>
      <c r="H12" s="31">
        <f>53-10.5/$K$6+(47+10.5/$K$6)*EXP(-F12*$K$6)</f>
        <v>49.500000769113974</v>
      </c>
      <c r="I12" s="19">
        <f t="shared" si="0"/>
        <v>156.25001922784995</v>
      </c>
    </row>
    <row r="13" spans="6:11" x14ac:dyDescent="0.25">
      <c r="F13" s="13">
        <v>7</v>
      </c>
      <c r="G13" s="13"/>
      <c r="I13" s="32">
        <f>SUM(I6:I12)</f>
        <v>2245.7225939921304</v>
      </c>
    </row>
    <row r="24" spans="1:8" x14ac:dyDescent="0.25">
      <c r="A24" s="19" t="s">
        <v>9</v>
      </c>
      <c r="B24" s="18" t="s">
        <v>10</v>
      </c>
      <c r="C24" s="37" t="s">
        <v>27</v>
      </c>
      <c r="D24" s="39" t="s">
        <v>30</v>
      </c>
      <c r="E24" s="39" t="s">
        <v>17</v>
      </c>
      <c r="F24" s="40" t="s">
        <v>18</v>
      </c>
      <c r="G24" s="41" t="s">
        <v>20</v>
      </c>
      <c r="H24" s="21" t="s">
        <v>15</v>
      </c>
    </row>
    <row r="25" spans="1:8" x14ac:dyDescent="0.25">
      <c r="A25" s="33">
        <v>0</v>
      </c>
      <c r="B25" s="34">
        <v>100</v>
      </c>
      <c r="C25" s="35">
        <v>88</v>
      </c>
      <c r="D25" s="36">
        <f>C25-B25</f>
        <v>-12</v>
      </c>
      <c r="E25" s="19">
        <f>D25+$B$34</f>
        <v>-1.5</v>
      </c>
      <c r="F25" s="18">
        <f>$B$35-B25</f>
        <v>-47</v>
      </c>
      <c r="G25" s="13">
        <f>F25*$B$36</f>
        <v>-2.8434999999999997</v>
      </c>
      <c r="H25" s="13">
        <f>(E25-G25)^2</f>
        <v>1.8049922499999991</v>
      </c>
    </row>
    <row r="26" spans="1:8" x14ac:dyDescent="0.25">
      <c r="A26" s="19">
        <v>1</v>
      </c>
      <c r="B26" s="18">
        <v>88</v>
      </c>
      <c r="C26" s="17">
        <v>75</v>
      </c>
      <c r="D26" s="36">
        <f t="shared" ref="D26:D30" si="1">C26-B26</f>
        <v>-13</v>
      </c>
      <c r="E26" s="19">
        <f t="shared" ref="E26:E30" si="2">D26+$B$34</f>
        <v>-2.5</v>
      </c>
      <c r="F26" s="18">
        <f t="shared" ref="F26:F30" si="3">$B$35-B26</f>
        <v>-35</v>
      </c>
      <c r="G26" s="13">
        <f t="shared" ref="G26:G30" si="4">F26*$B$36</f>
        <v>-2.1174999999999997</v>
      </c>
      <c r="H26" s="13">
        <f t="shared" ref="H26:H30" si="5">(E26-G26)^2</f>
        <v>0.14630625000000022</v>
      </c>
    </row>
    <row r="27" spans="1:8" x14ac:dyDescent="0.25">
      <c r="A27" s="19">
        <v>2</v>
      </c>
      <c r="B27" s="18">
        <v>75</v>
      </c>
      <c r="C27" s="17">
        <v>60</v>
      </c>
      <c r="D27" s="36">
        <f t="shared" si="1"/>
        <v>-15</v>
      </c>
      <c r="E27" s="19">
        <f t="shared" si="2"/>
        <v>-4.5</v>
      </c>
      <c r="F27" s="18">
        <f t="shared" si="3"/>
        <v>-22</v>
      </c>
      <c r="G27" s="13">
        <f t="shared" si="4"/>
        <v>-1.331</v>
      </c>
      <c r="H27" s="13">
        <f t="shared" si="5"/>
        <v>10.042561000000001</v>
      </c>
    </row>
    <row r="28" spans="1:8" x14ac:dyDescent="0.25">
      <c r="A28" s="19">
        <v>3</v>
      </c>
      <c r="B28" s="18">
        <v>60</v>
      </c>
      <c r="C28" s="17">
        <v>54</v>
      </c>
      <c r="D28" s="36">
        <f t="shared" si="1"/>
        <v>-6</v>
      </c>
      <c r="E28" s="19">
        <f t="shared" si="2"/>
        <v>4.5</v>
      </c>
      <c r="F28" s="18">
        <f t="shared" si="3"/>
        <v>-7</v>
      </c>
      <c r="G28" s="13">
        <f t="shared" si="4"/>
        <v>-0.42349999999999999</v>
      </c>
      <c r="H28" s="13">
        <f t="shared" si="5"/>
        <v>24.240852249999996</v>
      </c>
    </row>
    <row r="29" spans="1:8" x14ac:dyDescent="0.25">
      <c r="A29" s="19">
        <v>4</v>
      </c>
      <c r="B29" s="18">
        <v>54</v>
      </c>
      <c r="C29" s="17">
        <v>45</v>
      </c>
      <c r="D29" s="36">
        <f t="shared" si="1"/>
        <v>-9</v>
      </c>
      <c r="E29" s="19">
        <f t="shared" si="2"/>
        <v>1.5</v>
      </c>
      <c r="F29" s="18">
        <f t="shared" si="3"/>
        <v>-1</v>
      </c>
      <c r="G29" s="13">
        <f t="shared" si="4"/>
        <v>-6.0499999999999998E-2</v>
      </c>
      <c r="H29" s="13">
        <f t="shared" si="5"/>
        <v>2.43516025</v>
      </c>
    </row>
    <row r="30" spans="1:8" x14ac:dyDescent="0.25">
      <c r="A30" s="19">
        <v>5</v>
      </c>
      <c r="B30" s="18">
        <v>45</v>
      </c>
      <c r="C30" s="17">
        <v>37</v>
      </c>
      <c r="D30" s="36">
        <f t="shared" si="1"/>
        <v>-8</v>
      </c>
      <c r="E30" s="19">
        <f t="shared" si="2"/>
        <v>2.5</v>
      </c>
      <c r="F30" s="18">
        <f t="shared" si="3"/>
        <v>8</v>
      </c>
      <c r="G30" s="13">
        <f t="shared" si="4"/>
        <v>0.48399999999999999</v>
      </c>
      <c r="H30" s="13">
        <f t="shared" si="5"/>
        <v>4.0642560000000003</v>
      </c>
    </row>
    <row r="31" spans="1:8" x14ac:dyDescent="0.25">
      <c r="A31" s="19">
        <v>6</v>
      </c>
      <c r="B31" s="18">
        <v>37</v>
      </c>
      <c r="C31" s="17"/>
      <c r="D31" s="21"/>
      <c r="E31" t="s">
        <v>14</v>
      </c>
      <c r="F31" t="s">
        <v>19</v>
      </c>
      <c r="H31">
        <f>SUM(H25:H30)</f>
        <v>42.734127999999998</v>
      </c>
    </row>
    <row r="32" spans="1:8" x14ac:dyDescent="0.25">
      <c r="A32" s="19">
        <v>7</v>
      </c>
      <c r="B32" s="13"/>
      <c r="C32" s="42"/>
    </row>
    <row r="34" spans="1:11" x14ac:dyDescent="0.25">
      <c r="A34" s="19" t="s">
        <v>28</v>
      </c>
      <c r="B34" s="19">
        <v>10.5</v>
      </c>
    </row>
    <row r="35" spans="1:11" x14ac:dyDescent="0.25">
      <c r="A35" s="38" t="s">
        <v>29</v>
      </c>
      <c r="B35" s="17">
        <v>53</v>
      </c>
    </row>
    <row r="36" spans="1:11" x14ac:dyDescent="0.25">
      <c r="A36" s="5" t="s">
        <v>13</v>
      </c>
      <c r="B36" s="5">
        <v>6.0499999999999998E-2</v>
      </c>
    </row>
    <row r="43" spans="1:11" ht="15.75" thickBot="1" x14ac:dyDescent="0.3">
      <c r="A43" s="1">
        <v>0</v>
      </c>
      <c r="B43" s="1">
        <v>250</v>
      </c>
      <c r="C43" s="1" t="s">
        <v>0</v>
      </c>
    </row>
    <row r="44" spans="1:11" ht="15.75" thickBot="1" x14ac:dyDescent="0.3">
      <c r="A44" s="1">
        <v>1</v>
      </c>
      <c r="B44" s="1">
        <v>190</v>
      </c>
      <c r="C44" s="1" t="s">
        <v>0</v>
      </c>
      <c r="G44" s="3"/>
      <c r="H44" s="3" t="s">
        <v>6</v>
      </c>
    </row>
    <row r="45" spans="1:11" x14ac:dyDescent="0.25">
      <c r="A45" s="1">
        <v>2</v>
      </c>
      <c r="B45" s="1">
        <v>130</v>
      </c>
      <c r="C45" s="1" t="s">
        <v>0</v>
      </c>
      <c r="G45" s="4" t="s">
        <v>7</v>
      </c>
      <c r="H45" s="4" t="s">
        <v>5</v>
      </c>
      <c r="J45" s="3"/>
      <c r="K45" s="3" t="s">
        <v>6</v>
      </c>
    </row>
    <row r="46" spans="1:11" x14ac:dyDescent="0.25">
      <c r="A46" s="1">
        <v>3</v>
      </c>
      <c r="B46" s="1">
        <v>70</v>
      </c>
      <c r="C46" s="1" t="s">
        <v>0</v>
      </c>
      <c r="G46" s="5">
        <v>0</v>
      </c>
      <c r="H46" s="6">
        <v>0</v>
      </c>
      <c r="J46" s="4" t="s">
        <v>7</v>
      </c>
      <c r="K46" s="4" t="s">
        <v>5</v>
      </c>
    </row>
    <row r="47" spans="1:11" x14ac:dyDescent="0.25">
      <c r="A47" s="1">
        <v>4</v>
      </c>
      <c r="B47" s="1">
        <v>98</v>
      </c>
      <c r="C47" s="1" t="s">
        <v>1</v>
      </c>
      <c r="G47" s="5">
        <v>1</v>
      </c>
      <c r="H47" s="6">
        <v>0</v>
      </c>
      <c r="J47" s="5">
        <v>0</v>
      </c>
      <c r="K47" s="7">
        <v>0</v>
      </c>
    </row>
    <row r="48" spans="1:11" x14ac:dyDescent="0.25">
      <c r="A48" s="1">
        <v>5</v>
      </c>
      <c r="B48" s="1">
        <v>38</v>
      </c>
      <c r="C48" s="1" t="s">
        <v>1</v>
      </c>
      <c r="G48" s="5">
        <v>2</v>
      </c>
      <c r="H48" s="6">
        <v>0</v>
      </c>
      <c r="J48" s="5">
        <v>1</v>
      </c>
      <c r="K48" s="7">
        <v>0</v>
      </c>
    </row>
    <row r="49" spans="1:11" x14ac:dyDescent="0.25">
      <c r="A49" s="1">
        <v>6</v>
      </c>
      <c r="B49" s="1">
        <v>0</v>
      </c>
      <c r="C49" s="1" t="s">
        <v>1</v>
      </c>
      <c r="G49" s="5">
        <v>3</v>
      </c>
      <c r="H49" s="6">
        <v>0</v>
      </c>
      <c r="J49" s="5">
        <v>2</v>
      </c>
      <c r="K49" s="7">
        <v>0</v>
      </c>
    </row>
    <row r="50" spans="1:11" x14ac:dyDescent="0.25">
      <c r="A50" s="1">
        <v>7</v>
      </c>
      <c r="B50" s="1">
        <v>120</v>
      </c>
      <c r="C50" s="1" t="s">
        <v>2</v>
      </c>
      <c r="G50" s="5">
        <v>4</v>
      </c>
      <c r="H50" s="6">
        <v>126.4</v>
      </c>
      <c r="J50" s="5">
        <v>3</v>
      </c>
      <c r="K50" s="7">
        <v>0</v>
      </c>
    </row>
    <row r="51" spans="1:11" x14ac:dyDescent="0.25">
      <c r="A51" s="1">
        <v>8</v>
      </c>
      <c r="B51" s="1">
        <v>60</v>
      </c>
      <c r="C51" s="1" t="s">
        <v>2</v>
      </c>
      <c r="G51" s="5">
        <v>5</v>
      </c>
      <c r="H51" s="6">
        <v>0</v>
      </c>
      <c r="J51" s="5">
        <v>4</v>
      </c>
      <c r="K51" s="7">
        <v>200</v>
      </c>
    </row>
    <row r="52" spans="1:11" x14ac:dyDescent="0.25">
      <c r="A52" s="1">
        <v>9</v>
      </c>
      <c r="B52" s="1">
        <v>0</v>
      </c>
      <c r="C52" s="1" t="s">
        <v>2</v>
      </c>
      <c r="G52" s="5">
        <v>6</v>
      </c>
      <c r="H52" s="6">
        <v>0</v>
      </c>
      <c r="J52" s="5">
        <v>5</v>
      </c>
      <c r="K52" s="7">
        <v>0</v>
      </c>
    </row>
    <row r="53" spans="1:11" x14ac:dyDescent="0.25">
      <c r="A53" s="1">
        <v>10</v>
      </c>
      <c r="B53" s="1">
        <v>0</v>
      </c>
      <c r="C53" s="1" t="s">
        <v>2</v>
      </c>
      <c r="G53" s="5">
        <v>7</v>
      </c>
      <c r="H53" s="6">
        <v>0</v>
      </c>
      <c r="J53" s="5">
        <v>6</v>
      </c>
      <c r="K53" s="7">
        <v>0</v>
      </c>
    </row>
    <row r="54" spans="1:11" x14ac:dyDescent="0.25">
      <c r="A54" s="1">
        <v>11</v>
      </c>
      <c r="B54" s="1">
        <v>18</v>
      </c>
      <c r="C54" s="1" t="s">
        <v>3</v>
      </c>
      <c r="G54" s="5">
        <v>8</v>
      </c>
      <c r="H54" s="6">
        <v>0</v>
      </c>
      <c r="I54" s="2"/>
      <c r="J54" s="5">
        <v>7</v>
      </c>
      <c r="K54" s="7">
        <v>0</v>
      </c>
    </row>
    <row r="55" spans="1:11" x14ac:dyDescent="0.25">
      <c r="A55" s="1">
        <v>12</v>
      </c>
      <c r="B55" s="1">
        <v>0</v>
      </c>
      <c r="C55" s="1" t="s">
        <v>3</v>
      </c>
      <c r="G55" s="5">
        <v>9</v>
      </c>
      <c r="H55" s="6">
        <v>0</v>
      </c>
      <c r="J55" s="5">
        <v>8</v>
      </c>
      <c r="K55" s="7">
        <v>0</v>
      </c>
    </row>
    <row r="56" spans="1:11" x14ac:dyDescent="0.25">
      <c r="A56" s="1">
        <v>13</v>
      </c>
      <c r="B56" s="1">
        <v>0</v>
      </c>
      <c r="C56" s="1" t="s">
        <v>3</v>
      </c>
      <c r="G56" s="5">
        <v>10</v>
      </c>
      <c r="H56" s="6">
        <v>0</v>
      </c>
      <c r="J56" s="5">
        <v>9</v>
      </c>
      <c r="K56" s="7">
        <v>0</v>
      </c>
    </row>
    <row r="57" spans="1:11" x14ac:dyDescent="0.25">
      <c r="A57" s="1">
        <v>14</v>
      </c>
      <c r="B57" s="1">
        <v>120</v>
      </c>
      <c r="C57" s="1" t="s">
        <v>4</v>
      </c>
      <c r="G57" s="5">
        <v>11</v>
      </c>
      <c r="H57" s="6">
        <v>175.17</v>
      </c>
      <c r="J57" s="5">
        <v>10</v>
      </c>
      <c r="K57" s="7">
        <v>0</v>
      </c>
    </row>
    <row r="58" spans="1:11" x14ac:dyDescent="0.25">
      <c r="G58" s="5">
        <v>12</v>
      </c>
      <c r="H58" s="6">
        <v>0</v>
      </c>
      <c r="J58" s="5">
        <v>11</v>
      </c>
      <c r="K58" s="7">
        <v>200</v>
      </c>
    </row>
    <row r="59" spans="1:11" x14ac:dyDescent="0.25">
      <c r="G59" s="5">
        <v>13</v>
      </c>
      <c r="H59" s="6">
        <v>0</v>
      </c>
      <c r="J59" s="5">
        <v>12</v>
      </c>
      <c r="K59" s="7">
        <v>0</v>
      </c>
    </row>
    <row r="60" spans="1:11" x14ac:dyDescent="0.25">
      <c r="G60" s="5">
        <v>14</v>
      </c>
      <c r="H60" s="6">
        <v>0</v>
      </c>
      <c r="J60" s="5">
        <v>13</v>
      </c>
      <c r="K60" s="7">
        <v>0</v>
      </c>
    </row>
    <row r="61" spans="1:11" x14ac:dyDescent="0.25">
      <c r="J61" s="5">
        <v>14</v>
      </c>
      <c r="K61" s="7">
        <v>0</v>
      </c>
    </row>
    <row r="63" spans="1:11" ht="15.75" thickBot="1" x14ac:dyDescent="0.3">
      <c r="G63" s="28" t="s">
        <v>8</v>
      </c>
      <c r="H63" s="28"/>
    </row>
    <row r="64" spans="1:11" x14ac:dyDescent="0.25">
      <c r="G64" s="3"/>
      <c r="H64" s="3" t="s">
        <v>6</v>
      </c>
    </row>
    <row r="65" spans="7:9" x14ac:dyDescent="0.25">
      <c r="G65" s="4" t="s">
        <v>7</v>
      </c>
      <c r="H65" s="4" t="s">
        <v>5</v>
      </c>
    </row>
    <row r="66" spans="7:9" x14ac:dyDescent="0.25">
      <c r="G66" s="12">
        <v>0</v>
      </c>
      <c r="H66" s="11">
        <v>0</v>
      </c>
      <c r="I66" s="9"/>
    </row>
    <row r="67" spans="7:9" x14ac:dyDescent="0.25">
      <c r="G67" s="8">
        <v>1</v>
      </c>
      <c r="H67" s="8">
        <v>34</v>
      </c>
    </row>
    <row r="68" spans="7:9" x14ac:dyDescent="0.25">
      <c r="G68" s="8">
        <v>2</v>
      </c>
      <c r="H68" s="8">
        <v>30</v>
      </c>
    </row>
    <row r="69" spans="7:9" x14ac:dyDescent="0.25">
      <c r="G69" s="8">
        <v>3</v>
      </c>
      <c r="H69" s="8">
        <v>17</v>
      </c>
    </row>
    <row r="70" spans="7:9" x14ac:dyDescent="0.25">
      <c r="G70" s="8">
        <v>4</v>
      </c>
      <c r="H70" s="8">
        <v>12</v>
      </c>
    </row>
    <row r="71" spans="7:9" x14ac:dyDescent="0.25">
      <c r="G71" s="8">
        <v>5</v>
      </c>
      <c r="H71" s="8">
        <v>17</v>
      </c>
    </row>
    <row r="72" spans="7:9" x14ac:dyDescent="0.25">
      <c r="G72" s="8">
        <v>6</v>
      </c>
      <c r="H72" s="8">
        <v>9</v>
      </c>
    </row>
    <row r="73" spans="7:9" x14ac:dyDescent="0.25">
      <c r="G73" s="12">
        <v>7</v>
      </c>
      <c r="H73" s="11">
        <v>0</v>
      </c>
    </row>
    <row r="74" spans="7:9" x14ac:dyDescent="0.25">
      <c r="G74" s="8">
        <v>8</v>
      </c>
      <c r="H74" s="8">
        <v>34</v>
      </c>
    </row>
    <row r="75" spans="7:9" x14ac:dyDescent="0.25">
      <c r="G75" s="8">
        <v>9</v>
      </c>
      <c r="H75" s="8">
        <v>30</v>
      </c>
    </row>
    <row r="76" spans="7:9" x14ac:dyDescent="0.25">
      <c r="G76" s="8">
        <v>10</v>
      </c>
      <c r="H76" s="8">
        <v>17</v>
      </c>
    </row>
    <row r="77" spans="7:9" x14ac:dyDescent="0.25">
      <c r="G77" s="8">
        <v>11</v>
      </c>
      <c r="H77" s="8">
        <v>12</v>
      </c>
    </row>
    <row r="78" spans="7:9" x14ac:dyDescent="0.25">
      <c r="G78" s="8">
        <v>12</v>
      </c>
      <c r="H78" s="8">
        <v>17</v>
      </c>
    </row>
    <row r="79" spans="7:9" x14ac:dyDescent="0.25">
      <c r="G79" s="10">
        <v>13</v>
      </c>
      <c r="H79" s="8">
        <v>9</v>
      </c>
    </row>
    <row r="85" spans="7:12" x14ac:dyDescent="0.25">
      <c r="G85" s="2"/>
    </row>
    <row r="86" spans="7:12" x14ac:dyDescent="0.25">
      <c r="G86" s="2"/>
    </row>
    <row r="87" spans="7:12" x14ac:dyDescent="0.25">
      <c r="G87" s="22" t="s">
        <v>21</v>
      </c>
      <c r="H87" s="23" t="s">
        <v>22</v>
      </c>
      <c r="I87" t="s">
        <v>23</v>
      </c>
      <c r="J87" s="24" t="s">
        <v>15</v>
      </c>
    </row>
    <row r="88" spans="7:12" x14ac:dyDescent="0.25">
      <c r="G88" s="6">
        <v>0</v>
      </c>
      <c r="H88" s="6">
        <v>0.63262790000000002</v>
      </c>
      <c r="I88" s="2">
        <f>0.633+(0.013279/$L$88)*(-G88-(0.00226/$L$88)*EXP(-$L$88*G88/0.00226)+0.00226/$L$88)</f>
        <v>0.63300000000000001</v>
      </c>
      <c r="J88" s="25">
        <f>(H88-I88)^2</f>
        <v>1.3845840999998982E-7</v>
      </c>
      <c r="K88" s="13" t="s">
        <v>24</v>
      </c>
      <c r="L88" s="26">
        <v>5.937756899120644E-3</v>
      </c>
    </row>
    <row r="89" spans="7:12" x14ac:dyDescent="0.25">
      <c r="G89" s="6">
        <v>4.1911110000000001E-2</v>
      </c>
      <c r="H89" s="6">
        <v>0.6285984</v>
      </c>
      <c r="I89" s="2">
        <f t="shared" ref="I89:I103" si="6">0.633+(0.013279/$L$88)*(-G89-(0.00226/$L$88)*EXP(-$L$88*G89/0.00226)+0.00226/$L$88)</f>
        <v>0.62802388784961227</v>
      </c>
      <c r="J89" s="25">
        <f t="shared" ref="J89:J103" si="7">(H89-I89)^2</f>
        <v>3.3006421094313286E-7</v>
      </c>
    </row>
    <row r="90" spans="7:12" x14ac:dyDescent="0.25">
      <c r="G90" s="6">
        <v>8.3822220000000003E-2</v>
      </c>
      <c r="H90" s="6">
        <v>0.59233309999999995</v>
      </c>
      <c r="I90" s="2">
        <f t="shared" si="6"/>
        <v>0.61379372087253181</v>
      </c>
      <c r="J90" s="25">
        <f t="shared" si="7"/>
        <v>4.6055824823455039E-4</v>
      </c>
    </row>
    <row r="91" spans="7:12" x14ac:dyDescent="0.25">
      <c r="G91" s="6">
        <v>0.1258444</v>
      </c>
      <c r="H91" s="6">
        <v>0.5681562</v>
      </c>
      <c r="I91" s="2">
        <f t="shared" si="6"/>
        <v>0.59120449733989899</v>
      </c>
      <c r="J91" s="25">
        <f t="shared" si="7"/>
        <v>5.3122401026839503E-4</v>
      </c>
    </row>
    <row r="92" spans="7:12" x14ac:dyDescent="0.25">
      <c r="G92" s="6">
        <v>0.16786670000000001</v>
      </c>
      <c r="H92" s="6">
        <v>0.50771409999999995</v>
      </c>
      <c r="I92" s="2">
        <f t="shared" si="6"/>
        <v>0.56115305246814007</v>
      </c>
      <c r="J92" s="25">
        <f t="shared" si="7"/>
        <v>2.8557216408921391E-3</v>
      </c>
    </row>
    <row r="93" spans="7:12" x14ac:dyDescent="0.25">
      <c r="G93" s="6">
        <v>0.20961109999999999</v>
      </c>
      <c r="H93" s="6">
        <v>0.46338980000000002</v>
      </c>
      <c r="I93" s="2">
        <f t="shared" si="6"/>
        <v>0.52468276545136205</v>
      </c>
      <c r="J93" s="25">
        <f t="shared" si="7"/>
        <v>3.75682761382186E-3</v>
      </c>
    </row>
    <row r="94" spans="7:12" x14ac:dyDescent="0.25">
      <c r="G94" s="6">
        <v>0.25171110000000002</v>
      </c>
      <c r="H94" s="6">
        <v>0.41503610000000002</v>
      </c>
      <c r="I94" s="2">
        <f t="shared" si="6"/>
        <v>0.48191888040584707</v>
      </c>
      <c r="J94" s="25">
        <f t="shared" si="7"/>
        <v>4.4733063148167584E-3</v>
      </c>
    </row>
    <row r="95" spans="7:12" x14ac:dyDescent="0.25">
      <c r="G95" s="6">
        <v>0.29351110000000002</v>
      </c>
      <c r="H95" s="6">
        <v>0.35862339999999998</v>
      </c>
      <c r="I95" s="2">
        <f t="shared" si="6"/>
        <v>0.43413486635687115</v>
      </c>
      <c r="J95" s="25">
        <f t="shared" si="7"/>
        <v>5.701981551364887E-3</v>
      </c>
    </row>
    <row r="96" spans="7:12" x14ac:dyDescent="0.25">
      <c r="G96" s="6">
        <v>0.33545560000000002</v>
      </c>
      <c r="H96" s="6">
        <v>0.31026969999999998</v>
      </c>
      <c r="I96" s="2">
        <f t="shared" si="6"/>
        <v>0.38140888490794911</v>
      </c>
      <c r="J96" s="25">
        <f t="shared" si="7"/>
        <v>5.0607836293673769E-3</v>
      </c>
    </row>
    <row r="97" spans="7:10" x14ac:dyDescent="0.25">
      <c r="G97" s="6">
        <v>0.37740000000000001</v>
      </c>
      <c r="H97" s="6">
        <v>0.26191599999999998</v>
      </c>
      <c r="I97" s="2">
        <f t="shared" si="6"/>
        <v>0.32439676476680296</v>
      </c>
      <c r="J97" s="25">
        <f t="shared" si="7"/>
        <v>3.9038459658445684E-3</v>
      </c>
    </row>
    <row r="98" spans="7:10" x14ac:dyDescent="0.25">
      <c r="G98" s="6">
        <v>0.41945559999999998</v>
      </c>
      <c r="H98" s="6">
        <v>0.21356230000000001</v>
      </c>
      <c r="I98" s="2">
        <f t="shared" si="6"/>
        <v>0.26337958024204366</v>
      </c>
      <c r="J98" s="25">
        <f t="shared" si="7"/>
        <v>2.4817614107143131E-3</v>
      </c>
    </row>
    <row r="99" spans="7:10" x14ac:dyDescent="0.25">
      <c r="G99" s="6">
        <v>0.46151110000000001</v>
      </c>
      <c r="H99" s="6">
        <v>0.16520860000000001</v>
      </c>
      <c r="I99" s="2">
        <f t="shared" si="6"/>
        <v>0.19890687189705114</v>
      </c>
      <c r="J99" s="25">
        <f t="shared" si="7"/>
        <v>1.1355735288475859E-3</v>
      </c>
    </row>
    <row r="100" spans="7:10" x14ac:dyDescent="0.25">
      <c r="G100" s="6">
        <v>0.50324440000000004</v>
      </c>
      <c r="H100" s="6">
        <v>0.1208843</v>
      </c>
      <c r="I100" s="2">
        <f t="shared" si="6"/>
        <v>0.13186856150744564</v>
      </c>
      <c r="J100" s="25">
        <f t="shared" si="7"/>
        <v>1.2065400086395188E-4</v>
      </c>
    </row>
    <row r="101" spans="7:10" x14ac:dyDescent="0.25">
      <c r="G101" s="6">
        <v>0.54518889999999998</v>
      </c>
      <c r="H101" s="6">
        <v>5.641268E-2</v>
      </c>
      <c r="I101" s="2">
        <f t="shared" si="6"/>
        <v>6.1740243421512409E-2</v>
      </c>
      <c r="J101" s="25">
        <f t="shared" si="7"/>
        <v>2.8382932010237003E-5</v>
      </c>
    </row>
    <row r="102" spans="7:10" x14ac:dyDescent="0.25">
      <c r="G102" s="6">
        <v>0.58727779999999996</v>
      </c>
      <c r="H102" s="6">
        <v>8.0589540000000001E-3</v>
      </c>
      <c r="I102" s="2">
        <f t="shared" si="6"/>
        <v>-1.1112370870292154E-2</v>
      </c>
      <c r="J102" s="25">
        <f t="shared" si="7"/>
        <v>3.6753969728228248E-4</v>
      </c>
    </row>
    <row r="103" spans="7:10" x14ac:dyDescent="0.25">
      <c r="G103" s="6">
        <v>0.62908889999999995</v>
      </c>
      <c r="H103" s="6">
        <v>0</v>
      </c>
      <c r="I103" s="2">
        <f t="shared" si="6"/>
        <v>-8.5689712302700172E-2</v>
      </c>
      <c r="J103" s="25">
        <f t="shared" si="7"/>
        <v>7.3427267945195248E-3</v>
      </c>
    </row>
    <row r="104" spans="7:10" x14ac:dyDescent="0.25">
      <c r="J104" s="2">
        <f>SUM(J88:J103)</f>
        <v>3.8221355861469374E-2</v>
      </c>
    </row>
    <row r="105" spans="7:10" x14ac:dyDescent="0.25">
      <c r="J105" s="2"/>
    </row>
    <row r="106" spans="7:10" x14ac:dyDescent="0.25">
      <c r="J106" s="2"/>
    </row>
    <row r="107" spans="7:10" x14ac:dyDescent="0.25">
      <c r="J107" s="2"/>
    </row>
    <row r="108" spans="7:10" x14ac:dyDescent="0.25">
      <c r="J108" s="2"/>
    </row>
    <row r="109" spans="7:10" x14ac:dyDescent="0.25">
      <c r="J109" s="2"/>
    </row>
    <row r="110" spans="7:10" x14ac:dyDescent="0.25">
      <c r="J110" s="2"/>
    </row>
    <row r="111" spans="7:10" x14ac:dyDescent="0.25">
      <c r="J111" s="2"/>
    </row>
    <row r="112" spans="7:10" x14ac:dyDescent="0.25">
      <c r="J112" s="2"/>
    </row>
    <row r="113" spans="4:14" x14ac:dyDescent="0.25">
      <c r="J113" s="2"/>
    </row>
    <row r="114" spans="4:14" x14ac:dyDescent="0.25">
      <c r="J114" s="2"/>
    </row>
    <row r="115" spans="4:14" x14ac:dyDescent="0.25">
      <c r="J115" s="2"/>
    </row>
    <row r="116" spans="4:14" x14ac:dyDescent="0.25">
      <c r="J116" s="2"/>
    </row>
    <row r="117" spans="4:14" x14ac:dyDescent="0.25">
      <c r="J117" s="2"/>
    </row>
    <row r="122" spans="4:14" x14ac:dyDescent="0.25">
      <c r="D122" s="16" t="s">
        <v>21</v>
      </c>
      <c r="E122" s="16" t="s">
        <v>22</v>
      </c>
      <c r="F122" s="16" t="s">
        <v>23</v>
      </c>
      <c r="G122" s="16" t="s">
        <v>25</v>
      </c>
      <c r="M122" s="16" t="s">
        <v>13</v>
      </c>
      <c r="N122" s="16">
        <v>2.7214231848593089</v>
      </c>
    </row>
    <row r="123" spans="4:14" x14ac:dyDescent="0.25">
      <c r="D123" s="6">
        <v>0</v>
      </c>
      <c r="E123" s="15">
        <v>0.63475040000000005</v>
      </c>
      <c r="F123" s="13">
        <f>0.635-5.8757*D123/$N$122-(5.8757/($N$122)^2)*EXP(-$N$122*D123)+5.8757/$N$122^2</f>
        <v>0.63500000000000001</v>
      </c>
      <c r="G123" s="14">
        <f>(E123-F123)^2</f>
        <v>6.2300159999980512E-8</v>
      </c>
    </row>
    <row r="124" spans="4:14" x14ac:dyDescent="0.25">
      <c r="D124" s="6">
        <v>4.1911110000000001E-2</v>
      </c>
      <c r="E124" s="15">
        <v>0.6258148</v>
      </c>
      <c r="F124" s="13">
        <f t="shared" ref="F124:F138" si="8">0.635-5.8757*D124/$N$122-(5.8757/($N$122)^2)*EXP(-$N$122*D124)+5.8757/$N$122^2</f>
        <v>0.63003027319749116</v>
      </c>
      <c r="G124" s="14">
        <f t="shared" ref="G124:G138" si="9">(E124-F124)^2</f>
        <v>1.7770214278766342E-5</v>
      </c>
    </row>
    <row r="125" spans="4:14" x14ac:dyDescent="0.25">
      <c r="D125" s="6">
        <v>8.3822220000000003E-2</v>
      </c>
      <c r="E125" s="15">
        <v>0.60079499999999997</v>
      </c>
      <c r="F125" s="13">
        <f t="shared" si="8"/>
        <v>0.61584217915919726</v>
      </c>
      <c r="G125" s="14">
        <f t="shared" si="9"/>
        <v>2.2641760064898121E-4</v>
      </c>
    </row>
    <row r="126" spans="4:14" x14ac:dyDescent="0.25">
      <c r="D126" s="6">
        <v>0.1258444</v>
      </c>
      <c r="E126" s="15">
        <v>0.58326540000000004</v>
      </c>
      <c r="F126" s="13">
        <f t="shared" si="8"/>
        <v>0.5933598839743075</v>
      </c>
      <c r="G126" s="14">
        <f t="shared" si="9"/>
        <v>1.0189860670755004E-4</v>
      </c>
    </row>
    <row r="127" spans="4:14" x14ac:dyDescent="0.25">
      <c r="D127" s="6">
        <v>0.16786670000000001</v>
      </c>
      <c r="E127" s="15">
        <v>0.55143869999999995</v>
      </c>
      <c r="F127" s="13">
        <f t="shared" si="8"/>
        <v>0.56350261888899444</v>
      </c>
      <c r="G127" s="14">
        <f t="shared" si="9"/>
        <v>1.4553813896023819E-4</v>
      </c>
    </row>
    <row r="128" spans="4:14" x14ac:dyDescent="0.25">
      <c r="D128" s="6">
        <v>0.20961109999999999</v>
      </c>
      <c r="E128" s="15">
        <v>0.50999059999999996</v>
      </c>
      <c r="F128" s="13">
        <f t="shared" si="8"/>
        <v>0.52732835980852899</v>
      </c>
      <c r="G128" s="14">
        <f t="shared" si="9"/>
        <v>3.005979151782446E-4</v>
      </c>
    </row>
    <row r="129" spans="4:7" x14ac:dyDescent="0.25">
      <c r="D129" s="6">
        <v>0.25171110000000002</v>
      </c>
      <c r="E129" s="15">
        <v>0.4895082</v>
      </c>
      <c r="F129" s="13">
        <f t="shared" si="8"/>
        <v>0.48497947122464324</v>
      </c>
      <c r="G129" s="14">
        <f t="shared" si="9"/>
        <v>2.0509384320744347E-5</v>
      </c>
    </row>
    <row r="130" spans="4:7" x14ac:dyDescent="0.25">
      <c r="D130" s="6">
        <v>0.29351110000000002</v>
      </c>
      <c r="E130" s="15">
        <v>0.43276569999999998</v>
      </c>
      <c r="F130" s="13">
        <f t="shared" si="8"/>
        <v>0.4377316705440441</v>
      </c>
      <c r="G130" s="14">
        <f t="shared" si="9"/>
        <v>2.4660863444313946E-5</v>
      </c>
    </row>
    <row r="131" spans="4:7" x14ac:dyDescent="0.25">
      <c r="D131" s="6">
        <v>0.33545560000000002</v>
      </c>
      <c r="E131" s="15">
        <v>0.3820035</v>
      </c>
      <c r="F131" s="13">
        <f t="shared" si="8"/>
        <v>0.38567352945750621</v>
      </c>
      <c r="G131" s="14">
        <f t="shared" si="9"/>
        <v>1.346911621896339E-5</v>
      </c>
    </row>
    <row r="132" spans="4:7" x14ac:dyDescent="0.25">
      <c r="D132" s="6">
        <v>0.37740000000000001</v>
      </c>
      <c r="E132" s="15">
        <v>0.30838969999999999</v>
      </c>
      <c r="F132" s="13">
        <f t="shared" si="8"/>
        <v>0.32946210063220671</v>
      </c>
      <c r="G132" s="14">
        <f t="shared" si="9"/>
        <v>4.4404606840422626E-4</v>
      </c>
    </row>
    <row r="133" spans="4:7" x14ac:dyDescent="0.25">
      <c r="D133" s="6">
        <v>0.41945559999999998</v>
      </c>
      <c r="E133" s="15">
        <v>0.24549869999999999</v>
      </c>
      <c r="F133" s="13">
        <f t="shared" si="8"/>
        <v>0.2693819047324596</v>
      </c>
      <c r="G133" s="14">
        <f t="shared" si="9"/>
        <v>5.7040746829258124E-4</v>
      </c>
    </row>
    <row r="134" spans="4:7" x14ac:dyDescent="0.25">
      <c r="D134" s="6">
        <v>0.46151110000000001</v>
      </c>
      <c r="E134" s="15">
        <v>0.19831070000000001</v>
      </c>
      <c r="F134" s="13">
        <f t="shared" si="8"/>
        <v>0.20597965299229848</v>
      </c>
      <c r="G134" s="14">
        <f t="shared" si="9"/>
        <v>5.8812839998083689E-5</v>
      </c>
    </row>
    <row r="135" spans="4:7" x14ac:dyDescent="0.25">
      <c r="D135" s="6">
        <v>0.50324440000000004</v>
      </c>
      <c r="E135" s="15">
        <v>0.12184540000000001</v>
      </c>
      <c r="F135" s="13">
        <f t="shared" si="8"/>
        <v>0.14013335764604995</v>
      </c>
      <c r="G135" s="14">
        <f t="shared" si="9"/>
        <v>3.344493948637166E-4</v>
      </c>
    </row>
    <row r="136" spans="4:7" x14ac:dyDescent="0.25">
      <c r="D136" s="6">
        <v>0.54518889999999998</v>
      </c>
      <c r="E136" s="15">
        <v>7.3593049999999993E-2</v>
      </c>
      <c r="F136" s="13">
        <f t="shared" si="8"/>
        <v>7.1330118075923488E-2</v>
      </c>
      <c r="G136" s="14">
        <f t="shared" si="9"/>
        <v>5.1208608930045959E-6</v>
      </c>
    </row>
    <row r="137" spans="4:7" x14ac:dyDescent="0.25">
      <c r="D137" s="6">
        <v>0.58727779999999996</v>
      </c>
      <c r="E137" s="15">
        <v>1.312779E-2</v>
      </c>
      <c r="F137" s="13">
        <f t="shared" si="8"/>
        <v>-6.8873468688224193E-5</v>
      </c>
      <c r="G137" s="14">
        <f t="shared" si="9"/>
        <v>1.7415192670581031E-4</v>
      </c>
    </row>
    <row r="138" spans="4:7" x14ac:dyDescent="0.25">
      <c r="D138" s="6">
        <v>0.62908889999999995</v>
      </c>
      <c r="E138" s="15">
        <v>0</v>
      </c>
      <c r="F138" s="13">
        <f t="shared" si="8"/>
        <v>-7.3083795382274719E-2</v>
      </c>
      <c r="G138" s="14">
        <f t="shared" si="9"/>
        <v>5.3412411474781998E-3</v>
      </c>
    </row>
    <row r="139" spans="4:7" x14ac:dyDescent="0.25">
      <c r="G139" s="27">
        <f>SUM(G123:G138)</f>
        <v>7.7791538465534242E-3</v>
      </c>
    </row>
  </sheetData>
  <mergeCells count="2">
    <mergeCell ref="G63:H63"/>
    <mergeCell ref="F4:G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Palomino Mancilla</dc:creator>
  <cp:lastModifiedBy>Juan Carlos Palomino Mancilla</cp:lastModifiedBy>
  <dcterms:created xsi:type="dcterms:W3CDTF">2025-06-10T19:52:35Z</dcterms:created>
  <dcterms:modified xsi:type="dcterms:W3CDTF">2025-06-19T20:07:57Z</dcterms:modified>
</cp:coreProperties>
</file>