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62c030314fad4c8/Libertadores/2024/Investigaciones/03-Articulos/02 - classi_viole_text/02-Data/CodeOkv2/mnt/data/test_validation/"/>
    </mc:Choice>
  </mc:AlternateContent>
  <xr:revisionPtr revIDLastSave="25" documentId="11_2751E198557ADD1A9D41DEF0505ED87656CD4313" xr6:coauthVersionLast="47" xr6:coauthVersionMax="47" xr10:uidLastSave="{161A4628-6247-4D59-A3FC-5AEFDF582D52}"/>
  <bookViews>
    <workbookView xWindow="-108" yWindow="-108" windowWidth="23256" windowHeight="12456" activeTab="1" xr2:uid="{00000000-000D-0000-FFFF-FFFF00000000}"/>
  </bookViews>
  <sheets>
    <sheet name="Sheet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P3" i="1"/>
  <c r="Q3" i="1"/>
  <c r="S3" i="1" s="1"/>
  <c r="R3" i="1"/>
  <c r="O4" i="1"/>
  <c r="P4" i="1"/>
  <c r="Q4" i="1"/>
  <c r="S4" i="1" s="1"/>
  <c r="R4" i="1"/>
  <c r="O5" i="1"/>
  <c r="P5" i="1"/>
  <c r="S5" i="1" s="1"/>
  <c r="Q5" i="1"/>
  <c r="R5" i="1"/>
  <c r="O6" i="1"/>
  <c r="P6" i="1"/>
  <c r="Q6" i="1"/>
  <c r="S6" i="1" s="1"/>
  <c r="R6" i="1"/>
  <c r="O7" i="1"/>
  <c r="P7" i="1"/>
  <c r="S7" i="1" s="1"/>
  <c r="Q7" i="1"/>
  <c r="R7" i="1"/>
  <c r="O8" i="1"/>
  <c r="P8" i="1"/>
  <c r="Q8" i="1"/>
  <c r="S8" i="1" s="1"/>
  <c r="R8" i="1"/>
  <c r="O9" i="1"/>
  <c r="P9" i="1"/>
  <c r="Q9" i="1"/>
  <c r="S9" i="1" s="1"/>
  <c r="R9" i="1"/>
  <c r="O10" i="1"/>
  <c r="P10" i="1"/>
  <c r="Q10" i="1"/>
  <c r="S10" i="1" s="1"/>
  <c r="R10" i="1"/>
  <c r="O11" i="1"/>
  <c r="P11" i="1"/>
  <c r="Q11" i="1"/>
  <c r="S11" i="1" s="1"/>
  <c r="R11" i="1"/>
  <c r="O12" i="1"/>
  <c r="P12" i="1"/>
  <c r="Q12" i="1"/>
  <c r="S12" i="1" s="1"/>
  <c r="R12" i="1"/>
  <c r="O13" i="1"/>
  <c r="P13" i="1"/>
  <c r="Q13" i="1"/>
  <c r="R13" i="1"/>
  <c r="S13" i="1"/>
  <c r="O14" i="1"/>
  <c r="P14" i="1"/>
  <c r="Q14" i="1"/>
  <c r="R14" i="1"/>
  <c r="S14" i="1"/>
  <c r="O15" i="1"/>
  <c r="P15" i="1"/>
  <c r="Q15" i="1"/>
  <c r="S15" i="1" s="1"/>
  <c r="R15" i="1"/>
  <c r="O16" i="1"/>
  <c r="P16" i="1"/>
  <c r="S16" i="1" s="1"/>
  <c r="Q16" i="1"/>
  <c r="R16" i="1"/>
  <c r="O17" i="1"/>
  <c r="P17" i="1"/>
  <c r="S17" i="1" s="1"/>
  <c r="Q17" i="1"/>
  <c r="R17" i="1"/>
  <c r="O18" i="1"/>
  <c r="P18" i="1"/>
  <c r="Q18" i="1"/>
  <c r="S18" i="1" s="1"/>
  <c r="R18" i="1"/>
  <c r="O19" i="1"/>
  <c r="P19" i="1"/>
  <c r="S19" i="1" s="1"/>
  <c r="Q19" i="1"/>
  <c r="R19" i="1"/>
  <c r="O20" i="1"/>
  <c r="P20" i="1"/>
  <c r="S20" i="1" s="1"/>
  <c r="Q20" i="1"/>
  <c r="R20" i="1"/>
  <c r="O21" i="1"/>
  <c r="P21" i="1"/>
  <c r="Q21" i="1"/>
  <c r="S21" i="1" s="1"/>
  <c r="R21" i="1"/>
  <c r="O22" i="1"/>
  <c r="P22" i="1"/>
  <c r="Q22" i="1"/>
  <c r="S22" i="1" s="1"/>
  <c r="R22" i="1"/>
  <c r="O23" i="1"/>
  <c r="P23" i="1"/>
  <c r="Q23" i="1"/>
  <c r="S23" i="1" s="1"/>
  <c r="R23" i="1"/>
  <c r="O24" i="1"/>
  <c r="P24" i="1"/>
  <c r="Q24" i="1"/>
  <c r="S24" i="1" s="1"/>
  <c r="R24" i="1"/>
  <c r="O25" i="1"/>
  <c r="P25" i="1"/>
  <c r="Q25" i="1"/>
  <c r="R25" i="1"/>
  <c r="S25" i="1"/>
  <c r="O26" i="1"/>
  <c r="P26" i="1"/>
  <c r="Q26" i="1"/>
  <c r="R26" i="1"/>
  <c r="S26" i="1"/>
  <c r="O27" i="1"/>
  <c r="P27" i="1"/>
  <c r="Q27" i="1"/>
  <c r="S27" i="1" s="1"/>
  <c r="R27" i="1"/>
  <c r="O28" i="1"/>
  <c r="P28" i="1"/>
  <c r="S28" i="1" s="1"/>
  <c r="Q28" i="1"/>
  <c r="R28" i="1"/>
  <c r="O29" i="1"/>
  <c r="P29" i="1"/>
  <c r="S29" i="1" s="1"/>
  <c r="Q29" i="1"/>
  <c r="R29" i="1"/>
  <c r="O30" i="1"/>
  <c r="P30" i="1"/>
  <c r="Q30" i="1"/>
  <c r="S30" i="1" s="1"/>
  <c r="R30" i="1"/>
  <c r="O31" i="1"/>
  <c r="P31" i="1"/>
  <c r="S31" i="1" s="1"/>
  <c r="Q31" i="1"/>
  <c r="R31" i="1"/>
  <c r="O32" i="1"/>
  <c r="P32" i="1"/>
  <c r="S32" i="1" s="1"/>
  <c r="Q32" i="1"/>
  <c r="R32" i="1"/>
  <c r="O33" i="1"/>
  <c r="P33" i="1"/>
  <c r="Q33" i="1"/>
  <c r="S33" i="1" s="1"/>
  <c r="R33" i="1"/>
  <c r="O34" i="1"/>
  <c r="P34" i="1"/>
  <c r="Q34" i="1"/>
  <c r="S34" i="1" s="1"/>
  <c r="R34" i="1"/>
  <c r="O35" i="1"/>
  <c r="P35" i="1"/>
  <c r="Q35" i="1"/>
  <c r="S35" i="1" s="1"/>
  <c r="R35" i="1"/>
  <c r="O36" i="1"/>
  <c r="P36" i="1"/>
  <c r="Q36" i="1"/>
  <c r="S36" i="1" s="1"/>
  <c r="R36" i="1"/>
  <c r="O37" i="1"/>
  <c r="P37" i="1"/>
  <c r="Q37" i="1"/>
  <c r="R37" i="1"/>
  <c r="S37" i="1"/>
  <c r="O38" i="1"/>
  <c r="P38" i="1"/>
  <c r="Q38" i="1"/>
  <c r="R38" i="1"/>
  <c r="S38" i="1"/>
  <c r="O39" i="1"/>
  <c r="P39" i="1"/>
  <c r="Q39" i="1"/>
  <c r="S39" i="1" s="1"/>
  <c r="R39" i="1"/>
  <c r="O40" i="1"/>
  <c r="P40" i="1"/>
  <c r="S40" i="1" s="1"/>
  <c r="Q40" i="1"/>
  <c r="R40" i="1"/>
  <c r="S2" i="1"/>
  <c r="R2" i="1"/>
  <c r="Q2" i="1"/>
  <c r="P2" i="1"/>
  <c r="O2" i="1"/>
</calcChain>
</file>

<file path=xl/sharedStrings.xml><?xml version="1.0" encoding="utf-8"?>
<sst xmlns="http://schemas.openxmlformats.org/spreadsheetml/2006/main" count="411" uniqueCount="114">
  <si>
    <t>Fecha</t>
  </si>
  <si>
    <t>Hora</t>
  </si>
  <si>
    <t>Sujeto</t>
  </si>
  <si>
    <t xml:space="preserve">mensaje </t>
  </si>
  <si>
    <t>Ins Text</t>
  </si>
  <si>
    <t>Tox_a</t>
  </si>
  <si>
    <t>Sent</t>
  </si>
  <si>
    <t>Conf_Sent</t>
  </si>
  <si>
    <t>Pers</t>
  </si>
  <si>
    <t>Tox_b</t>
  </si>
  <si>
    <t>Ins</t>
  </si>
  <si>
    <t>eps</t>
  </si>
  <si>
    <t>IDVG</t>
  </si>
  <si>
    <t>22/08/25</t>
  </si>
  <si>
    <t>8:10 a. m.</t>
  </si>
  <si>
    <t>Perpetrator</t>
  </si>
  <si>
    <t>Buenos días amor, ¿cómo amaneciste? 🌞</t>
  </si>
  <si>
    <t>[['', 0]]</t>
  </si>
  <si>
    <t>No Toxic</t>
  </si>
  <si>
    <t>NEU</t>
  </si>
  <si>
    <t>3</t>
  </si>
  <si>
    <t>8:15 a. m.</t>
  </si>
  <si>
    <t>Survivor</t>
  </si>
  <si>
    <t>Buenos días cariño, bien… aunque con un poco de sueño 😴. ¿Y tú?</t>
  </si>
  <si>
    <t>POS</t>
  </si>
  <si>
    <t>9:05 a. m.</t>
  </si>
  <si>
    <t>Con café ya todo mejora ☕, ojalá estuvieras aquí</t>
  </si>
  <si>
    <t>9:20 a. m.</t>
  </si>
  <si>
    <t>Jajaja, yo también quiero café contigo 💕</t>
  </si>
  <si>
    <t>10:10 a. m.</t>
  </si>
  <si>
    <t>Hoy tengo reunión larga, seguro me aburriré 😓</t>
  </si>
  <si>
    <t>NEG</t>
  </si>
  <si>
    <t>10:25 a. m.</t>
  </si>
  <si>
    <t>Ánimo, yo sé que te va a ir bien, después me cuentas 😉</t>
  </si>
  <si>
    <t>11:45 a. m.</t>
  </si>
  <si>
    <t>Pensando en ti en medio de la reunión 🙈</t>
  </si>
  <si>
    <t>12:00 p. m.</t>
  </si>
  <si>
    <t>Aww, yo también, ya casi hora de almuerzo, ¿comemos juntos? 🍴</t>
  </si>
  <si>
    <t>[['Memo', 1.0]]</t>
  </si>
  <si>
    <t>1:15 p. m.</t>
  </si>
  <si>
    <t>Sí, salgo en 15 min y te busco 🚗</t>
  </si>
  <si>
    <t>2:30 p. m.</t>
  </si>
  <si>
    <t>Gracias por el almuerzo, me encantó verte 💖</t>
  </si>
  <si>
    <t>3:10 p. m.</t>
  </si>
  <si>
    <t>Yo feliz, me cargué de energía contigo 😍</t>
  </si>
  <si>
    <t>4:00 p. m.</t>
  </si>
  <si>
    <t>Yo también, pero ya estoy cansada del trabajo 😩</t>
  </si>
  <si>
    <t>4:30 p. m.</t>
  </si>
  <si>
    <t>Falta poquito, aguanta amor 💪</t>
  </si>
  <si>
    <t>5:15 p. m.</t>
  </si>
  <si>
    <t>Sí, ya casi cierro todo, ¿nos vemos después? 🥰</t>
  </si>
  <si>
    <t>5:40 p. m.</t>
  </si>
  <si>
    <t>Claro que sí, te paso a recoger ❤️</t>
  </si>
  <si>
    <t>[['Coger', 0.1]]</t>
  </si>
  <si>
    <t>6:22 p. m.</t>
  </si>
  <si>
    <t>Amor esperame un momento 🤫, llego mi jefe ...</t>
  </si>
  <si>
    <t>6:41 p. m.</t>
  </si>
  <si>
    <t>Que paso</t>
  </si>
  <si>
    <t>0</t>
  </si>
  <si>
    <t>6:55 p. m.</t>
  </si>
  <si>
    <t>Por que tardas tanto</t>
  </si>
  <si>
    <t>7:10 p. m.</t>
  </si>
  <si>
    <t>Amor mlas noticias 😖</t>
  </si>
  <si>
    <t>7:25 p. m.</t>
  </si>
  <si>
    <t>Dime que fue lo que paso, rapido</t>
  </si>
  <si>
    <t>[['Ido', 0.1]]</t>
  </si>
  <si>
    <t>7:40 p. m.</t>
  </si>
  <si>
    <t>Tengo que terminar un informe 🤦🏻‍♀️, hoy no nos podemos ver</t>
  </si>
  <si>
    <t>7:55 p. m.</t>
  </si>
  <si>
    <t>No te preocupes, yo te espero ...</t>
  </si>
  <si>
    <t>8:13 p. m.</t>
  </si>
  <si>
    <t>Esto va para largo, ya pidieron 🍕🍔</t>
  </si>
  <si>
    <t>1</t>
  </si>
  <si>
    <t>8:31 p. m.</t>
  </si>
  <si>
    <t>Como asi, sabes que por mi nuevo trabajo solo puedo verte los viernes, vuelo mañana a las 8</t>
  </si>
  <si>
    <t>8:44 p. m.</t>
  </si>
  <si>
    <t>Con este ya van tres fines de semana que no puedeo estar contigo, el sabado pasado tus padres, el anterior viernes que tenias el periodo y ahora esto 😡</t>
  </si>
  <si>
    <t>9:01 p. m.</t>
  </si>
  <si>
    <t>Te estoy marcanado, porque no contestas</t>
  </si>
  <si>
    <t>9:13 p. m.</t>
  </si>
  <si>
    <t>Que pasa que estas haciendo, te he marcado cuatro veces que pasa</t>
  </si>
  <si>
    <t>9:21 p. m.</t>
  </si>
  <si>
    <t>En que quedamos en el almuerzo</t>
  </si>
  <si>
    <t>2</t>
  </si>
  <si>
    <t>9:30 p. m.</t>
  </si>
  <si>
    <t>Perdoname es que no puedo hablar</t>
  </si>
  <si>
    <t>Estas con otro, es el maricon de tu jefe</t>
  </si>
  <si>
    <t>[['Marico', 2.5]]</t>
  </si>
  <si>
    <t>Toxic</t>
  </si>
  <si>
    <t>9:40 p. m.</t>
  </si>
  <si>
    <t>Perdoname amor recuerda lo que hablamos en el almuerxo</t>
  </si>
  <si>
    <t>9:41 p. m.</t>
  </si>
  <si>
    <t>Sabes que r</t>
  </si>
  <si>
    <t>9:42 p. m.</t>
  </si>
  <si>
    <t>Tengo ganas de ... verte 😋</t>
  </si>
  <si>
    <t>9:56 p. m.</t>
  </si>
  <si>
    <t>Enserio me demoró, esto es importante</t>
  </si>
  <si>
    <t>9:57 p. m.</t>
  </si>
  <si>
    <t>Tranquila, te espero porque de hoy no pasas</t>
  </si>
  <si>
    <t>10:10 p. m.</t>
  </si>
  <si>
    <t>Mañana salimos de verdad lo que tengo que entregar es importante</t>
  </si>
  <si>
    <t>10:11 p. m.</t>
  </si>
  <si>
    <t>Entonces me estás sacando el culo, tienes otro Ya no te satisface mis 12 o que, p quieres que te dé mas duro</t>
  </si>
  <si>
    <t>[['Culo', 2.5], ['Duro', 0.1]]</t>
  </si>
  <si>
    <t>10:15 p. m.</t>
  </si>
  <si>
    <t>Oye, espera hablamos más tarde, estoy ocupada y no tines que ser así, sabes que te quiero</t>
  </si>
  <si>
    <t>10:17 p. m.</t>
  </si>
  <si>
    <t>Me importa una mierda tu trabajo yo quiero culiarte hoy y paso por ti y punto. Si te veo con algun maricon te mato</t>
  </si>
  <si>
    <t>[['Mierda', 1.25], ['Culiar', 2.5], ['Punto', 0.1], ['Marico', 2.5]]</t>
  </si>
  <si>
    <t>Toxicidad</t>
  </si>
  <si>
    <t>Sentimiento</t>
  </si>
  <si>
    <t>ind amenaza</t>
  </si>
  <si>
    <t>Tono de Insulto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</si>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</sst>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opLeftCell="C1" workbookViewId="0">
      <selection activeCell="S1" sqref="S1:S1048576"/>
    </sheetView>
  </sheetViews>
  <sheetFormatPr baseColWidth="10" defaultColWidth="8.88671875" defaultRowHeight="14.4" x14ac:dyDescent="0.3"/>
  <cols>
    <col min="4" max="4" width="37.109375" customWidth="1"/>
    <col min="15" max="15" width="10.88671875" customWidth="1"/>
    <col min="16" max="16" width="15.44140625" customWidth="1"/>
    <col min="17" max="17" width="12.6640625" customWidth="1"/>
    <col min="18" max="18" width="13.77734375" customWidth="1"/>
    <col min="19" max="19" width="9.21875" style="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 t="s">
        <v>109</v>
      </c>
      <c r="P1" s="1" t="s">
        <v>110</v>
      </c>
      <c r="Q1" s="2" t="s">
        <v>111</v>
      </c>
      <c r="R1" s="2" t="s">
        <v>112</v>
      </c>
      <c r="S1" s="2" t="s">
        <v>113</v>
      </c>
    </row>
    <row r="2" spans="1:19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0.52900000000000003</v>
      </c>
      <c r="I2" t="s">
        <v>20</v>
      </c>
      <c r="J2">
        <v>0</v>
      </c>
      <c r="K2">
        <v>0</v>
      </c>
      <c r="L2">
        <v>1.5</v>
      </c>
      <c r="M2">
        <v>0.5</v>
      </c>
      <c r="O2" s="3">
        <f>(CHOOSE(MATCH(F2,{"No Toxic","Toxic"},0),0.01,1))*9</f>
        <v>0.09</v>
      </c>
      <c r="P2" s="3">
        <f>(CHOOSE(MATCH(G2,{"NEG","NEU","POS"},0),1,0.01,-1)*H2*I2 + 3)*1.5</f>
        <v>4.5238050000000003</v>
      </c>
      <c r="Q2" s="3">
        <f>IF(I2*J2=0,0.01,I2*J2)</f>
        <v>0.01</v>
      </c>
      <c r="R2" s="3">
        <f>IF(K2*I2/4.5=0,0.01,K2*I2/4.5)</f>
        <v>0.01</v>
      </c>
      <c r="S2" s="4">
        <f>(Q2*0.5+P2*0.3+R2*0.2 + 9*(CHOOSE(MATCH(F2,{"No Toxic","Toxic"},0),0.01,1)))/2</f>
        <v>0.72707074999999999</v>
      </c>
    </row>
    <row r="3" spans="1:19" x14ac:dyDescent="0.3">
      <c r="A3" t="s">
        <v>13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G3" t="s">
        <v>24</v>
      </c>
      <c r="H3">
        <v>0.996</v>
      </c>
      <c r="I3" t="s">
        <v>20</v>
      </c>
      <c r="J3">
        <v>0</v>
      </c>
      <c r="K3">
        <v>0</v>
      </c>
      <c r="L3">
        <v>5.8295130729675293E-3</v>
      </c>
      <c r="M3">
        <v>3.488</v>
      </c>
      <c r="O3" s="3">
        <f>(CHOOSE(MATCH(F3,{"No Toxic","Toxic"},0),0.01,1))*9</f>
        <v>0.09</v>
      </c>
      <c r="P3" s="3">
        <f>(CHOOSE(MATCH(G3,{"NEG","NEU","POS"},0),1,0.01,-1)*H3*I3 + 3)*1.5</f>
        <v>1.8000000000000016E-2</v>
      </c>
      <c r="Q3" s="3">
        <f t="shared" ref="Q3:Q40" si="0">IF(I3*J3=0,0.01,I3*J3)</f>
        <v>0.01</v>
      </c>
      <c r="R3" s="3">
        <f t="shared" ref="R3:R40" si="1">IF(K3*I3/4.5=0,0.01,K3*I3/4.5)</f>
        <v>0.01</v>
      </c>
      <c r="S3" s="4">
        <f>(Q3*0.5+P3*0.3+R3*0.2 + 9*(CHOOSE(MATCH(F3,{"No Toxic","Toxic"},0),0.01,1)))/2</f>
        <v>5.1200000000000002E-2</v>
      </c>
    </row>
    <row r="4" spans="1:19" x14ac:dyDescent="0.3">
      <c r="A4" t="s">
        <v>13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24</v>
      </c>
      <c r="H4">
        <v>0.998</v>
      </c>
      <c r="I4" t="s">
        <v>20</v>
      </c>
      <c r="J4">
        <v>0</v>
      </c>
      <c r="K4">
        <v>0</v>
      </c>
      <c r="L4">
        <v>3.069519996643066E-3</v>
      </c>
      <c r="M4">
        <v>3.4940000000000002</v>
      </c>
      <c r="O4" s="3">
        <f>(CHOOSE(MATCH(F4,{"No Toxic","Toxic"},0),0.01,1))*9</f>
        <v>0.09</v>
      </c>
      <c r="P4" s="3">
        <f>(CHOOSE(MATCH(G4,{"NEG","NEU","POS"},0),1,0.01,-1)*H4*I4 + 3)*1.5</f>
        <v>9.0000000000003411E-3</v>
      </c>
      <c r="Q4" s="3">
        <f t="shared" si="0"/>
        <v>0.01</v>
      </c>
      <c r="R4" s="3">
        <f t="shared" si="1"/>
        <v>0.01</v>
      </c>
      <c r="S4" s="4">
        <f>(Q4*0.5+P4*0.3+R4*0.2 + 9*(CHOOSE(MATCH(F4,{"No Toxic","Toxic"},0),0.01,1)))/2</f>
        <v>4.9850000000000047E-2</v>
      </c>
    </row>
    <row r="5" spans="1:19" x14ac:dyDescent="0.3">
      <c r="A5" t="s">
        <v>13</v>
      </c>
      <c r="B5" t="s">
        <v>27</v>
      </c>
      <c r="C5" t="s">
        <v>22</v>
      </c>
      <c r="D5" t="s">
        <v>28</v>
      </c>
      <c r="E5" t="s">
        <v>17</v>
      </c>
      <c r="F5" t="s">
        <v>18</v>
      </c>
      <c r="G5" t="s">
        <v>24</v>
      </c>
      <c r="H5">
        <v>0.89600000000000002</v>
      </c>
      <c r="I5" t="s">
        <v>20</v>
      </c>
      <c r="J5">
        <v>0</v>
      </c>
      <c r="K5">
        <v>0</v>
      </c>
      <c r="L5">
        <v>0.1558533310890198</v>
      </c>
      <c r="M5">
        <v>3.1880000000000002</v>
      </c>
      <c r="O5" s="3">
        <f>(CHOOSE(MATCH(F5,{"No Toxic","Toxic"},0),0.01,1))*9</f>
        <v>0.09</v>
      </c>
      <c r="P5" s="3">
        <f>(CHOOSE(MATCH(G5,{"NEG","NEU","POS"},0),1,0.01,-1)*H5*I5 + 3)*1.5</f>
        <v>0.46799999999999975</v>
      </c>
      <c r="Q5" s="3">
        <f t="shared" si="0"/>
        <v>0.01</v>
      </c>
      <c r="R5" s="3">
        <f t="shared" si="1"/>
        <v>0.01</v>
      </c>
      <c r="S5" s="4">
        <f>(Q5*0.5+P5*0.3+R5*0.2 + 9*(CHOOSE(MATCH(F5,{"No Toxic","Toxic"},0),0.01,1)))/2</f>
        <v>0.11869999999999996</v>
      </c>
    </row>
    <row r="6" spans="1:19" x14ac:dyDescent="0.3">
      <c r="A6" t="s">
        <v>13</v>
      </c>
      <c r="B6" t="s">
        <v>29</v>
      </c>
      <c r="C6" t="s">
        <v>15</v>
      </c>
      <c r="D6" t="s">
        <v>30</v>
      </c>
      <c r="E6" t="s">
        <v>17</v>
      </c>
      <c r="F6" t="s">
        <v>18</v>
      </c>
      <c r="G6" t="s">
        <v>31</v>
      </c>
      <c r="H6">
        <v>0.65100000000000002</v>
      </c>
      <c r="I6" t="s">
        <v>20</v>
      </c>
      <c r="J6">
        <v>0</v>
      </c>
      <c r="K6">
        <v>0</v>
      </c>
      <c r="L6">
        <v>2.475965023040771</v>
      </c>
      <c r="M6">
        <v>-1.452</v>
      </c>
      <c r="O6" s="3">
        <f>(CHOOSE(MATCH(F6,{"No Toxic","Toxic"},0),0.01,1))*9</f>
        <v>0.09</v>
      </c>
      <c r="P6" s="3">
        <f>(CHOOSE(MATCH(G6,{"NEG","NEU","POS"},0),1,0.01,-1)*H6*I6 + 3)*1.5</f>
        <v>7.4295000000000009</v>
      </c>
      <c r="Q6" s="3">
        <f t="shared" si="0"/>
        <v>0.01</v>
      </c>
      <c r="R6" s="3">
        <f t="shared" si="1"/>
        <v>0.01</v>
      </c>
      <c r="S6" s="4">
        <f>(Q6*0.5+P6*0.3+R6*0.2 + 9*(CHOOSE(MATCH(F6,{"No Toxic","Toxic"},0),0.01,1)))/2</f>
        <v>1.1629249999999998</v>
      </c>
    </row>
    <row r="7" spans="1:19" x14ac:dyDescent="0.3">
      <c r="A7" t="s">
        <v>13</v>
      </c>
      <c r="B7" t="s">
        <v>32</v>
      </c>
      <c r="C7" t="s">
        <v>22</v>
      </c>
      <c r="D7" t="s">
        <v>33</v>
      </c>
      <c r="E7" t="s">
        <v>17</v>
      </c>
      <c r="F7" t="s">
        <v>18</v>
      </c>
      <c r="G7" t="s">
        <v>24</v>
      </c>
      <c r="H7">
        <v>0.998</v>
      </c>
      <c r="I7" t="s">
        <v>20</v>
      </c>
      <c r="J7">
        <v>0</v>
      </c>
      <c r="K7">
        <v>0</v>
      </c>
      <c r="L7">
        <v>2.6240050792694092E-3</v>
      </c>
      <c r="M7">
        <v>3.4950000000000001</v>
      </c>
      <c r="O7" s="3">
        <f>(CHOOSE(MATCH(F7,{"No Toxic","Toxic"},0),0.01,1))*9</f>
        <v>0.09</v>
      </c>
      <c r="P7" s="3">
        <f>(CHOOSE(MATCH(G7,{"NEG","NEU","POS"},0),1,0.01,-1)*H7*I7 + 3)*1.5</f>
        <v>9.0000000000003411E-3</v>
      </c>
      <c r="Q7" s="3">
        <f t="shared" si="0"/>
        <v>0.01</v>
      </c>
      <c r="R7" s="3">
        <f t="shared" si="1"/>
        <v>0.01</v>
      </c>
      <c r="S7" s="4">
        <f>(Q7*0.5+P7*0.3+R7*0.2 + 9*(CHOOSE(MATCH(F7,{"No Toxic","Toxic"},0),0.01,1)))/2</f>
        <v>4.9850000000000047E-2</v>
      </c>
    </row>
    <row r="8" spans="1:19" x14ac:dyDescent="0.3">
      <c r="A8" t="s">
        <v>13</v>
      </c>
      <c r="B8" t="s">
        <v>34</v>
      </c>
      <c r="C8" t="s">
        <v>15</v>
      </c>
      <c r="D8" t="s">
        <v>35</v>
      </c>
      <c r="E8" t="s">
        <v>17</v>
      </c>
      <c r="F8" t="s">
        <v>18</v>
      </c>
      <c r="G8" t="s">
        <v>19</v>
      </c>
      <c r="H8">
        <v>0.98499999999999999</v>
      </c>
      <c r="I8" t="s">
        <v>20</v>
      </c>
      <c r="J8">
        <v>0</v>
      </c>
      <c r="K8">
        <v>0</v>
      </c>
      <c r="L8">
        <v>1.5</v>
      </c>
      <c r="M8">
        <v>0.5</v>
      </c>
      <c r="O8" s="3">
        <f>(CHOOSE(MATCH(F8,{"No Toxic","Toxic"},0),0.01,1))*9</f>
        <v>0.09</v>
      </c>
      <c r="P8" s="3">
        <f>(CHOOSE(MATCH(G8,{"NEG","NEU","POS"},0),1,0.01,-1)*H8*I8 + 3)*1.5</f>
        <v>4.5443249999999997</v>
      </c>
      <c r="Q8" s="3">
        <f t="shared" si="0"/>
        <v>0.01</v>
      </c>
      <c r="R8" s="3">
        <f t="shared" si="1"/>
        <v>0.01</v>
      </c>
      <c r="S8" s="4">
        <f>(Q8*0.5+P8*0.3+R8*0.2 + 9*(CHOOSE(MATCH(F8,{"No Toxic","Toxic"},0),0.01,1)))/2</f>
        <v>0.7301487499999999</v>
      </c>
    </row>
    <row r="9" spans="1:19" x14ac:dyDescent="0.3">
      <c r="A9" t="s">
        <v>13</v>
      </c>
      <c r="B9" t="s">
        <v>36</v>
      </c>
      <c r="C9" t="s">
        <v>22</v>
      </c>
      <c r="D9" t="s">
        <v>37</v>
      </c>
      <c r="E9" t="s">
        <v>38</v>
      </c>
      <c r="F9" t="s">
        <v>18</v>
      </c>
      <c r="G9" t="s">
        <v>19</v>
      </c>
      <c r="H9">
        <v>0.96299999999999997</v>
      </c>
      <c r="I9" t="s">
        <v>20</v>
      </c>
      <c r="J9">
        <v>0</v>
      </c>
      <c r="K9">
        <v>1</v>
      </c>
      <c r="L9">
        <v>1.5</v>
      </c>
      <c r="M9">
        <v>1</v>
      </c>
      <c r="O9" s="3">
        <f>(CHOOSE(MATCH(F9,{"No Toxic","Toxic"},0),0.01,1))*9</f>
        <v>0.09</v>
      </c>
      <c r="P9" s="3">
        <f>(CHOOSE(MATCH(G9,{"NEG","NEU","POS"},0),1,0.01,-1)*H9*I9 + 3)*1.5</f>
        <v>4.5433349999999999</v>
      </c>
      <c r="Q9" s="3">
        <f t="shared" si="0"/>
        <v>0.01</v>
      </c>
      <c r="R9" s="3">
        <f t="shared" si="1"/>
        <v>0.66666666666666663</v>
      </c>
      <c r="S9" s="4">
        <f>(Q9*0.5+P9*0.3+R9*0.2 + 9*(CHOOSE(MATCH(F9,{"No Toxic","Toxic"},0),0.01,1)))/2</f>
        <v>0.79566691666666656</v>
      </c>
    </row>
    <row r="10" spans="1:19" x14ac:dyDescent="0.3">
      <c r="A10" t="s">
        <v>13</v>
      </c>
      <c r="B10" t="s">
        <v>39</v>
      </c>
      <c r="C10" t="s">
        <v>15</v>
      </c>
      <c r="D10" t="s">
        <v>40</v>
      </c>
      <c r="E10" t="s">
        <v>17</v>
      </c>
      <c r="F10" t="s">
        <v>18</v>
      </c>
      <c r="G10" t="s">
        <v>19</v>
      </c>
      <c r="H10">
        <v>0.995</v>
      </c>
      <c r="I10" t="s">
        <v>20</v>
      </c>
      <c r="J10">
        <v>0</v>
      </c>
      <c r="K10">
        <v>0</v>
      </c>
      <c r="L10">
        <v>1.5</v>
      </c>
      <c r="M10">
        <v>0.5</v>
      </c>
      <c r="O10" s="3">
        <f>(CHOOSE(MATCH(F10,{"No Toxic","Toxic"},0),0.01,1))*9</f>
        <v>0.09</v>
      </c>
      <c r="P10" s="3">
        <f>(CHOOSE(MATCH(G10,{"NEG","NEU","POS"},0),1,0.01,-1)*H10*I10 + 3)*1.5</f>
        <v>4.5447750000000005</v>
      </c>
      <c r="Q10" s="3">
        <f t="shared" si="0"/>
        <v>0.01</v>
      </c>
      <c r="R10" s="3">
        <f t="shared" si="1"/>
        <v>0.01</v>
      </c>
      <c r="S10" s="4">
        <f>(Q10*0.5+P10*0.3+R10*0.2 + 9*(CHOOSE(MATCH(F10,{"No Toxic","Toxic"},0),0.01,1)))/2</f>
        <v>0.73021625000000001</v>
      </c>
    </row>
    <row r="11" spans="1:19" x14ac:dyDescent="0.3">
      <c r="A11" t="s">
        <v>13</v>
      </c>
      <c r="B11" t="s">
        <v>41</v>
      </c>
      <c r="C11" t="s">
        <v>22</v>
      </c>
      <c r="D11" t="s">
        <v>42</v>
      </c>
      <c r="E11" t="s">
        <v>17</v>
      </c>
      <c r="F11" t="s">
        <v>18</v>
      </c>
      <c r="G11" t="s">
        <v>24</v>
      </c>
      <c r="H11">
        <v>0.998</v>
      </c>
      <c r="I11" t="s">
        <v>20</v>
      </c>
      <c r="J11">
        <v>0</v>
      </c>
      <c r="K11">
        <v>0</v>
      </c>
      <c r="L11">
        <v>2.2762119770050049E-3</v>
      </c>
      <c r="M11">
        <v>3.4950000000000001</v>
      </c>
      <c r="O11" s="3">
        <f>(CHOOSE(MATCH(F11,{"No Toxic","Toxic"},0),0.01,1))*9</f>
        <v>0.09</v>
      </c>
      <c r="P11" s="3">
        <f>(CHOOSE(MATCH(G11,{"NEG","NEU","POS"},0),1,0.01,-1)*H11*I11 + 3)*1.5</f>
        <v>9.0000000000003411E-3</v>
      </c>
      <c r="Q11" s="3">
        <f t="shared" si="0"/>
        <v>0.01</v>
      </c>
      <c r="R11" s="3">
        <f t="shared" si="1"/>
        <v>0.01</v>
      </c>
      <c r="S11" s="4">
        <f>(Q11*0.5+P11*0.3+R11*0.2 + 9*(CHOOSE(MATCH(F11,{"No Toxic","Toxic"},0),0.01,1)))/2</f>
        <v>4.9850000000000047E-2</v>
      </c>
    </row>
    <row r="12" spans="1:19" x14ac:dyDescent="0.3">
      <c r="A12" t="s">
        <v>13</v>
      </c>
      <c r="B12" t="s">
        <v>43</v>
      </c>
      <c r="C12" t="s">
        <v>15</v>
      </c>
      <c r="D12" t="s">
        <v>44</v>
      </c>
      <c r="E12" t="s">
        <v>17</v>
      </c>
      <c r="F12" t="s">
        <v>18</v>
      </c>
      <c r="G12" t="s">
        <v>19</v>
      </c>
      <c r="H12">
        <v>0.97099999999999997</v>
      </c>
      <c r="I12" t="s">
        <v>20</v>
      </c>
      <c r="J12">
        <v>0</v>
      </c>
      <c r="K12">
        <v>0</v>
      </c>
      <c r="L12">
        <v>1.5</v>
      </c>
      <c r="M12">
        <v>0.5</v>
      </c>
      <c r="O12" s="3">
        <f>(CHOOSE(MATCH(F12,{"No Toxic","Toxic"},0),0.01,1))*9</f>
        <v>0.09</v>
      </c>
      <c r="P12" s="3">
        <f>(CHOOSE(MATCH(G12,{"NEG","NEU","POS"},0),1,0.01,-1)*H12*I12 + 3)*1.5</f>
        <v>4.5436949999999996</v>
      </c>
      <c r="Q12" s="3">
        <f t="shared" si="0"/>
        <v>0.01</v>
      </c>
      <c r="R12" s="3">
        <f t="shared" si="1"/>
        <v>0.01</v>
      </c>
      <c r="S12" s="4">
        <f>(Q12*0.5+P12*0.3+R12*0.2 + 9*(CHOOSE(MATCH(F12,{"No Toxic","Toxic"},0),0.01,1)))/2</f>
        <v>0.7300542499999999</v>
      </c>
    </row>
    <row r="13" spans="1:19" x14ac:dyDescent="0.3">
      <c r="A13" t="s">
        <v>13</v>
      </c>
      <c r="B13" t="s">
        <v>45</v>
      </c>
      <c r="C13" t="s">
        <v>22</v>
      </c>
      <c r="D13" t="s">
        <v>46</v>
      </c>
      <c r="E13" t="s">
        <v>17</v>
      </c>
      <c r="F13" t="s">
        <v>18</v>
      </c>
      <c r="G13" t="s">
        <v>31</v>
      </c>
      <c r="H13">
        <v>0.996</v>
      </c>
      <c r="I13" t="s">
        <v>20</v>
      </c>
      <c r="J13">
        <v>0</v>
      </c>
      <c r="K13">
        <v>0</v>
      </c>
      <c r="L13">
        <v>2.9936093688011169</v>
      </c>
      <c r="M13">
        <v>-2.4870000000000001</v>
      </c>
      <c r="O13" s="3">
        <f>(CHOOSE(MATCH(F13,{"No Toxic","Toxic"},0),0.01,1))*9</f>
        <v>0.09</v>
      </c>
      <c r="P13" s="3">
        <f>(CHOOSE(MATCH(G13,{"NEG","NEU","POS"},0),1,0.01,-1)*H13*I13 + 3)*1.5</f>
        <v>8.9819999999999993</v>
      </c>
      <c r="Q13" s="3">
        <f t="shared" si="0"/>
        <v>0.01</v>
      </c>
      <c r="R13" s="3">
        <f t="shared" si="1"/>
        <v>0.01</v>
      </c>
      <c r="S13" s="4">
        <f>(Q13*0.5+P13*0.3+R13*0.2 + 9*(CHOOSE(MATCH(F13,{"No Toxic","Toxic"},0),0.01,1)))/2</f>
        <v>1.3957999999999997</v>
      </c>
    </row>
    <row r="14" spans="1:19" x14ac:dyDescent="0.3">
      <c r="A14" t="s">
        <v>13</v>
      </c>
      <c r="B14" t="s">
        <v>47</v>
      </c>
      <c r="C14" t="s">
        <v>15</v>
      </c>
      <c r="D14" t="s">
        <v>48</v>
      </c>
      <c r="E14" t="s">
        <v>17</v>
      </c>
      <c r="F14" t="s">
        <v>18</v>
      </c>
      <c r="G14" t="s">
        <v>24</v>
      </c>
      <c r="H14">
        <v>0.81100000000000005</v>
      </c>
      <c r="I14" t="s">
        <v>20</v>
      </c>
      <c r="J14">
        <v>0</v>
      </c>
      <c r="K14">
        <v>0</v>
      </c>
      <c r="L14">
        <v>0.28366953134536738</v>
      </c>
      <c r="M14">
        <v>2.9329999999999998</v>
      </c>
      <c r="O14" s="3">
        <f>(CHOOSE(MATCH(F14,{"No Toxic","Toxic"},0),0.01,1))*9</f>
        <v>0.09</v>
      </c>
      <c r="P14" s="3">
        <f>(CHOOSE(MATCH(G14,{"NEG","NEU","POS"},0),1,0.01,-1)*H14*I14 + 3)*1.5</f>
        <v>0.85049999999999959</v>
      </c>
      <c r="Q14" s="3">
        <f t="shared" si="0"/>
        <v>0.01</v>
      </c>
      <c r="R14" s="3">
        <f t="shared" si="1"/>
        <v>0.01</v>
      </c>
      <c r="S14" s="4">
        <f>(Q14*0.5+P14*0.3+R14*0.2 + 9*(CHOOSE(MATCH(F14,{"No Toxic","Toxic"},0),0.01,1)))/2</f>
        <v>0.17607499999999993</v>
      </c>
    </row>
    <row r="15" spans="1:19" x14ac:dyDescent="0.3">
      <c r="A15" t="s">
        <v>13</v>
      </c>
      <c r="B15" t="s">
        <v>49</v>
      </c>
      <c r="C15" t="s">
        <v>22</v>
      </c>
      <c r="D15" t="s">
        <v>50</v>
      </c>
      <c r="E15" t="s">
        <v>17</v>
      </c>
      <c r="F15" t="s">
        <v>18</v>
      </c>
      <c r="G15" t="s">
        <v>19</v>
      </c>
      <c r="H15">
        <v>0.997</v>
      </c>
      <c r="I15" t="s">
        <v>20</v>
      </c>
      <c r="J15">
        <v>0</v>
      </c>
      <c r="K15">
        <v>0</v>
      </c>
      <c r="L15">
        <v>1.5</v>
      </c>
      <c r="M15">
        <v>0.5</v>
      </c>
      <c r="O15" s="3">
        <f>(CHOOSE(MATCH(F15,{"No Toxic","Toxic"},0),0.01,1))*9</f>
        <v>0.09</v>
      </c>
      <c r="P15" s="3">
        <f>(CHOOSE(MATCH(G15,{"NEG","NEU","POS"},0),1,0.01,-1)*H15*I15 + 3)*1.5</f>
        <v>4.5448649999999997</v>
      </c>
      <c r="Q15" s="3">
        <f t="shared" si="0"/>
        <v>0.01</v>
      </c>
      <c r="R15" s="3">
        <f t="shared" si="1"/>
        <v>0.01</v>
      </c>
      <c r="S15" s="4">
        <f>(Q15*0.5+P15*0.3+R15*0.2 + 9*(CHOOSE(MATCH(F15,{"No Toxic","Toxic"},0),0.01,1)))/2</f>
        <v>0.7302297499999999</v>
      </c>
    </row>
    <row r="16" spans="1:19" x14ac:dyDescent="0.3">
      <c r="A16" t="s">
        <v>13</v>
      </c>
      <c r="B16" t="s">
        <v>51</v>
      </c>
      <c r="C16" t="s">
        <v>15</v>
      </c>
      <c r="D16" t="s">
        <v>52</v>
      </c>
      <c r="E16" t="s">
        <v>53</v>
      </c>
      <c r="F16" t="s">
        <v>18</v>
      </c>
      <c r="G16" t="s">
        <v>19</v>
      </c>
      <c r="H16">
        <v>0.996</v>
      </c>
      <c r="I16" t="s">
        <v>20</v>
      </c>
      <c r="J16">
        <v>0</v>
      </c>
      <c r="K16">
        <v>0.1</v>
      </c>
      <c r="L16">
        <v>1.5</v>
      </c>
      <c r="M16">
        <v>0.55000000000000004</v>
      </c>
      <c r="O16" s="3">
        <f>(CHOOSE(MATCH(F16,{"No Toxic","Toxic"},0),0.01,1))*9</f>
        <v>0.09</v>
      </c>
      <c r="P16" s="3">
        <f>(CHOOSE(MATCH(G16,{"NEG","NEU","POS"},0),1,0.01,-1)*H16*I16 + 3)*1.5</f>
        <v>4.5448199999999996</v>
      </c>
      <c r="Q16" s="3">
        <f t="shared" si="0"/>
        <v>0.01</v>
      </c>
      <c r="R16" s="3">
        <f t="shared" si="1"/>
        <v>6.666666666666668E-2</v>
      </c>
      <c r="S16" s="4">
        <f>(Q16*0.5+P16*0.3+R16*0.2 + 9*(CHOOSE(MATCH(F16,{"No Toxic","Toxic"},0),0.01,1)))/2</f>
        <v>0.73588966666666666</v>
      </c>
    </row>
    <row r="17" spans="1:19" x14ac:dyDescent="0.3">
      <c r="A17" t="s">
        <v>13</v>
      </c>
      <c r="B17" t="s">
        <v>54</v>
      </c>
      <c r="C17" t="s">
        <v>22</v>
      </c>
      <c r="D17" t="s">
        <v>55</v>
      </c>
      <c r="E17" t="s">
        <v>17</v>
      </c>
      <c r="F17" t="s">
        <v>18</v>
      </c>
      <c r="G17" t="s">
        <v>19</v>
      </c>
      <c r="H17">
        <v>0.995</v>
      </c>
      <c r="I17" t="s">
        <v>20</v>
      </c>
      <c r="J17">
        <v>0</v>
      </c>
      <c r="K17">
        <v>0</v>
      </c>
      <c r="L17">
        <v>1.5</v>
      </c>
      <c r="M17">
        <v>0.5</v>
      </c>
      <c r="O17" s="3">
        <f>(CHOOSE(MATCH(F17,{"No Toxic","Toxic"},0),0.01,1))*9</f>
        <v>0.09</v>
      </c>
      <c r="P17" s="3">
        <f>(CHOOSE(MATCH(G17,{"NEG","NEU","POS"},0),1,0.01,-1)*H17*I17 + 3)*1.5</f>
        <v>4.5447750000000005</v>
      </c>
      <c r="Q17" s="3">
        <f t="shared" si="0"/>
        <v>0.01</v>
      </c>
      <c r="R17" s="3">
        <f t="shared" si="1"/>
        <v>0.01</v>
      </c>
      <c r="S17" s="4">
        <f>(Q17*0.5+P17*0.3+R17*0.2 + 9*(CHOOSE(MATCH(F17,{"No Toxic","Toxic"},0),0.01,1)))/2</f>
        <v>0.73021625000000001</v>
      </c>
    </row>
    <row r="18" spans="1:19" x14ac:dyDescent="0.3">
      <c r="A18" t="s">
        <v>13</v>
      </c>
      <c r="B18" t="s">
        <v>56</v>
      </c>
      <c r="C18" t="s">
        <v>15</v>
      </c>
      <c r="D18" t="s">
        <v>57</v>
      </c>
      <c r="E18" t="s">
        <v>17</v>
      </c>
      <c r="F18" t="s">
        <v>18</v>
      </c>
      <c r="G18" t="s">
        <v>31</v>
      </c>
      <c r="H18">
        <v>0.85399999999999998</v>
      </c>
      <c r="I18" t="s">
        <v>58</v>
      </c>
      <c r="J18">
        <v>0</v>
      </c>
      <c r="K18">
        <v>0</v>
      </c>
      <c r="L18">
        <v>2.781591027975082</v>
      </c>
      <c r="M18">
        <v>-2.0630000000000002</v>
      </c>
      <c r="O18" s="3">
        <f>(CHOOSE(MATCH(F18,{"No Toxic","Toxic"},0),0.01,1))*9</f>
        <v>0.09</v>
      </c>
      <c r="P18" s="3">
        <f>(CHOOSE(MATCH(G18,{"NEG","NEU","POS"},0),1,0.01,-1)*H18*I18 + 3)*1.5</f>
        <v>4.5</v>
      </c>
      <c r="Q18" s="3">
        <f t="shared" si="0"/>
        <v>0.01</v>
      </c>
      <c r="R18" s="3">
        <f t="shared" si="1"/>
        <v>0.01</v>
      </c>
      <c r="S18" s="4">
        <f>(Q18*0.5+P18*0.3+R18*0.2 + 9*(CHOOSE(MATCH(F18,{"No Toxic","Toxic"},0),0.01,1)))/2</f>
        <v>0.72349999999999992</v>
      </c>
    </row>
    <row r="19" spans="1:19" x14ac:dyDescent="0.3">
      <c r="A19" t="s">
        <v>13</v>
      </c>
      <c r="B19" t="s">
        <v>59</v>
      </c>
      <c r="C19" t="s">
        <v>15</v>
      </c>
      <c r="D19" t="s">
        <v>60</v>
      </c>
      <c r="E19" t="s">
        <v>17</v>
      </c>
      <c r="F19" t="s">
        <v>18</v>
      </c>
      <c r="G19" t="s">
        <v>31</v>
      </c>
      <c r="H19">
        <v>0.997</v>
      </c>
      <c r="I19" t="s">
        <v>20</v>
      </c>
      <c r="J19">
        <v>0</v>
      </c>
      <c r="K19">
        <v>0</v>
      </c>
      <c r="L19">
        <v>2.9960964918136601</v>
      </c>
      <c r="M19">
        <v>-2.492</v>
      </c>
      <c r="O19" s="3">
        <f>(CHOOSE(MATCH(F19,{"No Toxic","Toxic"},0),0.01,1))*9</f>
        <v>0.09</v>
      </c>
      <c r="P19" s="3">
        <f>(CHOOSE(MATCH(G19,{"NEG","NEU","POS"},0),1,0.01,-1)*H19*I19 + 3)*1.5</f>
        <v>8.9864999999999995</v>
      </c>
      <c r="Q19" s="3">
        <f t="shared" si="0"/>
        <v>0.01</v>
      </c>
      <c r="R19" s="3">
        <f t="shared" si="1"/>
        <v>0.01</v>
      </c>
      <c r="S19" s="4">
        <f>(Q19*0.5+P19*0.3+R19*0.2 + 9*(CHOOSE(MATCH(F19,{"No Toxic","Toxic"},0),0.01,1)))/2</f>
        <v>1.3964749999999997</v>
      </c>
    </row>
    <row r="20" spans="1:19" x14ac:dyDescent="0.3">
      <c r="A20" t="s">
        <v>13</v>
      </c>
      <c r="B20" t="s">
        <v>61</v>
      </c>
      <c r="C20" t="s">
        <v>22</v>
      </c>
      <c r="D20" t="s">
        <v>62</v>
      </c>
      <c r="E20" t="s">
        <v>17</v>
      </c>
      <c r="F20" t="s">
        <v>18</v>
      </c>
      <c r="G20" t="s">
        <v>19</v>
      </c>
      <c r="H20">
        <v>0.97499999999999998</v>
      </c>
      <c r="I20" t="s">
        <v>58</v>
      </c>
      <c r="J20">
        <v>0</v>
      </c>
      <c r="K20">
        <v>0</v>
      </c>
      <c r="L20">
        <v>1.5</v>
      </c>
      <c r="M20">
        <v>0.5</v>
      </c>
      <c r="O20" s="3">
        <f>(CHOOSE(MATCH(F20,{"No Toxic","Toxic"},0),0.01,1))*9</f>
        <v>0.09</v>
      </c>
      <c r="P20" s="3">
        <f>(CHOOSE(MATCH(G20,{"NEG","NEU","POS"},0),1,0.01,-1)*H20*I20 + 3)*1.5</f>
        <v>4.5</v>
      </c>
      <c r="Q20" s="3">
        <f t="shared" si="0"/>
        <v>0.01</v>
      </c>
      <c r="R20" s="3">
        <f t="shared" si="1"/>
        <v>0.01</v>
      </c>
      <c r="S20" s="4">
        <f>(Q20*0.5+P20*0.3+R20*0.2 + 9*(CHOOSE(MATCH(F20,{"No Toxic","Toxic"},0),0.01,1)))/2</f>
        <v>0.72349999999999992</v>
      </c>
    </row>
    <row r="21" spans="1:19" x14ac:dyDescent="0.3">
      <c r="A21" t="s">
        <v>13</v>
      </c>
      <c r="B21" t="s">
        <v>63</v>
      </c>
      <c r="C21" t="s">
        <v>15</v>
      </c>
      <c r="D21" t="s">
        <v>64</v>
      </c>
      <c r="E21" t="s">
        <v>65</v>
      </c>
      <c r="F21" t="s">
        <v>18</v>
      </c>
      <c r="G21" t="s">
        <v>19</v>
      </c>
      <c r="H21">
        <v>0.97899999999999998</v>
      </c>
      <c r="I21" t="s">
        <v>20</v>
      </c>
      <c r="J21">
        <v>0</v>
      </c>
      <c r="K21">
        <v>0.1</v>
      </c>
      <c r="L21">
        <v>1.5</v>
      </c>
      <c r="M21">
        <v>0.55000000000000004</v>
      </c>
      <c r="O21" s="3">
        <f>(CHOOSE(MATCH(F21,{"No Toxic","Toxic"},0),0.01,1))*9</f>
        <v>0.09</v>
      </c>
      <c r="P21" s="3">
        <f>(CHOOSE(MATCH(G21,{"NEG","NEU","POS"},0),1,0.01,-1)*H21*I21 + 3)*1.5</f>
        <v>4.5440550000000002</v>
      </c>
      <c r="Q21" s="3">
        <f t="shared" si="0"/>
        <v>0.01</v>
      </c>
      <c r="R21" s="3">
        <f t="shared" si="1"/>
        <v>6.666666666666668E-2</v>
      </c>
      <c r="S21" s="4">
        <f>(Q21*0.5+P21*0.3+R21*0.2 + 9*(CHOOSE(MATCH(F21,{"No Toxic","Toxic"},0),0.01,1)))/2</f>
        <v>0.73577491666666672</v>
      </c>
    </row>
    <row r="22" spans="1:19" x14ac:dyDescent="0.3">
      <c r="A22" t="s">
        <v>13</v>
      </c>
      <c r="B22" t="s">
        <v>66</v>
      </c>
      <c r="C22" t="s">
        <v>22</v>
      </c>
      <c r="D22" t="s">
        <v>67</v>
      </c>
      <c r="E22" t="s">
        <v>17</v>
      </c>
      <c r="F22" t="s">
        <v>18</v>
      </c>
      <c r="G22" t="s">
        <v>19</v>
      </c>
      <c r="H22">
        <v>0.93300000000000005</v>
      </c>
      <c r="I22" t="s">
        <v>20</v>
      </c>
      <c r="J22">
        <v>0</v>
      </c>
      <c r="K22">
        <v>0</v>
      </c>
      <c r="L22">
        <v>1.5</v>
      </c>
      <c r="M22">
        <v>0.5</v>
      </c>
      <c r="O22" s="3">
        <f>(CHOOSE(MATCH(F22,{"No Toxic","Toxic"},0),0.01,1))*9</f>
        <v>0.09</v>
      </c>
      <c r="P22" s="3">
        <f>(CHOOSE(MATCH(G22,{"NEG","NEU","POS"},0),1,0.01,-1)*H22*I22 + 3)*1.5</f>
        <v>4.5419850000000004</v>
      </c>
      <c r="Q22" s="3">
        <f t="shared" si="0"/>
        <v>0.01</v>
      </c>
      <c r="R22" s="3">
        <f t="shared" si="1"/>
        <v>0.01</v>
      </c>
      <c r="S22" s="4">
        <f>(Q22*0.5+P22*0.3+R22*0.2 + 9*(CHOOSE(MATCH(F22,{"No Toxic","Toxic"},0),0.01,1)))/2</f>
        <v>0.72979775000000002</v>
      </c>
    </row>
    <row r="23" spans="1:19" x14ac:dyDescent="0.3">
      <c r="A23" t="s">
        <v>13</v>
      </c>
      <c r="B23" t="s">
        <v>68</v>
      </c>
      <c r="C23" t="s">
        <v>15</v>
      </c>
      <c r="D23" t="s">
        <v>69</v>
      </c>
      <c r="E23" t="s">
        <v>17</v>
      </c>
      <c r="F23" t="s">
        <v>18</v>
      </c>
      <c r="G23" t="s">
        <v>19</v>
      </c>
      <c r="H23">
        <v>0.81899999999999995</v>
      </c>
      <c r="I23" t="s">
        <v>20</v>
      </c>
      <c r="J23">
        <v>0</v>
      </c>
      <c r="K23">
        <v>0</v>
      </c>
      <c r="L23">
        <v>1.5</v>
      </c>
      <c r="M23">
        <v>0.5</v>
      </c>
      <c r="O23" s="3">
        <f>(CHOOSE(MATCH(F23,{"No Toxic","Toxic"},0),0.01,1))*9</f>
        <v>0.09</v>
      </c>
      <c r="P23" s="3">
        <f>(CHOOSE(MATCH(G23,{"NEG","NEU","POS"},0),1,0.01,-1)*H23*I23 + 3)*1.5</f>
        <v>4.5368550000000001</v>
      </c>
      <c r="Q23" s="3">
        <f t="shared" si="0"/>
        <v>0.01</v>
      </c>
      <c r="R23" s="3">
        <f t="shared" si="1"/>
        <v>0.01</v>
      </c>
      <c r="S23" s="4">
        <f>(Q23*0.5+P23*0.3+R23*0.2 + 9*(CHOOSE(MATCH(F23,{"No Toxic","Toxic"},0),0.01,1)))/2</f>
        <v>0.72902824999999993</v>
      </c>
    </row>
    <row r="24" spans="1:19" x14ac:dyDescent="0.3">
      <c r="A24" t="s">
        <v>13</v>
      </c>
      <c r="B24" t="s">
        <v>70</v>
      </c>
      <c r="C24" t="s">
        <v>22</v>
      </c>
      <c r="D24" t="s">
        <v>71</v>
      </c>
      <c r="E24" t="s">
        <v>17</v>
      </c>
      <c r="F24" t="s">
        <v>18</v>
      </c>
      <c r="G24" t="s">
        <v>19</v>
      </c>
      <c r="H24">
        <v>0.99099999999999999</v>
      </c>
      <c r="I24" t="s">
        <v>72</v>
      </c>
      <c r="J24">
        <v>0</v>
      </c>
      <c r="K24">
        <v>0</v>
      </c>
      <c r="L24">
        <v>1.5</v>
      </c>
      <c r="M24">
        <v>0.5</v>
      </c>
      <c r="O24" s="3">
        <f>(CHOOSE(MATCH(F24,{"No Toxic","Toxic"},0),0.01,1))*9</f>
        <v>0.09</v>
      </c>
      <c r="P24" s="3">
        <f>(CHOOSE(MATCH(G24,{"NEG","NEU","POS"},0),1,0.01,-1)*H24*I24 + 3)*1.5</f>
        <v>4.5148650000000004</v>
      </c>
      <c r="Q24" s="3">
        <f t="shared" si="0"/>
        <v>0.01</v>
      </c>
      <c r="R24" s="3">
        <f t="shared" si="1"/>
        <v>0.01</v>
      </c>
      <c r="S24" s="4">
        <f>(Q24*0.5+P24*0.3+R24*0.2 + 9*(CHOOSE(MATCH(F24,{"No Toxic","Toxic"},0),0.01,1)))/2</f>
        <v>0.72572975000000006</v>
      </c>
    </row>
    <row r="25" spans="1:19" x14ac:dyDescent="0.3">
      <c r="A25" t="s">
        <v>13</v>
      </c>
      <c r="B25" t="s">
        <v>73</v>
      </c>
      <c r="C25" t="s">
        <v>15</v>
      </c>
      <c r="D25" t="s">
        <v>74</v>
      </c>
      <c r="E25" t="s">
        <v>17</v>
      </c>
      <c r="F25" t="s">
        <v>18</v>
      </c>
      <c r="G25" t="s">
        <v>19</v>
      </c>
      <c r="H25">
        <v>0.997</v>
      </c>
      <c r="I25" t="s">
        <v>20</v>
      </c>
      <c r="J25">
        <v>0</v>
      </c>
      <c r="K25">
        <v>0</v>
      </c>
      <c r="L25">
        <v>1.5</v>
      </c>
      <c r="M25">
        <v>0.5</v>
      </c>
      <c r="O25" s="3">
        <f>(CHOOSE(MATCH(F25,{"No Toxic","Toxic"},0),0.01,1))*9</f>
        <v>0.09</v>
      </c>
      <c r="P25" s="3">
        <f>(CHOOSE(MATCH(G25,{"NEG","NEU","POS"},0),1,0.01,-1)*H25*I25 + 3)*1.5</f>
        <v>4.5448649999999997</v>
      </c>
      <c r="Q25" s="3">
        <f t="shared" si="0"/>
        <v>0.01</v>
      </c>
      <c r="R25" s="3">
        <f t="shared" si="1"/>
        <v>0.01</v>
      </c>
      <c r="S25" s="4">
        <f>(Q25*0.5+P25*0.3+R25*0.2 + 9*(CHOOSE(MATCH(F25,{"No Toxic","Toxic"},0),0.01,1)))/2</f>
        <v>0.7302297499999999</v>
      </c>
    </row>
    <row r="26" spans="1:19" x14ac:dyDescent="0.3">
      <c r="A26" t="s">
        <v>13</v>
      </c>
      <c r="B26" t="s">
        <v>75</v>
      </c>
      <c r="C26" t="s">
        <v>15</v>
      </c>
      <c r="D26" t="s">
        <v>76</v>
      </c>
      <c r="E26" t="s">
        <v>17</v>
      </c>
      <c r="F26" t="s">
        <v>18</v>
      </c>
      <c r="G26" t="s">
        <v>31</v>
      </c>
      <c r="H26">
        <v>0.999</v>
      </c>
      <c r="I26" t="s">
        <v>20</v>
      </c>
      <c r="J26">
        <v>0</v>
      </c>
      <c r="K26">
        <v>0</v>
      </c>
      <c r="L26">
        <v>2.998869001865387</v>
      </c>
      <c r="M26">
        <v>-2.4980000000000002</v>
      </c>
      <c r="O26" s="3">
        <f>(CHOOSE(MATCH(F26,{"No Toxic","Toxic"},0),0.01,1))*9</f>
        <v>0.09</v>
      </c>
      <c r="P26" s="3">
        <f>(CHOOSE(MATCH(G26,{"NEG","NEU","POS"},0),1,0.01,-1)*H26*I26 + 3)*1.5</f>
        <v>8.9954999999999998</v>
      </c>
      <c r="Q26" s="3">
        <f t="shared" si="0"/>
        <v>0.01</v>
      </c>
      <c r="R26" s="3">
        <f t="shared" si="1"/>
        <v>0.01</v>
      </c>
      <c r="S26" s="4">
        <f>(Q26*0.5+P26*0.3+R26*0.2 + 9*(CHOOSE(MATCH(F26,{"No Toxic","Toxic"},0),0.01,1)))/2</f>
        <v>1.3978249999999997</v>
      </c>
    </row>
    <row r="27" spans="1:19" x14ac:dyDescent="0.3">
      <c r="A27" t="s">
        <v>13</v>
      </c>
      <c r="B27" t="s">
        <v>77</v>
      </c>
      <c r="C27" t="s">
        <v>15</v>
      </c>
      <c r="D27" t="s">
        <v>78</v>
      </c>
      <c r="E27" t="s">
        <v>17</v>
      </c>
      <c r="F27" t="s">
        <v>18</v>
      </c>
      <c r="G27" t="s">
        <v>31</v>
      </c>
      <c r="H27">
        <v>0.999</v>
      </c>
      <c r="I27" t="s">
        <v>20</v>
      </c>
      <c r="J27">
        <v>0</v>
      </c>
      <c r="K27">
        <v>0</v>
      </c>
      <c r="L27">
        <v>2.998627781867981</v>
      </c>
      <c r="M27">
        <v>-2.4969999999999999</v>
      </c>
      <c r="O27" s="3">
        <f>(CHOOSE(MATCH(F27,{"No Toxic","Toxic"},0),0.01,1))*9</f>
        <v>0.09</v>
      </c>
      <c r="P27" s="3">
        <f>(CHOOSE(MATCH(G27,{"NEG","NEU","POS"},0),1,0.01,-1)*H27*I27 + 3)*1.5</f>
        <v>8.9954999999999998</v>
      </c>
      <c r="Q27" s="3">
        <f t="shared" si="0"/>
        <v>0.01</v>
      </c>
      <c r="R27" s="3">
        <f t="shared" si="1"/>
        <v>0.01</v>
      </c>
      <c r="S27" s="4">
        <f>(Q27*0.5+P27*0.3+R27*0.2 + 9*(CHOOSE(MATCH(F27,{"No Toxic","Toxic"},0),0.01,1)))/2</f>
        <v>1.3978249999999997</v>
      </c>
    </row>
    <row r="28" spans="1:19" x14ac:dyDescent="0.3">
      <c r="A28" t="s">
        <v>13</v>
      </c>
      <c r="B28" t="s">
        <v>79</v>
      </c>
      <c r="C28" t="s">
        <v>15</v>
      </c>
      <c r="D28" t="s">
        <v>80</v>
      </c>
      <c r="E28" t="s">
        <v>17</v>
      </c>
      <c r="F28" t="s">
        <v>18</v>
      </c>
      <c r="G28" t="s">
        <v>31</v>
      </c>
      <c r="H28">
        <v>0.998</v>
      </c>
      <c r="I28" t="s">
        <v>20</v>
      </c>
      <c r="J28">
        <v>0</v>
      </c>
      <c r="K28">
        <v>0</v>
      </c>
      <c r="L28">
        <v>2.9962537586689</v>
      </c>
      <c r="M28">
        <v>-2.4929999999999999</v>
      </c>
      <c r="O28" s="3">
        <f>(CHOOSE(MATCH(F28,{"No Toxic","Toxic"},0),0.01,1))*9</f>
        <v>0.09</v>
      </c>
      <c r="P28" s="3">
        <f>(CHOOSE(MATCH(G28,{"NEG","NEU","POS"},0),1,0.01,-1)*H28*I28 + 3)*1.5</f>
        <v>8.9909999999999997</v>
      </c>
      <c r="Q28" s="3">
        <f t="shared" si="0"/>
        <v>0.01</v>
      </c>
      <c r="R28" s="3">
        <f t="shared" si="1"/>
        <v>0.01</v>
      </c>
      <c r="S28" s="4">
        <f>(Q28*0.5+P28*0.3+R28*0.2 + 9*(CHOOSE(MATCH(F28,{"No Toxic","Toxic"},0),0.01,1)))/2</f>
        <v>1.3971499999999997</v>
      </c>
    </row>
    <row r="29" spans="1:19" x14ac:dyDescent="0.3">
      <c r="A29" t="s">
        <v>13</v>
      </c>
      <c r="B29" t="s">
        <v>81</v>
      </c>
      <c r="C29" t="s">
        <v>15</v>
      </c>
      <c r="D29" t="s">
        <v>82</v>
      </c>
      <c r="E29" t="s">
        <v>17</v>
      </c>
      <c r="F29" t="s">
        <v>18</v>
      </c>
      <c r="G29" t="s">
        <v>19</v>
      </c>
      <c r="H29">
        <v>0.999</v>
      </c>
      <c r="I29" t="s">
        <v>83</v>
      </c>
      <c r="J29">
        <v>0</v>
      </c>
      <c r="K29">
        <v>0</v>
      </c>
      <c r="L29">
        <v>1.5</v>
      </c>
      <c r="M29">
        <v>0.5</v>
      </c>
      <c r="O29" s="3">
        <f>(CHOOSE(MATCH(F29,{"No Toxic","Toxic"},0),0.01,1))*9</f>
        <v>0.09</v>
      </c>
      <c r="P29" s="3">
        <f>(CHOOSE(MATCH(G29,{"NEG","NEU","POS"},0),1,0.01,-1)*H29*I29 + 3)*1.5</f>
        <v>4.5299699999999996</v>
      </c>
      <c r="Q29" s="3">
        <f t="shared" si="0"/>
        <v>0.01</v>
      </c>
      <c r="R29" s="3">
        <f t="shared" si="1"/>
        <v>0.01</v>
      </c>
      <c r="S29" s="4">
        <f>(Q29*0.5+P29*0.3+R29*0.2 + 9*(CHOOSE(MATCH(F29,{"No Toxic","Toxic"},0),0.01,1)))/2</f>
        <v>0.72799549999999991</v>
      </c>
    </row>
    <row r="30" spans="1:19" x14ac:dyDescent="0.3">
      <c r="A30" t="s">
        <v>13</v>
      </c>
      <c r="B30" t="s">
        <v>84</v>
      </c>
      <c r="C30" t="s">
        <v>22</v>
      </c>
      <c r="D30" t="s">
        <v>85</v>
      </c>
      <c r="E30" t="s">
        <v>17</v>
      </c>
      <c r="F30" t="s">
        <v>18</v>
      </c>
      <c r="G30" t="s">
        <v>31</v>
      </c>
      <c r="H30">
        <v>0.64300000000000002</v>
      </c>
      <c r="I30" t="s">
        <v>20</v>
      </c>
      <c r="J30">
        <v>0</v>
      </c>
      <c r="K30">
        <v>0</v>
      </c>
      <c r="L30">
        <v>2.4641639292240138</v>
      </c>
      <c r="M30">
        <v>-1.4279999999999999</v>
      </c>
      <c r="O30" s="3">
        <f>(CHOOSE(MATCH(F30,{"No Toxic","Toxic"},0),0.01,1))*9</f>
        <v>0.09</v>
      </c>
      <c r="P30" s="3">
        <f>(CHOOSE(MATCH(G30,{"NEG","NEU","POS"},0),1,0.01,-1)*H30*I30 + 3)*1.5</f>
        <v>7.3935000000000004</v>
      </c>
      <c r="Q30" s="3">
        <f t="shared" si="0"/>
        <v>0.01</v>
      </c>
      <c r="R30" s="3">
        <f t="shared" si="1"/>
        <v>0.01</v>
      </c>
      <c r="S30" s="4">
        <f>(Q30*0.5+P30*0.3+R30*0.2 + 9*(CHOOSE(MATCH(F30,{"No Toxic","Toxic"},0),0.01,1)))/2</f>
        <v>1.1575249999999997</v>
      </c>
    </row>
    <row r="31" spans="1:19" x14ac:dyDescent="0.3">
      <c r="A31" t="s">
        <v>13</v>
      </c>
      <c r="B31" t="s">
        <v>84</v>
      </c>
      <c r="C31" t="s">
        <v>15</v>
      </c>
      <c r="D31" t="s">
        <v>86</v>
      </c>
      <c r="E31" t="s">
        <v>87</v>
      </c>
      <c r="F31" t="s">
        <v>88</v>
      </c>
      <c r="G31" t="s">
        <v>31</v>
      </c>
      <c r="H31">
        <v>0.999</v>
      </c>
      <c r="I31" t="s">
        <v>20</v>
      </c>
      <c r="J31">
        <v>2</v>
      </c>
      <c r="K31">
        <v>2.5</v>
      </c>
      <c r="L31">
        <v>0.99901732802391052</v>
      </c>
      <c r="M31">
        <v>4.1020000000000003</v>
      </c>
      <c r="O31" s="3">
        <f>(CHOOSE(MATCH(F31,{"No Toxic","Toxic"},0),0.01,1))*9</f>
        <v>9</v>
      </c>
      <c r="P31" s="3">
        <f>(CHOOSE(MATCH(G31,{"NEG","NEU","POS"},0),1,0.01,-1)*H31*I31 + 3)*1.5</f>
        <v>8.9954999999999998</v>
      </c>
      <c r="Q31" s="3">
        <f t="shared" si="0"/>
        <v>6</v>
      </c>
      <c r="R31" s="3">
        <f t="shared" si="1"/>
        <v>1.6666666666666667</v>
      </c>
      <c r="S31" s="4">
        <f>(Q31*0.5+P31*0.3+R31*0.2 + 9*(CHOOSE(MATCH(F31,{"No Toxic","Toxic"},0),0.01,1)))/2</f>
        <v>7.5159916666666664</v>
      </c>
    </row>
    <row r="32" spans="1:19" x14ac:dyDescent="0.3">
      <c r="A32" t="s">
        <v>13</v>
      </c>
      <c r="B32" t="s">
        <v>89</v>
      </c>
      <c r="C32" t="s">
        <v>15</v>
      </c>
      <c r="D32" t="s">
        <v>90</v>
      </c>
      <c r="E32" t="s">
        <v>17</v>
      </c>
      <c r="F32" t="s">
        <v>18</v>
      </c>
      <c r="G32" t="s">
        <v>19</v>
      </c>
      <c r="H32">
        <v>0.999</v>
      </c>
      <c r="I32" t="s">
        <v>20</v>
      </c>
      <c r="J32">
        <v>0</v>
      </c>
      <c r="K32">
        <v>0</v>
      </c>
      <c r="L32">
        <v>1.5</v>
      </c>
      <c r="M32">
        <v>0.5</v>
      </c>
      <c r="O32" s="3">
        <f>(CHOOSE(MATCH(F32,{"No Toxic","Toxic"},0),0.01,1))*9</f>
        <v>0.09</v>
      </c>
      <c r="P32" s="3">
        <f>(CHOOSE(MATCH(G32,{"NEG","NEU","POS"},0),1,0.01,-1)*H32*I32 + 3)*1.5</f>
        <v>4.5449549999999999</v>
      </c>
      <c r="Q32" s="3">
        <f t="shared" si="0"/>
        <v>0.01</v>
      </c>
      <c r="R32" s="3">
        <f t="shared" si="1"/>
        <v>0.01</v>
      </c>
      <c r="S32" s="4">
        <f>(Q32*0.5+P32*0.3+R32*0.2 + 9*(CHOOSE(MATCH(F32,{"No Toxic","Toxic"},0),0.01,1)))/2</f>
        <v>0.7302432499999999</v>
      </c>
    </row>
    <row r="33" spans="1:20" x14ac:dyDescent="0.3">
      <c r="A33" t="s">
        <v>13</v>
      </c>
      <c r="B33" t="s">
        <v>91</v>
      </c>
      <c r="C33" t="s">
        <v>15</v>
      </c>
      <c r="D33" t="s">
        <v>92</v>
      </c>
      <c r="E33" t="s">
        <v>17</v>
      </c>
      <c r="F33" t="s">
        <v>18</v>
      </c>
      <c r="G33" t="s">
        <v>19</v>
      </c>
      <c r="H33">
        <v>0.99199999999999999</v>
      </c>
      <c r="I33" t="s">
        <v>20</v>
      </c>
      <c r="J33">
        <v>0</v>
      </c>
      <c r="K33">
        <v>0</v>
      </c>
      <c r="L33">
        <v>1.5</v>
      </c>
      <c r="M33">
        <v>0.5</v>
      </c>
      <c r="O33" s="3">
        <f>(CHOOSE(MATCH(F33,{"No Toxic","Toxic"},0),0.01,1))*9</f>
        <v>0.09</v>
      </c>
      <c r="P33" s="3">
        <f>(CHOOSE(MATCH(G33,{"NEG","NEU","POS"},0),1,0.01,-1)*H33*I33 + 3)*1.5</f>
        <v>4.5446400000000002</v>
      </c>
      <c r="Q33" s="3">
        <f t="shared" si="0"/>
        <v>0.01</v>
      </c>
      <c r="R33" s="3">
        <f t="shared" si="1"/>
        <v>0.01</v>
      </c>
      <c r="S33" s="4">
        <f>(Q33*0.5+P33*0.3+R33*0.2 + 9*(CHOOSE(MATCH(F33,{"No Toxic","Toxic"},0),0.01,1)))/2</f>
        <v>0.73019599999999996</v>
      </c>
    </row>
    <row r="34" spans="1:20" x14ac:dyDescent="0.3">
      <c r="A34" t="s">
        <v>13</v>
      </c>
      <c r="B34" t="s">
        <v>93</v>
      </c>
      <c r="C34" t="s">
        <v>15</v>
      </c>
      <c r="D34" t="s">
        <v>94</v>
      </c>
      <c r="E34" t="s">
        <v>17</v>
      </c>
      <c r="F34" t="s">
        <v>18</v>
      </c>
      <c r="G34" t="s">
        <v>24</v>
      </c>
      <c r="H34">
        <v>0.997</v>
      </c>
      <c r="I34" t="s">
        <v>20</v>
      </c>
      <c r="J34">
        <v>0</v>
      </c>
      <c r="K34">
        <v>0</v>
      </c>
      <c r="L34">
        <v>4.636913537979126E-3</v>
      </c>
      <c r="M34">
        <v>3.4910000000000001</v>
      </c>
      <c r="O34" s="3">
        <f>(CHOOSE(MATCH(F34,{"No Toxic","Toxic"},0),0.01,1))*9</f>
        <v>0.09</v>
      </c>
      <c r="P34" s="3">
        <f>(CHOOSE(MATCH(G34,{"NEG","NEU","POS"},0),1,0.01,-1)*H34*I34 + 3)*1.5</f>
        <v>1.3499999999999845E-2</v>
      </c>
      <c r="Q34" s="3">
        <f t="shared" si="0"/>
        <v>0.01</v>
      </c>
      <c r="R34" s="3">
        <f t="shared" si="1"/>
        <v>0.01</v>
      </c>
      <c r="S34" s="4">
        <f>(Q34*0.5+P34*0.3+R34*0.2 + 9*(CHOOSE(MATCH(F34,{"No Toxic","Toxic"},0),0.01,1)))/2</f>
        <v>5.0524999999999973E-2</v>
      </c>
      <c r="T34" s="6"/>
    </row>
    <row r="35" spans="1:20" x14ac:dyDescent="0.3">
      <c r="A35" t="s">
        <v>13</v>
      </c>
      <c r="B35" t="s">
        <v>95</v>
      </c>
      <c r="C35" t="s">
        <v>22</v>
      </c>
      <c r="D35" t="s">
        <v>96</v>
      </c>
      <c r="E35" t="s">
        <v>17</v>
      </c>
      <c r="F35" t="s">
        <v>18</v>
      </c>
      <c r="G35" t="s">
        <v>19</v>
      </c>
      <c r="H35">
        <v>0.66900000000000004</v>
      </c>
      <c r="I35" t="s">
        <v>20</v>
      </c>
      <c r="J35">
        <v>0</v>
      </c>
      <c r="K35">
        <v>0</v>
      </c>
      <c r="L35">
        <v>1.5</v>
      </c>
      <c r="M35">
        <v>0.5</v>
      </c>
      <c r="O35" s="3">
        <f>(CHOOSE(MATCH(F35,{"No Toxic","Toxic"},0),0.01,1))*9</f>
        <v>0.09</v>
      </c>
      <c r="P35" s="3">
        <f>(CHOOSE(MATCH(G35,{"NEG","NEU","POS"},0),1,0.01,-1)*H35*I35 + 3)*1.5</f>
        <v>4.5301049999999998</v>
      </c>
      <c r="Q35" s="3">
        <f t="shared" si="0"/>
        <v>0.01</v>
      </c>
      <c r="R35" s="3">
        <f t="shared" si="1"/>
        <v>0.01</v>
      </c>
      <c r="S35" s="4">
        <f>(Q35*0.5+P35*0.3+R35*0.2 + 9*(CHOOSE(MATCH(F35,{"No Toxic","Toxic"},0),0.01,1)))/2</f>
        <v>0.72801574999999996</v>
      </c>
    </row>
    <row r="36" spans="1:20" x14ac:dyDescent="0.3">
      <c r="A36" t="s">
        <v>13</v>
      </c>
      <c r="B36" t="s">
        <v>97</v>
      </c>
      <c r="C36" t="s">
        <v>15</v>
      </c>
      <c r="D36" t="s">
        <v>98</v>
      </c>
      <c r="E36" t="s">
        <v>17</v>
      </c>
      <c r="F36" t="s">
        <v>18</v>
      </c>
      <c r="G36" t="s">
        <v>19</v>
      </c>
      <c r="H36">
        <v>0.94399999999999995</v>
      </c>
      <c r="I36" t="s">
        <v>20</v>
      </c>
      <c r="J36">
        <v>3</v>
      </c>
      <c r="K36">
        <v>0</v>
      </c>
      <c r="L36">
        <v>1.5</v>
      </c>
      <c r="M36">
        <v>10.4</v>
      </c>
      <c r="O36" s="3">
        <f>(CHOOSE(MATCH(F36,{"No Toxic","Toxic"},0),0.01,1))*9</f>
        <v>0.09</v>
      </c>
      <c r="P36" s="3">
        <f>(CHOOSE(MATCH(G36,{"NEG","NEU","POS"},0),1,0.01,-1)*H36*I36 + 3)*1.5</f>
        <v>4.5424799999999994</v>
      </c>
      <c r="Q36" s="3">
        <f t="shared" si="0"/>
        <v>9</v>
      </c>
      <c r="R36" s="3">
        <f t="shared" si="1"/>
        <v>0.01</v>
      </c>
      <c r="S36" s="4">
        <f>(Q36*0.5+P36*0.3+R36*0.2 + 9*(CHOOSE(MATCH(F36,{"No Toxic","Toxic"},0),0.01,1)))/2</f>
        <v>2.9773719999999995</v>
      </c>
    </row>
    <row r="37" spans="1:20" x14ac:dyDescent="0.3">
      <c r="A37" t="s">
        <v>13</v>
      </c>
      <c r="B37" t="s">
        <v>99</v>
      </c>
      <c r="C37" t="s">
        <v>22</v>
      </c>
      <c r="D37" t="s">
        <v>100</v>
      </c>
      <c r="E37" t="s">
        <v>17</v>
      </c>
      <c r="F37" t="s">
        <v>18</v>
      </c>
      <c r="G37" t="s">
        <v>19</v>
      </c>
      <c r="H37">
        <v>0.98799999999999999</v>
      </c>
      <c r="I37" t="s">
        <v>83</v>
      </c>
      <c r="J37">
        <v>0</v>
      </c>
      <c r="K37">
        <v>0</v>
      </c>
      <c r="L37">
        <v>1.5</v>
      </c>
      <c r="M37">
        <v>0.5</v>
      </c>
      <c r="O37" s="3">
        <f>(CHOOSE(MATCH(F37,{"No Toxic","Toxic"},0),0.01,1))*9</f>
        <v>0.09</v>
      </c>
      <c r="P37" s="3">
        <f>(CHOOSE(MATCH(G37,{"NEG","NEU","POS"},0),1,0.01,-1)*H37*I37 + 3)*1.5</f>
        <v>4.5296399999999997</v>
      </c>
      <c r="Q37" s="3">
        <f t="shared" si="0"/>
        <v>0.01</v>
      </c>
      <c r="R37" s="3">
        <f t="shared" si="1"/>
        <v>0.01</v>
      </c>
      <c r="S37" s="4">
        <f>(Q37*0.5+P37*0.3+R37*0.2 + 9*(CHOOSE(MATCH(F37,{"No Toxic","Toxic"},0),0.01,1)))/2</f>
        <v>0.72794599999999987</v>
      </c>
    </row>
    <row r="38" spans="1:20" x14ac:dyDescent="0.3">
      <c r="A38" t="s">
        <v>13</v>
      </c>
      <c r="B38" t="s">
        <v>101</v>
      </c>
      <c r="C38" t="s">
        <v>15</v>
      </c>
      <c r="D38" t="s">
        <v>102</v>
      </c>
      <c r="E38" t="s">
        <v>103</v>
      </c>
      <c r="F38" t="s">
        <v>88</v>
      </c>
      <c r="G38" t="s">
        <v>31</v>
      </c>
      <c r="H38">
        <v>0.999</v>
      </c>
      <c r="I38" t="s">
        <v>20</v>
      </c>
      <c r="J38">
        <v>2</v>
      </c>
      <c r="K38">
        <v>2.6</v>
      </c>
      <c r="L38">
        <v>0.99902376532554626</v>
      </c>
      <c r="M38">
        <v>4.1020000000000003</v>
      </c>
      <c r="O38" s="3">
        <f>(CHOOSE(MATCH(F38,{"No Toxic","Toxic"},0),0.01,1))*9</f>
        <v>9</v>
      </c>
      <c r="P38" s="3">
        <f>(CHOOSE(MATCH(G38,{"NEG","NEU","POS"},0),1,0.01,-1)*H38*I38 + 3)*1.5</f>
        <v>8.9954999999999998</v>
      </c>
      <c r="Q38" s="3">
        <f t="shared" si="0"/>
        <v>6</v>
      </c>
      <c r="R38" s="3">
        <f t="shared" si="1"/>
        <v>1.7333333333333334</v>
      </c>
      <c r="S38" s="4">
        <f>(Q38*0.5+P38*0.3+R38*0.2 + 9*(CHOOSE(MATCH(F38,{"No Toxic","Toxic"},0),0.01,1)))/2</f>
        <v>7.5226583333333332</v>
      </c>
    </row>
    <row r="39" spans="1:20" x14ac:dyDescent="0.3">
      <c r="A39" t="s">
        <v>13</v>
      </c>
      <c r="B39" t="s">
        <v>104</v>
      </c>
      <c r="C39" t="s">
        <v>22</v>
      </c>
      <c r="D39" t="s">
        <v>105</v>
      </c>
      <c r="E39" t="s">
        <v>17</v>
      </c>
      <c r="F39" t="s">
        <v>18</v>
      </c>
      <c r="G39" t="s">
        <v>19</v>
      </c>
      <c r="H39">
        <v>0.48</v>
      </c>
      <c r="I39" t="s">
        <v>20</v>
      </c>
      <c r="J39">
        <v>0</v>
      </c>
      <c r="K39">
        <v>0</v>
      </c>
      <c r="L39">
        <v>1.5</v>
      </c>
      <c r="M39">
        <v>0.5</v>
      </c>
      <c r="O39" s="3">
        <f>(CHOOSE(MATCH(F39,{"No Toxic","Toxic"},0),0.01,1))*9</f>
        <v>0.09</v>
      </c>
      <c r="P39" s="3">
        <f>(CHOOSE(MATCH(G39,{"NEG","NEU","POS"},0),1,0.01,-1)*H39*I39 + 3)*1.5</f>
        <v>4.5216000000000003</v>
      </c>
      <c r="Q39" s="3">
        <f t="shared" si="0"/>
        <v>0.01</v>
      </c>
      <c r="R39" s="3">
        <f t="shared" si="1"/>
        <v>0.01</v>
      </c>
      <c r="S39" s="4">
        <f>(Q39*0.5+P39*0.3+R39*0.2 + 9*(CHOOSE(MATCH(F39,{"No Toxic","Toxic"},0),0.01,1)))/2</f>
        <v>0.72674000000000005</v>
      </c>
    </row>
    <row r="40" spans="1:20" x14ac:dyDescent="0.3">
      <c r="A40" t="s">
        <v>13</v>
      </c>
      <c r="B40" t="s">
        <v>106</v>
      </c>
      <c r="C40" t="s">
        <v>15</v>
      </c>
      <c r="D40" t="s">
        <v>107</v>
      </c>
      <c r="E40" t="s">
        <v>108</v>
      </c>
      <c r="F40" t="s">
        <v>88</v>
      </c>
      <c r="G40" t="s">
        <v>31</v>
      </c>
      <c r="H40">
        <v>0.996</v>
      </c>
      <c r="I40" t="s">
        <v>20</v>
      </c>
      <c r="J40">
        <v>3</v>
      </c>
      <c r="K40">
        <v>6.35</v>
      </c>
      <c r="L40">
        <v>0.99460715055465698</v>
      </c>
      <c r="M40">
        <v>7.4109999999999996</v>
      </c>
      <c r="O40" s="3">
        <f>(CHOOSE(MATCH(F40,{"No Toxic","Toxic"},0),0.01,1))*9</f>
        <v>9</v>
      </c>
      <c r="P40" s="3">
        <f>(CHOOSE(MATCH(G40,{"NEG","NEU","POS"},0),1,0.01,-1)*H40*I40 + 3)*1.5</f>
        <v>8.9819999999999993</v>
      </c>
      <c r="Q40" s="3">
        <f t="shared" si="0"/>
        <v>9</v>
      </c>
      <c r="R40" s="3">
        <f t="shared" si="1"/>
        <v>4.2333333333333325</v>
      </c>
      <c r="S40" s="4">
        <f>(Q40*0.5+P40*0.3+R40*0.2 + 9*(CHOOSE(MATCH(F40,{"No Toxic","Toxic"},0),0.01,1)))/2</f>
        <v>8.5206333333333326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C087-7612-402B-86F7-F6EC75BCA313}">
  <dimension ref="A1:C40"/>
  <sheetViews>
    <sheetView tabSelected="1" topLeftCell="A26" workbookViewId="0">
      <selection sqref="A1:C40"/>
    </sheetView>
  </sheetViews>
  <sheetFormatPr baseColWidth="10" defaultRowHeight="14.4" x14ac:dyDescent="0.3"/>
  <sheetData>
    <row r="1" spans="1:3" x14ac:dyDescent="0.3">
      <c r="A1" t="s">
        <v>1</v>
      </c>
      <c r="B1" t="s">
        <v>2</v>
      </c>
      <c r="C1" s="5" t="s">
        <v>113</v>
      </c>
    </row>
    <row r="2" spans="1:3" x14ac:dyDescent="0.3">
      <c r="A2" t="s">
        <v>14</v>
      </c>
      <c r="B2" t="s">
        <v>15</v>
      </c>
      <c r="C2" s="5">
        <v>0.72707074999999999</v>
      </c>
    </row>
    <row r="3" spans="1:3" x14ac:dyDescent="0.3">
      <c r="A3" t="s">
        <v>21</v>
      </c>
      <c r="B3" t="s">
        <v>22</v>
      </c>
      <c r="C3" s="5">
        <v>5.1200000000000002E-2</v>
      </c>
    </row>
    <row r="4" spans="1:3" x14ac:dyDescent="0.3">
      <c r="A4" t="s">
        <v>25</v>
      </c>
      <c r="B4" t="s">
        <v>15</v>
      </c>
      <c r="C4" s="5">
        <v>4.9850000000000047E-2</v>
      </c>
    </row>
    <row r="5" spans="1:3" x14ac:dyDescent="0.3">
      <c r="A5" t="s">
        <v>27</v>
      </c>
      <c r="B5" t="s">
        <v>22</v>
      </c>
      <c r="C5" s="5">
        <v>0.11869999999999996</v>
      </c>
    </row>
    <row r="6" spans="1:3" x14ac:dyDescent="0.3">
      <c r="A6" t="s">
        <v>29</v>
      </c>
      <c r="B6" t="s">
        <v>15</v>
      </c>
      <c r="C6" s="5">
        <v>1.1629249999999998</v>
      </c>
    </row>
    <row r="7" spans="1:3" x14ac:dyDescent="0.3">
      <c r="A7" t="s">
        <v>32</v>
      </c>
      <c r="B7" t="s">
        <v>22</v>
      </c>
      <c r="C7" s="5">
        <v>4.9850000000000047E-2</v>
      </c>
    </row>
    <row r="8" spans="1:3" x14ac:dyDescent="0.3">
      <c r="A8" t="s">
        <v>34</v>
      </c>
      <c r="B8" t="s">
        <v>15</v>
      </c>
      <c r="C8" s="5">
        <v>0.7301487499999999</v>
      </c>
    </row>
    <row r="9" spans="1:3" x14ac:dyDescent="0.3">
      <c r="A9" t="s">
        <v>36</v>
      </c>
      <c r="B9" t="s">
        <v>22</v>
      </c>
      <c r="C9" s="5">
        <v>0.79566691666666656</v>
      </c>
    </row>
    <row r="10" spans="1:3" x14ac:dyDescent="0.3">
      <c r="A10" t="s">
        <v>39</v>
      </c>
      <c r="B10" t="s">
        <v>15</v>
      </c>
      <c r="C10" s="5">
        <v>0.73021625000000001</v>
      </c>
    </row>
    <row r="11" spans="1:3" x14ac:dyDescent="0.3">
      <c r="A11" t="s">
        <v>41</v>
      </c>
      <c r="B11" t="s">
        <v>22</v>
      </c>
      <c r="C11" s="5">
        <v>4.9850000000000047E-2</v>
      </c>
    </row>
    <row r="12" spans="1:3" x14ac:dyDescent="0.3">
      <c r="A12" t="s">
        <v>43</v>
      </c>
      <c r="B12" t="s">
        <v>15</v>
      </c>
      <c r="C12" s="5">
        <v>0.7300542499999999</v>
      </c>
    </row>
    <row r="13" spans="1:3" x14ac:dyDescent="0.3">
      <c r="A13" t="s">
        <v>45</v>
      </c>
      <c r="B13" t="s">
        <v>22</v>
      </c>
      <c r="C13" s="5">
        <v>1.3957999999999997</v>
      </c>
    </row>
    <row r="14" spans="1:3" x14ac:dyDescent="0.3">
      <c r="A14" t="s">
        <v>47</v>
      </c>
      <c r="B14" t="s">
        <v>15</v>
      </c>
      <c r="C14" s="5">
        <v>0.17607499999999993</v>
      </c>
    </row>
    <row r="15" spans="1:3" x14ac:dyDescent="0.3">
      <c r="A15" t="s">
        <v>49</v>
      </c>
      <c r="B15" t="s">
        <v>22</v>
      </c>
      <c r="C15" s="5">
        <v>0.7302297499999999</v>
      </c>
    </row>
    <row r="16" spans="1:3" x14ac:dyDescent="0.3">
      <c r="A16" t="s">
        <v>51</v>
      </c>
      <c r="B16" t="s">
        <v>15</v>
      </c>
      <c r="C16" s="5">
        <v>0.73588966666666666</v>
      </c>
    </row>
    <row r="17" spans="1:3" x14ac:dyDescent="0.3">
      <c r="A17" t="s">
        <v>54</v>
      </c>
      <c r="B17" t="s">
        <v>22</v>
      </c>
      <c r="C17" s="5">
        <v>0.73021625000000001</v>
      </c>
    </row>
    <row r="18" spans="1:3" x14ac:dyDescent="0.3">
      <c r="A18" t="s">
        <v>56</v>
      </c>
      <c r="B18" t="s">
        <v>15</v>
      </c>
      <c r="C18" s="5">
        <v>0.72349999999999992</v>
      </c>
    </row>
    <row r="19" spans="1:3" x14ac:dyDescent="0.3">
      <c r="A19" t="s">
        <v>59</v>
      </c>
      <c r="B19" t="s">
        <v>15</v>
      </c>
      <c r="C19" s="5">
        <v>1.3964749999999997</v>
      </c>
    </row>
    <row r="20" spans="1:3" x14ac:dyDescent="0.3">
      <c r="A20" t="s">
        <v>61</v>
      </c>
      <c r="B20" t="s">
        <v>22</v>
      </c>
      <c r="C20" s="5">
        <v>0.72349999999999992</v>
      </c>
    </row>
    <row r="21" spans="1:3" x14ac:dyDescent="0.3">
      <c r="A21" t="s">
        <v>63</v>
      </c>
      <c r="B21" t="s">
        <v>15</v>
      </c>
      <c r="C21" s="5">
        <v>0.73577491666666672</v>
      </c>
    </row>
    <row r="22" spans="1:3" x14ac:dyDescent="0.3">
      <c r="A22" t="s">
        <v>66</v>
      </c>
      <c r="B22" t="s">
        <v>22</v>
      </c>
      <c r="C22" s="5">
        <v>0.72979775000000002</v>
      </c>
    </row>
    <row r="23" spans="1:3" x14ac:dyDescent="0.3">
      <c r="A23" t="s">
        <v>68</v>
      </c>
      <c r="B23" t="s">
        <v>15</v>
      </c>
      <c r="C23" s="5">
        <v>0.72902824999999993</v>
      </c>
    </row>
    <row r="24" spans="1:3" x14ac:dyDescent="0.3">
      <c r="A24" t="s">
        <v>70</v>
      </c>
      <c r="B24" t="s">
        <v>22</v>
      </c>
      <c r="C24" s="5">
        <v>0.72572975000000006</v>
      </c>
    </row>
    <row r="25" spans="1:3" x14ac:dyDescent="0.3">
      <c r="A25" t="s">
        <v>73</v>
      </c>
      <c r="B25" t="s">
        <v>15</v>
      </c>
      <c r="C25" s="5">
        <v>0.7302297499999999</v>
      </c>
    </row>
    <row r="26" spans="1:3" x14ac:dyDescent="0.3">
      <c r="A26" t="s">
        <v>75</v>
      </c>
      <c r="B26" t="s">
        <v>15</v>
      </c>
      <c r="C26" s="5">
        <v>1.3978249999999997</v>
      </c>
    </row>
    <row r="27" spans="1:3" x14ac:dyDescent="0.3">
      <c r="A27" t="s">
        <v>77</v>
      </c>
      <c r="B27" t="s">
        <v>15</v>
      </c>
      <c r="C27" s="5">
        <v>1.3978249999999997</v>
      </c>
    </row>
    <row r="28" spans="1:3" x14ac:dyDescent="0.3">
      <c r="A28" t="s">
        <v>79</v>
      </c>
      <c r="B28" t="s">
        <v>15</v>
      </c>
      <c r="C28" s="5">
        <v>1.3971499999999997</v>
      </c>
    </row>
    <row r="29" spans="1:3" x14ac:dyDescent="0.3">
      <c r="A29" t="s">
        <v>81</v>
      </c>
      <c r="B29" t="s">
        <v>15</v>
      </c>
      <c r="C29" s="5">
        <v>0.72799549999999991</v>
      </c>
    </row>
    <row r="30" spans="1:3" x14ac:dyDescent="0.3">
      <c r="A30" t="s">
        <v>84</v>
      </c>
      <c r="B30" t="s">
        <v>22</v>
      </c>
      <c r="C30" s="5">
        <v>1.1575249999999997</v>
      </c>
    </row>
    <row r="31" spans="1:3" x14ac:dyDescent="0.3">
      <c r="A31" t="s">
        <v>84</v>
      </c>
      <c r="B31" t="s">
        <v>15</v>
      </c>
      <c r="C31" s="5">
        <v>7.5159916666666664</v>
      </c>
    </row>
    <row r="32" spans="1:3" x14ac:dyDescent="0.3">
      <c r="A32" t="s">
        <v>89</v>
      </c>
      <c r="B32" t="s">
        <v>15</v>
      </c>
      <c r="C32" s="5">
        <v>0.7302432499999999</v>
      </c>
    </row>
    <row r="33" spans="1:3" x14ac:dyDescent="0.3">
      <c r="A33" t="s">
        <v>91</v>
      </c>
      <c r="B33" t="s">
        <v>15</v>
      </c>
      <c r="C33" s="5">
        <v>0.73019599999999996</v>
      </c>
    </row>
    <row r="34" spans="1:3" x14ac:dyDescent="0.3">
      <c r="A34" t="s">
        <v>93</v>
      </c>
      <c r="B34" t="s">
        <v>15</v>
      </c>
      <c r="C34" s="5">
        <v>5.0524999999999973E-2</v>
      </c>
    </row>
    <row r="35" spans="1:3" x14ac:dyDescent="0.3">
      <c r="A35" t="s">
        <v>95</v>
      </c>
      <c r="B35" t="s">
        <v>22</v>
      </c>
      <c r="C35" s="5">
        <v>0.72801574999999996</v>
      </c>
    </row>
    <row r="36" spans="1:3" x14ac:dyDescent="0.3">
      <c r="A36" t="s">
        <v>97</v>
      </c>
      <c r="B36" t="s">
        <v>15</v>
      </c>
      <c r="C36" s="5">
        <v>2.9773719999999995</v>
      </c>
    </row>
    <row r="37" spans="1:3" x14ac:dyDescent="0.3">
      <c r="A37" t="s">
        <v>99</v>
      </c>
      <c r="B37" t="s">
        <v>22</v>
      </c>
      <c r="C37" s="5">
        <v>0.72794599999999987</v>
      </c>
    </row>
    <row r="38" spans="1:3" x14ac:dyDescent="0.3">
      <c r="A38" t="s">
        <v>101</v>
      </c>
      <c r="B38" t="s">
        <v>15</v>
      </c>
      <c r="C38" s="5">
        <v>7.5226583333333332</v>
      </c>
    </row>
    <row r="39" spans="1:3" x14ac:dyDescent="0.3">
      <c r="A39" t="s">
        <v>104</v>
      </c>
      <c r="B39" t="s">
        <v>22</v>
      </c>
      <c r="C39" s="5">
        <v>0.72674000000000005</v>
      </c>
    </row>
    <row r="40" spans="1:3" x14ac:dyDescent="0.3">
      <c r="A40" t="s">
        <v>106</v>
      </c>
      <c r="B40" t="s">
        <v>15</v>
      </c>
      <c r="C40" s="5">
        <v>8.5206333333333326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anzola</cp:lastModifiedBy>
  <dcterms:created xsi:type="dcterms:W3CDTF">2025-09-09T10:59:34Z</dcterms:created>
  <dcterms:modified xsi:type="dcterms:W3CDTF">2025-09-09T12:06:30Z</dcterms:modified>
</cp:coreProperties>
</file>