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<sst xmlns="http://schemas.openxmlformats.org/spreadsheetml/2006/main" count="146" uniqueCount="86">
  <si>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</si>
  <si>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</si>
  <si>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</si>
  <si>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</si>
  <si>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</si>
  <si>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</si>
  <si>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</si>
  <si>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</si>
  <si>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</si>
  <si>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</si>
  <si>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</si>
  <si>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</si>
  <si>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</si>
  <si>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</si>
  <si>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</si>
  <si>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</si>
  <si>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con más reservas</t>
  </si>
  <si>
    <t xml:space="preserve">calendar_most_rented.py</t>
  </si>
  <si>
    <t xml:space="preserve">*</t>
  </si>
  <si>
    <t xml:space="preserve">COMPLETADO</t>
  </si>
  <si>
    <t xml:space="preserve">Listings disponibles entre un rango de fechas</t>
  </si>
  <si>
    <t xml:space="preserve">calendar_available_between_dates.py</t>
  </si>
  <si>
    <t xml:space="preserve">**</t>
  </si>
  <si>
    <t xml:space="preserve">Listing más barato disponible entre un rango de fechas</t>
  </si>
  <si>
    <t xml:space="preserve">calendar_cheapest_available_between_dates.py</t>
  </si>
  <si>
    <t xml:space="preserve">***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</si>
  <si>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</si>
  <si>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</si>
  <si>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</si>
  <si>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</si>
  <si>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</si>
  <si>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</si>
  <si>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reviews_max_reviews_by_user.py</t>
  </si>
  <si>
    <t xml:space="preserve">“listing que se ha arrendado más veces” no puede ser ya que calendar son los listings “futuros” a partir de mayo 2017</t>
  </si>
  <si>
    <t xml:space="preserve">Usuario más disconforme en sus reviews</t>
  </si>
  <si>
    <t xml:space="preserve">Se entregan los listings que estan disponibles en TODO el intervalo</t>
  </si>
  <si>
    <t xml:space="preserve">Usuarios que se arrienden listings mutuamente</t>
  </si>
  <si>
    <t xml:space="preserve">Entrega el listing con el precio TOTAL mínimo entre los listings disponibles durante TODO el intervalo</t>
  </si>
  <si>
    <t xml:space="preserve">Par de usuarios con mayor similitud en listings visitados</t>
  </si>
  <si>
    <t xml:space="preserve">Listing que generó más ingresos para su host en un año</t>
  </si>
  <si>
    <t xml:space="preserve">listing_max_value_generate.py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</si>
  <si>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</si>
  <si>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</si>
  <si>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</si>
  <si>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</si>
  <si>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</si>
  <si>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</si>
  <si>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Promedio arriendo mes, semana, año.</t>
  </si>
  <si>
    <t xml:space="preserve">Usuario con reviews en más países</t>
  </si>
  <si>
    <t xml:space="preserve">Comparativa de precio promedio entre países</t>
  </si>
  <si>
    <t xml:space="preserve">Amsterdam</t>
  </si>
  <si>
    <t xml:space="preserve">Dublin</t>
  </si>
  <si>
    <t xml:space="preserve">HongKong</t>
  </si>
  <si>
    <t xml:space="preserve">NewYork</t>
  </si>
  <si>
    <t xml:space="preserve">Paris</t>
  </si>
  <si>
    <t xml:space="preserve">Madrid</t>
  </si>
  <si>
    <t xml:space="preserve">n° of Bedrooms</t>
  </si>
  <si>
    <t xml:space="preserve">Property Buying Price (native coin)</t>
  </si>
  <si>
    <t xml:space="preserve">Property Buying Price (USD)</t>
  </si>
  <si>
    <t xml:space="preserve">Avg Listing price (native coin)</t>
  </si>
  <si>
    <t xml:space="preserve">Avg Listing price (USD)</t>
  </si>
  <si>
    <t xml:space="preserve">Avg Monthly Reviews per listing</t>
  </si>
  <si>
    <t xml:space="preserve">Avg Days of Rent per Review</t>
  </si>
  <si>
    <t xml:space="preserve">Avg Rents per Month</t>
  </si>
  <si>
    <t xml:space="preserve">Avg rents per Year</t>
  </si>
  <si>
    <t xml:space="preserve">Avg Income per Year</t>
  </si>
  <si>
    <t xml:space="preserve">Hong Kong</t>
  </si>
  <si>
    <t xml:space="preserve">New York</t>
  </si>
  <si>
    <t xml:space="preserve">Income/PropertyValue Ratio</t>
  </si>
  <si>
    <t xml:space="preserve">AVG</t>
  </si>
  <si>
    <t xml:space="preserve">1 bedroom</t>
  </si>
  <si>
    <t xml:space="preserve">2 bedrooms</t>
  </si>
  <si>
    <t xml:space="preserve">3 bedrooms</t>
  </si>
  <si>
    <t xml:space="preserve">4 bedrooms</t>
  </si>
  <si>
    <t xml:space="preserve">5+ bedrooms</t>
  </si>
  <si>
    <t xml:space="preserve">Error ( 0 )</t>
  </si>
  <si>
    <t xml:space="preserve">EUR</t>
  </si>
  <si>
    <t xml:space="preserve">HKD</t>
  </si>
  <si>
    <t xml:space="preserve">USD</t>
  </si>
  <si>
    <t xml:space="preserve">Avg Listing price (Christmas)</t>
  </si>
  <si>
    <t xml:space="preserve">Avg Listing price (New Year)</t>
  </si>
  <si>
    <t xml:space="preserve">%Avg Price Change</t>
  </si>
  <si>
    <t xml:space="preserve">Volatility (Special Dates)</t>
  </si>
  <si>
    <t xml:space="preserve">Average Rating</t>
  </si>
  <si>
    <t xml:space="preserve">Final Results (Ponderation)</t>
  </si>
  <si>
    <t xml:space="preserve">Final Results (Ranking)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</si>
</sst>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FE7F5"/>
      </patternFill>
    </fill>
    <fill>
      <patternFill patternType="solid">
        <fgColor rgb="FF00CC00"/>
        <bgColor rgb="FF008000"/>
      </patternFill>
    </fill>
    <fill>
      <patternFill patternType="solid">
        <fgColor rgb="FF66CCFF"/>
        <bgColor rgb="FF33CCCC"/>
      </patternFill>
    </fill>
    <fill>
      <patternFill patternType="solid">
        <fgColor rgb="FFFFFFCC"/>
        <bgColor rgb="FFFFFFFF"/>
      </patternFill>
    </fill>
    <fill>
      <patternFill patternType="solid">
        <fgColor rgb="FFCFE7F5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44.2755102040816"/>
    <col collapsed="false" hidden="false" max="2" min="2" style="0" width="6.0765306122449"/>
    <col collapsed="false" hidden="false" max="3" min="3" style="0" width="37.7959183673469"/>
    <col collapsed="false" hidden="false" max="5" min="4" style="0" width="8.50510204081633"/>
    <col collapsed="false" hidden="false" max="6" min="6" style="0" width="12.8265306122449"/>
    <col collapsed="false" hidden="false" max="8" min="7" style="0" width="8.50510204081633"/>
    <col collapsed="false" hidden="false" max="9" min="9" style="0" width="12.2857142857143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1</v>
      </c>
      <c r="C21" s="9" t="s">
        <v>40</v>
      </c>
      <c r="D21" s="3" t="s">
        <v>11</v>
      </c>
    </row>
    <row r="22" customFormat="false" ht="12.8" hidden="false" customHeight="false" outlineLevel="0" collapsed="false">
      <c r="A22" s="3" t="s">
        <v>41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42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43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44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45</v>
      </c>
      <c r="B26" s="10" t="n">
        <v>0</v>
      </c>
      <c r="C26" s="9"/>
      <c r="D26" s="3" t="s">
        <v>46</v>
      </c>
    </row>
    <row r="27" customFormat="false" ht="12.8" hidden="false" customHeight="false" outlineLevel="0" collapsed="false">
      <c r="A27" s="3" t="s">
        <v>47</v>
      </c>
      <c r="B27" s="10" t="n">
        <v>0</v>
      </c>
      <c r="C27" s="9"/>
      <c r="D27" s="3" t="s">
        <v>11</v>
      </c>
    </row>
    <row r="28" customFormat="false" ht="12.8" hidden="false" customHeight="false" outlineLevel="0" collapsed="false">
      <c r="A28" s="3" t="s">
        <v>48</v>
      </c>
      <c r="B28" s="10" t="n">
        <v>0</v>
      </c>
      <c r="C28" s="9"/>
      <c r="D28" s="3" t="s">
        <v>46</v>
      </c>
    </row>
    <row r="29" customFormat="false" ht="12.8" hidden="false" customHeight="false" outlineLevel="0" collapsed="false">
      <c r="A29" s="3" t="s">
        <v>49</v>
      </c>
      <c r="B29" s="10" t="n">
        <v>2</v>
      </c>
      <c r="C29" s="9"/>
      <c r="D29" s="3" t="s">
        <v>46</v>
      </c>
    </row>
  </sheetData>
  <mergeCells count="4">
    <mergeCell ref="A1:D4"/>
    <mergeCell ref="F2:G3"/>
    <mergeCell ref="F10:I11"/>
    <mergeCell ref="F12:I14"/>
  </mergeCells>
  <conditionalFormatting sqref="B7:B2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30.1020408163265"/>
    <col collapsed="false" hidden="false" max="2" min="2" style="0" width="10.8010204081633"/>
    <col collapsed="false" hidden="false" max="3" min="3" style="0" width="11.0714285714286"/>
    <col collapsed="false" hidden="false" max="4" min="4" style="0" width="15.2551020408163"/>
    <col collapsed="false" hidden="false" max="5" min="5" style="0" width="11.0714285714286"/>
    <col collapsed="false" hidden="false" max="6" min="6" style="0" width="12.1479591836735"/>
    <col collapsed="false" hidden="false" max="7" min="7" style="0" width="11.0714285714286"/>
    <col collapsed="false" hidden="false" max="8" min="8" style="0" width="8.23469387755102"/>
    <col collapsed="false" hidden="false" max="9" min="9" style="0" width="13.7704081632653"/>
    <col collapsed="false" hidden="false" max="1025" min="10" style="0" width="8.23469387755102"/>
  </cols>
  <sheetData>
    <row r="1" customFormat="false" ht="12.8" hidden="false" customHeight="false" outlineLevel="0" collapsed="false"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</row>
    <row r="2" customFormat="false" ht="12.8" hidden="false" customHeight="false" outlineLevel="0" collapsed="false">
      <c r="A2" s="14" t="s">
        <v>56</v>
      </c>
      <c r="B2" s="15" t="n">
        <v>1</v>
      </c>
      <c r="C2" s="15" t="n">
        <v>1</v>
      </c>
      <c r="D2" s="15" t="n">
        <v>1</v>
      </c>
      <c r="E2" s="15" t="n">
        <v>1</v>
      </c>
      <c r="F2" s="15" t="n">
        <v>1</v>
      </c>
      <c r="G2" s="15" t="n">
        <v>1</v>
      </c>
    </row>
    <row r="3" customFormat="false" ht="12.8" hidden="false" customHeight="false" outlineLevel="0" collapsed="false">
      <c r="A3" s="16"/>
      <c r="B3" s="15"/>
      <c r="C3" s="15"/>
      <c r="D3" s="15"/>
      <c r="E3" s="15"/>
      <c r="F3" s="15"/>
      <c r="G3" s="15"/>
    </row>
    <row r="4" customFormat="false" ht="12.8" hidden="false" customHeight="false" outlineLevel="0" collapsed="false">
      <c r="A4" s="14" t="s">
        <v>57</v>
      </c>
      <c r="B4" s="15" t="n">
        <v>584000</v>
      </c>
      <c r="C4" s="15" t="n">
        <v>370312</v>
      </c>
      <c r="D4" s="15" t="n">
        <v>2284545.55</v>
      </c>
      <c r="E4" s="15" t="n">
        <v>641804</v>
      </c>
      <c r="F4" s="15" t="n">
        <v>263510</v>
      </c>
      <c r="G4" s="15" t="n">
        <v>244246</v>
      </c>
    </row>
    <row r="5" customFormat="false" ht="12.8" hidden="false" customHeight="false" outlineLevel="0" collapsed="false">
      <c r="A5" s="14" t="s">
        <v>58</v>
      </c>
      <c r="B5" s="15" t="n">
        <f aca="false">B4*B31</f>
        <v>688098</v>
      </c>
      <c r="C5" s="15" t="n">
        <f aca="false">C4*C31</f>
        <v>436320.114</v>
      </c>
      <c r="D5" s="15" t="n">
        <f aca="false">D4*D31</f>
        <v>292750.8049592</v>
      </c>
      <c r="E5" s="15" t="n">
        <f aca="false">E4*E31</f>
        <v>641804</v>
      </c>
      <c r="F5" s="15" t="n">
        <f aca="false">F4*F31</f>
        <v>310480.6575</v>
      </c>
      <c r="G5" s="15" t="n">
        <f aca="false">G4*G31</f>
        <v>287782.8495</v>
      </c>
    </row>
    <row r="6" customFormat="false" ht="12.8" hidden="false" customHeight="false" outlineLevel="0" collapsed="false">
      <c r="A6" s="16"/>
      <c r="B6" s="15"/>
      <c r="C6" s="15"/>
      <c r="D6" s="15"/>
      <c r="E6" s="15"/>
      <c r="F6" s="15"/>
      <c r="G6" s="15"/>
    </row>
    <row r="7" customFormat="false" ht="12.8" hidden="false" customHeight="false" outlineLevel="0" collapsed="false">
      <c r="A7" s="14" t="s">
        <v>59</v>
      </c>
      <c r="B7" s="15" t="n">
        <v>108.56</v>
      </c>
      <c r="C7" s="15" t="n">
        <v>71.4</v>
      </c>
      <c r="D7" s="15" t="n">
        <v>421.37</v>
      </c>
      <c r="E7" s="15" t="n">
        <v>110.03</v>
      </c>
      <c r="F7" s="15" t="n">
        <v>80.11</v>
      </c>
      <c r="G7" s="15" t="n">
        <v>51.44</v>
      </c>
    </row>
    <row r="8" customFormat="false" ht="12.8" hidden="false" customHeight="false" outlineLevel="0" collapsed="false">
      <c r="A8" s="14" t="s">
        <v>60</v>
      </c>
      <c r="B8" s="17" t="n">
        <f aca="false">B7*B31</f>
        <v>127.91082</v>
      </c>
      <c r="C8" s="17" t="n">
        <f aca="false">C7*C31</f>
        <v>84.12705</v>
      </c>
      <c r="D8" s="17" t="n">
        <f aca="false">D7*D31</f>
        <v>53.99603728</v>
      </c>
      <c r="E8" s="17" t="n">
        <f aca="false">E7*E31</f>
        <v>110.03</v>
      </c>
      <c r="F8" s="17" t="n">
        <f aca="false">F7*F31</f>
        <v>94.3896075</v>
      </c>
      <c r="G8" s="17" t="n">
        <f aca="false">G7*G31</f>
        <v>60.60918</v>
      </c>
    </row>
    <row r="9" customFormat="false" ht="12.8" hidden="false" customHeight="false" outlineLevel="0" collapsed="false">
      <c r="A9" s="16"/>
      <c r="B9" s="15"/>
      <c r="C9" s="15"/>
      <c r="D9" s="15"/>
      <c r="E9" s="15"/>
      <c r="F9" s="15"/>
      <c r="G9" s="15"/>
    </row>
    <row r="10" customFormat="false" ht="12.8" hidden="false" customHeight="false" outlineLevel="0" collapsed="false">
      <c r="A10" s="14" t="s">
        <v>61</v>
      </c>
      <c r="B10" s="15" t="n">
        <v>1.3</v>
      </c>
      <c r="C10" s="15" t="n">
        <v>1.96</v>
      </c>
      <c r="D10" s="15" t="n">
        <v>1.28</v>
      </c>
      <c r="E10" s="15" t="n">
        <v>1.67</v>
      </c>
      <c r="F10" s="15" t="n">
        <v>1.13</v>
      </c>
      <c r="G10" s="15" t="n">
        <v>1.87</v>
      </c>
    </row>
    <row r="11" customFormat="false" ht="12.8" hidden="false" customHeight="false" outlineLevel="0" collapsed="false">
      <c r="A11" s="14" t="s">
        <v>62</v>
      </c>
      <c r="B11" s="15" t="n">
        <v>7</v>
      </c>
      <c r="C11" s="15" t="n">
        <v>7</v>
      </c>
      <c r="D11" s="15" t="n">
        <v>7</v>
      </c>
      <c r="E11" s="15" t="n">
        <v>7</v>
      </c>
      <c r="F11" s="15" t="n">
        <v>7</v>
      </c>
      <c r="G11" s="15" t="n">
        <v>7</v>
      </c>
    </row>
    <row r="12" customFormat="false" ht="12.8" hidden="false" customHeight="false" outlineLevel="0" collapsed="false">
      <c r="A12" s="14" t="s">
        <v>63</v>
      </c>
      <c r="B12" s="15" t="n">
        <f aca="false">B10*B11</f>
        <v>9.1</v>
      </c>
      <c r="C12" s="15" t="n">
        <f aca="false">C10*C11</f>
        <v>13.72</v>
      </c>
      <c r="D12" s="15" t="n">
        <f aca="false">D10*D11</f>
        <v>8.96</v>
      </c>
      <c r="E12" s="15" t="n">
        <f aca="false">E10*E11</f>
        <v>11.69</v>
      </c>
      <c r="F12" s="15" t="n">
        <f aca="false">F10*F11</f>
        <v>7.91</v>
      </c>
      <c r="G12" s="15" t="n">
        <f aca="false">G10*G11</f>
        <v>13.09</v>
      </c>
    </row>
    <row r="13" customFormat="false" ht="12.8" hidden="false" customHeight="false" outlineLevel="0" collapsed="false">
      <c r="A13" s="14" t="s">
        <v>64</v>
      </c>
      <c r="B13" s="15" t="n">
        <f aca="false">ROUNDUP(12*B12,0)</f>
        <v>110</v>
      </c>
      <c r="C13" s="15" t="n">
        <f aca="false">ROUNDUP(12*C12,0)</f>
        <v>165</v>
      </c>
      <c r="D13" s="15" t="n">
        <f aca="false">ROUNDUP(12*D12,0)</f>
        <v>108</v>
      </c>
      <c r="E13" s="15" t="n">
        <f aca="false">ROUNDUP(12*E12,0)</f>
        <v>141</v>
      </c>
      <c r="F13" s="15" t="n">
        <f aca="false">ROUNDUP(12*F12,0)</f>
        <v>95</v>
      </c>
      <c r="G13" s="15" t="n">
        <f aca="false">ROUNDUP(12*G12,0)</f>
        <v>158</v>
      </c>
    </row>
    <row r="14" customFormat="false" ht="12.8" hidden="false" customHeight="false" outlineLevel="0" collapsed="false">
      <c r="A14" s="16"/>
      <c r="B14" s="15"/>
      <c r="C14" s="15"/>
      <c r="D14" s="15"/>
      <c r="E14" s="15"/>
      <c r="F14" s="15"/>
      <c r="G14" s="15"/>
    </row>
    <row r="15" customFormat="false" ht="12.8" hidden="false" customHeight="false" outlineLevel="0" collapsed="false">
      <c r="A15" s="14" t="s">
        <v>65</v>
      </c>
      <c r="B15" s="17" t="n">
        <f aca="false">B8*B13</f>
        <v>14070.1902</v>
      </c>
      <c r="C15" s="17" t="n">
        <f aca="false">C8*C13</f>
        <v>13880.96325</v>
      </c>
      <c r="D15" s="17" t="n">
        <f aca="false">D8*D13</f>
        <v>5831.57202624</v>
      </c>
      <c r="E15" s="17" t="n">
        <f aca="false">E8*E13</f>
        <v>15514.23</v>
      </c>
      <c r="F15" s="17" t="n">
        <f aca="false">F8*F13</f>
        <v>8967.0127125</v>
      </c>
      <c r="G15" s="17" t="n">
        <f aca="false">G8*G13</f>
        <v>9576.25044</v>
      </c>
    </row>
    <row r="17" customFormat="false" ht="12.8" hidden="false" customHeight="false" outlineLevel="0" collapsed="false">
      <c r="B17" s="18" t="s">
        <v>50</v>
      </c>
      <c r="C17" s="18" t="s">
        <v>51</v>
      </c>
      <c r="D17" s="18" t="s">
        <v>66</v>
      </c>
      <c r="E17" s="18" t="s">
        <v>67</v>
      </c>
      <c r="F17" s="18" t="s">
        <v>54</v>
      </c>
      <c r="G17" s="18" t="s">
        <v>55</v>
      </c>
    </row>
    <row r="18" customFormat="false" ht="31.85" hidden="false" customHeight="true" outlineLevel="0" collapsed="false">
      <c r="A18" s="19" t="s">
        <v>68</v>
      </c>
      <c r="B18" s="20" t="n">
        <f aca="false">B15/B5</f>
        <v>0.0204479452054795</v>
      </c>
      <c r="C18" s="20" t="n">
        <f aca="false">C15/C5</f>
        <v>0.0318137138413014</v>
      </c>
      <c r="D18" s="20" t="n">
        <f aca="false">D15/D5</f>
        <v>0.0199199179898164</v>
      </c>
      <c r="E18" s="20" t="n">
        <f aca="false">E15/E5</f>
        <v>0.0241728471620619</v>
      </c>
      <c r="F18" s="20" t="n">
        <f aca="false">F15/F5</f>
        <v>0.0288810671321771</v>
      </c>
      <c r="G18" s="20" t="n">
        <f aca="false">G15/G5</f>
        <v>0.0332759594834716</v>
      </c>
    </row>
    <row r="20" customFormat="false" ht="12.8" hidden="false" customHeight="false" outlineLevel="0" collapsed="false">
      <c r="B20" s="13" t="s">
        <v>50</v>
      </c>
      <c r="C20" s="13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69</v>
      </c>
    </row>
    <row r="21" customFormat="false" ht="12.8" hidden="false" customHeight="false" outlineLevel="0" collapsed="false">
      <c r="A21" s="14" t="s">
        <v>70</v>
      </c>
      <c r="B21" s="15" t="n">
        <v>9266</v>
      </c>
      <c r="C21" s="15" t="n">
        <v>4636</v>
      </c>
      <c r="D21" s="15" t="n">
        <v>4523</v>
      </c>
      <c r="E21" s="15" t="n">
        <v>32320</v>
      </c>
      <c r="F21" s="15" t="n">
        <v>33597</v>
      </c>
      <c r="G21" s="15" t="n">
        <v>9021</v>
      </c>
      <c r="H21" s="17" t="n">
        <f aca="false">AVERAGE(B21:G21)</f>
        <v>15560.5</v>
      </c>
    </row>
    <row r="22" customFormat="false" ht="12.8" hidden="false" customHeight="false" outlineLevel="0" collapsed="false">
      <c r="A22" s="14" t="s">
        <v>71</v>
      </c>
      <c r="B22" s="15" t="n">
        <v>3487</v>
      </c>
      <c r="C22" s="15" t="n">
        <v>1329</v>
      </c>
      <c r="D22" s="15" t="n">
        <v>934</v>
      </c>
      <c r="E22" s="15" t="n">
        <v>5570</v>
      </c>
      <c r="F22" s="15" t="n">
        <v>8242</v>
      </c>
      <c r="G22" s="15" t="n">
        <v>2343</v>
      </c>
      <c r="H22" s="17" t="n">
        <f aca="false">AVERAGE(B22:G22)</f>
        <v>3650.83333333333</v>
      </c>
    </row>
    <row r="23" customFormat="false" ht="12.8" hidden="false" customHeight="false" outlineLevel="0" collapsed="false">
      <c r="A23" s="14" t="s">
        <v>72</v>
      </c>
      <c r="B23" s="15" t="n">
        <v>8</v>
      </c>
      <c r="C23" s="15" t="n">
        <v>402</v>
      </c>
      <c r="D23" s="15" t="n">
        <v>382</v>
      </c>
      <c r="E23" s="15" t="n">
        <v>1707</v>
      </c>
      <c r="F23" s="15" t="n">
        <v>2185</v>
      </c>
      <c r="G23" s="15" t="n">
        <v>739</v>
      </c>
      <c r="H23" s="17" t="n">
        <f aca="false">AVERAGE(B23:G23)</f>
        <v>903.833333333333</v>
      </c>
    </row>
    <row r="24" customFormat="false" ht="12.8" hidden="false" customHeight="false" outlineLevel="0" collapsed="false">
      <c r="A24" s="14" t="s">
        <v>73</v>
      </c>
      <c r="B24" s="15" t="n">
        <v>362</v>
      </c>
      <c r="C24" s="15" t="n">
        <v>180</v>
      </c>
      <c r="D24" s="15" t="n">
        <v>57</v>
      </c>
      <c r="E24" s="15" t="n">
        <v>457</v>
      </c>
      <c r="F24" s="15" t="n">
        <v>511</v>
      </c>
      <c r="G24" s="15" t="n">
        <v>198</v>
      </c>
      <c r="H24" s="17" t="n">
        <f aca="false">AVERAGE(B24:G24)</f>
        <v>294.166666666667</v>
      </c>
    </row>
    <row r="25" customFormat="false" ht="12.8" hidden="false" customHeight="false" outlineLevel="0" collapsed="false">
      <c r="A25" s="14" t="s">
        <v>74</v>
      </c>
      <c r="B25" s="15" t="n">
        <f aca="false">10+18+7+3+2</f>
        <v>40</v>
      </c>
      <c r="C25" s="15" t="n">
        <v>49</v>
      </c>
      <c r="D25" s="15" t="n">
        <f aca="false">14+4+4+1</f>
        <v>23</v>
      </c>
      <c r="E25" s="15" t="n">
        <f aca="false">104+26+4+11+5+2</f>
        <v>152</v>
      </c>
      <c r="F25" s="15" t="n">
        <f aca="false">3+6+4+23+95+1</f>
        <v>132</v>
      </c>
      <c r="G25" s="15" t="n">
        <v>86</v>
      </c>
      <c r="H25" s="17" t="n">
        <f aca="false">AVERAGE(B25:G25)</f>
        <v>80.3333333333333</v>
      </c>
    </row>
    <row r="26" customFormat="false" ht="12.8" hidden="false" customHeight="false" outlineLevel="0" collapsed="false">
      <c r="A26" s="14" t="s">
        <v>75</v>
      </c>
      <c r="B26" s="15" t="n">
        <v>901</v>
      </c>
      <c r="C26" s="15" t="n">
        <v>131</v>
      </c>
      <c r="D26" s="15" t="n">
        <v>548</v>
      </c>
      <c r="E26" s="15" t="n">
        <v>4037</v>
      </c>
      <c r="F26" s="15" t="n">
        <v>11740</v>
      </c>
      <c r="G26" s="15" t="n">
        <v>925</v>
      </c>
      <c r="H26" s="17" t="n">
        <f aca="false">AVERAGE(B26:G26)</f>
        <v>3047</v>
      </c>
    </row>
    <row r="30" customFormat="false" ht="12.8" hidden="false" customHeight="false" outlineLevel="0" collapsed="false">
      <c r="B30" s="13" t="s">
        <v>76</v>
      </c>
      <c r="C30" s="13" t="s">
        <v>76</v>
      </c>
      <c r="D30" s="13" t="s">
        <v>77</v>
      </c>
      <c r="E30" s="13" t="s">
        <v>78</v>
      </c>
      <c r="F30" s="13" t="s">
        <v>76</v>
      </c>
      <c r="G30" s="13" t="s">
        <v>76</v>
      </c>
    </row>
    <row r="31" customFormat="false" ht="12.8" hidden="false" customHeight="false" outlineLevel="0" collapsed="false">
      <c r="A31" s="14" t="s">
        <v>78</v>
      </c>
      <c r="B31" s="15" t="n">
        <v>1.17825</v>
      </c>
      <c r="C31" s="15" t="n">
        <v>1.17825</v>
      </c>
      <c r="D31" s="15" t="n">
        <v>0.128144</v>
      </c>
      <c r="E31" s="15" t="n">
        <v>1</v>
      </c>
      <c r="F31" s="15" t="n">
        <v>1.17825</v>
      </c>
      <c r="G31" s="15" t="n">
        <v>1.17825</v>
      </c>
    </row>
  </sheetData>
  <conditionalFormatting sqref="B18:G1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5.5561224489796"/>
    <col collapsed="false" hidden="false" max="1025" min="2" style="0" width="11.5204081632653"/>
  </cols>
  <sheetData>
    <row r="1" customFormat="false" ht="12.8" hidden="false" customHeight="false" outlineLevel="0" collapsed="false"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</row>
    <row r="2" customFormat="false" ht="12.8" hidden="false" customHeight="false" outlineLevel="0" collapsed="false">
      <c r="A2" s="14" t="s">
        <v>59</v>
      </c>
      <c r="B2" s="15" t="n">
        <v>108.56</v>
      </c>
      <c r="C2" s="15" t="n">
        <v>71.4</v>
      </c>
      <c r="D2" s="15" t="n">
        <v>421.37</v>
      </c>
      <c r="E2" s="15" t="n">
        <v>110.03</v>
      </c>
      <c r="F2" s="15" t="n">
        <v>80.11</v>
      </c>
      <c r="G2" s="15" t="n">
        <v>51.44</v>
      </c>
    </row>
    <row r="3" customFormat="false" ht="12.8" hidden="false" customHeight="false" outlineLevel="0" collapsed="false">
      <c r="A3" s="14" t="s">
        <v>60</v>
      </c>
      <c r="B3" s="17" t="n">
        <f aca="false">B2*B13</f>
        <v>127.91082</v>
      </c>
      <c r="C3" s="17" t="n">
        <f aca="false">C2*C13</f>
        <v>84.12705</v>
      </c>
      <c r="D3" s="17" t="n">
        <f aca="false">D2*D13</f>
        <v>53.99603728</v>
      </c>
      <c r="E3" s="17" t="n">
        <f aca="false">E2*E13</f>
        <v>110.03</v>
      </c>
      <c r="F3" s="17" t="n">
        <f aca="false">F2*F13</f>
        <v>94.3896075</v>
      </c>
      <c r="G3" s="17" t="n">
        <f aca="false">G2*G13</f>
        <v>60.60918</v>
      </c>
    </row>
    <row r="4" customFormat="false" ht="12.8" hidden="false" customHeight="false" outlineLevel="0" collapsed="false">
      <c r="A4" s="15"/>
      <c r="B4" s="15"/>
      <c r="C4" s="15"/>
      <c r="D4" s="15"/>
      <c r="E4" s="15"/>
      <c r="F4" s="15"/>
      <c r="G4" s="15"/>
    </row>
    <row r="5" customFormat="false" ht="12.8" hidden="false" customHeight="false" outlineLevel="0" collapsed="false">
      <c r="A5" s="14" t="s">
        <v>79</v>
      </c>
      <c r="B5" s="15" t="n">
        <v>444.61</v>
      </c>
      <c r="C5" s="15" t="n">
        <v>118.31</v>
      </c>
      <c r="D5" s="15" t="n">
        <v>79.53</v>
      </c>
      <c r="E5" s="15" t="n">
        <v>529.13</v>
      </c>
      <c r="F5" s="15" t="n">
        <v>519.57</v>
      </c>
      <c r="G5" s="15" t="n">
        <v>125.7</v>
      </c>
    </row>
    <row r="6" customFormat="false" ht="12.8" hidden="false" customHeight="false" outlineLevel="0" collapsed="false">
      <c r="A6" s="14" t="s">
        <v>80</v>
      </c>
      <c r="B6" s="15" t="n">
        <v>305.5</v>
      </c>
      <c r="C6" s="15" t="n">
        <v>151.23</v>
      </c>
      <c r="D6" s="15" t="n">
        <v>43.84</v>
      </c>
      <c r="E6" s="15" t="n">
        <v>534.19</v>
      </c>
      <c r="F6" s="15" t="n">
        <v>462.11</v>
      </c>
      <c r="G6" s="15" t="n">
        <v>146.16</v>
      </c>
    </row>
    <row r="7" customFormat="false" ht="12.8" hidden="false" customHeight="false" outlineLevel="0" collapsed="false">
      <c r="A7" s="15"/>
      <c r="B7" s="15"/>
      <c r="C7" s="15"/>
      <c r="D7" s="15"/>
      <c r="E7" s="15"/>
      <c r="F7" s="15"/>
      <c r="G7" s="15"/>
    </row>
    <row r="8" customFormat="false" ht="12.8" hidden="false" customHeight="false" outlineLevel="0" collapsed="false">
      <c r="A8" s="14" t="s">
        <v>81</v>
      </c>
      <c r="B8" s="21" t="n">
        <f aca="false">((B5/B3)+(B6/B3))/2</f>
        <v>2.93216007840463</v>
      </c>
      <c r="C8" s="21" t="n">
        <f aca="false">((C5/C3)+(C6/C3))/2</f>
        <v>1.60198176448598</v>
      </c>
      <c r="D8" s="21" t="n">
        <f aca="false">((D5/D3)+(D6/D3))/2</f>
        <v>1.14239864825873</v>
      </c>
      <c r="E8" s="21" t="n">
        <f aca="false">((E5/E3)+(E6/E3))/2</f>
        <v>4.83195492138508</v>
      </c>
      <c r="F8" s="21" t="n">
        <f aca="false">((F5/F3)+(F6/F3))/2</f>
        <v>5.20014875578331</v>
      </c>
      <c r="G8" s="21" t="n">
        <f aca="false">((G5/G3)+(G6/G3))/2</f>
        <v>2.2427295667092</v>
      </c>
    </row>
    <row r="12" customFormat="false" ht="12.8" hidden="false" customHeight="false" outlineLevel="0" collapsed="false">
      <c r="B12" s="13" t="s">
        <v>76</v>
      </c>
      <c r="C12" s="13" t="s">
        <v>76</v>
      </c>
      <c r="D12" s="13" t="s">
        <v>77</v>
      </c>
      <c r="E12" s="13" t="s">
        <v>78</v>
      </c>
      <c r="F12" s="13" t="s">
        <v>76</v>
      </c>
      <c r="G12" s="13" t="s">
        <v>76</v>
      </c>
    </row>
    <row r="13" customFormat="false" ht="12.8" hidden="false" customHeight="false" outlineLevel="0" collapsed="false">
      <c r="A13" s="14" t="s">
        <v>78</v>
      </c>
      <c r="B13" s="15" t="n">
        <v>1.17825</v>
      </c>
      <c r="C13" s="15" t="n">
        <v>1.17825</v>
      </c>
      <c r="D13" s="15" t="n">
        <v>0.128144</v>
      </c>
      <c r="E13" s="15" t="n">
        <v>1</v>
      </c>
      <c r="F13" s="15" t="n">
        <v>1.17825</v>
      </c>
      <c r="G13" s="15" t="n">
        <v>1.17825</v>
      </c>
    </row>
  </sheetData>
  <conditionalFormatting sqref="B8:G8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24.3979591836735"/>
    <col collapsed="false" hidden="false" max="2" min="2" style="0" width="13.4285714285714"/>
    <col collapsed="false" hidden="false" max="1025" min="3" style="0" width="11.5204081632653"/>
  </cols>
  <sheetData>
    <row r="1" customFormat="false" ht="12.8" hidden="false" customHeight="false" outlineLevel="0" collapsed="false">
      <c r="B1" s="22" t="s">
        <v>50</v>
      </c>
      <c r="C1" s="22" t="s">
        <v>51</v>
      </c>
      <c r="D1" s="22" t="s">
        <v>66</v>
      </c>
      <c r="E1" s="22" t="s">
        <v>67</v>
      </c>
      <c r="F1" s="22" t="s">
        <v>54</v>
      </c>
      <c r="G1" s="22" t="s">
        <v>55</v>
      </c>
    </row>
    <row r="2" customFormat="false" ht="12.8" hidden="false" customHeight="false" outlineLevel="0" collapsed="false">
      <c r="A2" s="14" t="s">
        <v>68</v>
      </c>
      <c r="B2" s="15" t="n">
        <v>5</v>
      </c>
      <c r="C2" s="15" t="n">
        <v>2</v>
      </c>
      <c r="D2" s="15" t="n">
        <v>6</v>
      </c>
      <c r="E2" s="15" t="n">
        <v>4</v>
      </c>
      <c r="F2" s="15" t="n">
        <v>3</v>
      </c>
      <c r="G2" s="15" t="n">
        <v>1</v>
      </c>
    </row>
    <row r="3" customFormat="false" ht="12.8" hidden="false" customHeight="false" outlineLevel="0" collapsed="false">
      <c r="A3" s="14" t="s">
        <v>82</v>
      </c>
      <c r="B3" s="23" t="n">
        <v>3</v>
      </c>
      <c r="C3" s="23" t="n">
        <v>5</v>
      </c>
      <c r="D3" s="23" t="n">
        <v>6</v>
      </c>
      <c r="E3" s="23" t="n">
        <v>2</v>
      </c>
      <c r="F3" s="23" t="n">
        <v>1</v>
      </c>
      <c r="G3" s="23" t="n">
        <v>4</v>
      </c>
    </row>
    <row r="4" customFormat="false" ht="12.8" hidden="false" customHeight="false" outlineLevel="0" collapsed="false">
      <c r="A4" s="14" t="s">
        <v>83</v>
      </c>
      <c r="B4" s="15" t="n">
        <v>5</v>
      </c>
      <c r="C4" s="15" t="n">
        <v>4</v>
      </c>
      <c r="D4" s="15" t="n">
        <v>6</v>
      </c>
      <c r="E4" s="15" t="n">
        <v>1</v>
      </c>
      <c r="F4" s="15" t="n">
        <v>2</v>
      </c>
      <c r="G4" s="15" t="n">
        <v>3</v>
      </c>
    </row>
    <row r="5" customFormat="false" ht="12.8" hidden="false" customHeight="false" outlineLevel="0" collapsed="false">
      <c r="A5" s="14"/>
      <c r="B5" s="15"/>
      <c r="C5" s="15"/>
      <c r="D5" s="15"/>
      <c r="E5" s="15"/>
      <c r="F5" s="15"/>
      <c r="G5" s="15"/>
    </row>
    <row r="6" customFormat="false" ht="12.8" hidden="false" customHeight="false" outlineLevel="0" collapsed="false">
      <c r="A6" s="14" t="s">
        <v>84</v>
      </c>
      <c r="B6" s="15" t="n">
        <f aca="false">0.7*(6-B2)+0.2*(6-B3)+0.1*(6-B4)</f>
        <v>1.4</v>
      </c>
      <c r="C6" s="15" t="n">
        <f aca="false">0.7*(6-C2)+0.2*(6-C3)+0.1*(6-C4)</f>
        <v>3.2</v>
      </c>
      <c r="D6" s="15" t="n">
        <f aca="false">0.7*(6-D2)+0.2*(6-D3)+0.1*(6-D4)</f>
        <v>0</v>
      </c>
      <c r="E6" s="15" t="n">
        <f aca="false">0.7*(6-E2)+0.2*(6-E3)+0.1*(6-E4)</f>
        <v>2.7</v>
      </c>
      <c r="F6" s="15" t="n">
        <f aca="false">0.7*(6-F2)+0.2*(6-F3)+0.1*(6-F4)</f>
        <v>3.5</v>
      </c>
      <c r="G6" s="15" t="n">
        <f aca="false">0.7*(6-G2)+0.2*(6-G3)+0.1*(6-G4)</f>
        <v>4.2</v>
      </c>
    </row>
    <row r="7" customFormat="false" ht="12.8" hidden="false" customHeight="false" outlineLevel="0" collapsed="false">
      <c r="A7" s="14"/>
      <c r="B7" s="15"/>
      <c r="C7" s="15"/>
      <c r="D7" s="15"/>
      <c r="E7" s="15"/>
      <c r="F7" s="15"/>
      <c r="G7" s="15"/>
    </row>
    <row r="8" customFormat="false" ht="12.8" hidden="false" customHeight="false" outlineLevel="0" collapsed="false">
      <c r="A8" s="14" t="s">
        <v>85</v>
      </c>
      <c r="B8" s="15" t="n">
        <v>5</v>
      </c>
      <c r="C8" s="15" t="n">
        <v>3</v>
      </c>
      <c r="D8" s="15" t="n">
        <v>6</v>
      </c>
      <c r="E8" s="15" t="n">
        <v>4</v>
      </c>
      <c r="F8" s="15" t="n">
        <v>2</v>
      </c>
      <c r="G8" s="15" t="n">
        <v>1</v>
      </c>
    </row>
  </sheetData>
  <conditionalFormatting sqref="B2:G2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3:G3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4:G4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6:G6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:G8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2017-11-27T15:42:33Z</dcterms:modified>
  <cp:revision>26</cp:revision>
  <dc:subject/>
  <dc:title/>
</cp:coreProperties>
</file>