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ao\Desktop\TCC\"/>
    </mc:Choice>
  </mc:AlternateContent>
  <xr:revisionPtr revIDLastSave="0" documentId="13_ncr:1_{33941FEA-A3F8-41A2-BBAA-A439417787AD}" xr6:coauthVersionLast="47" xr6:coauthVersionMax="47" xr10:uidLastSave="{00000000-0000-0000-0000-000000000000}"/>
  <bookViews>
    <workbookView xWindow="-120" yWindow="-120" windowWidth="29040" windowHeight="15840" xr2:uid="{625B8C0B-AC60-4226-9F7E-928CCBF98888}"/>
  </bookViews>
  <sheets>
    <sheet name="Erro_Posicao" sheetId="1" r:id="rId1"/>
    <sheet name="P6P_ERRO_ANGULAR" sheetId="2" r:id="rId2"/>
    <sheet name="P4P_ERRO_ANGULAR" sheetId="3" r:id="rId3"/>
    <sheet name="Frequência" sheetId="4" r:id="rId4"/>
    <sheet name="Potência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2" i="5" l="1"/>
  <c r="F12" i="5"/>
  <c r="E12" i="5"/>
  <c r="F10" i="5"/>
  <c r="E10" i="5"/>
  <c r="G10" i="5" s="1"/>
  <c r="F11" i="5"/>
  <c r="G11" i="5" s="1"/>
  <c r="E11" i="5"/>
  <c r="C6" i="5"/>
  <c r="G3" i="5"/>
  <c r="F4" i="5"/>
  <c r="F5" i="5"/>
  <c r="G5" i="5" s="1"/>
  <c r="F3" i="5"/>
  <c r="E4" i="5"/>
  <c r="E5" i="5"/>
  <c r="E3" i="5"/>
  <c r="I30" i="4"/>
  <c r="J30" i="4"/>
  <c r="I31" i="4"/>
  <c r="J31" i="4"/>
  <c r="I32" i="4"/>
  <c r="J32" i="4"/>
  <c r="J29" i="4"/>
  <c r="I29" i="4"/>
  <c r="G30" i="4"/>
  <c r="H30" i="4"/>
  <c r="G31" i="4"/>
  <c r="H31" i="4"/>
  <c r="G32" i="4"/>
  <c r="H32" i="4"/>
  <c r="H29" i="4"/>
  <c r="G29" i="4"/>
  <c r="E30" i="4"/>
  <c r="F30" i="4"/>
  <c r="E31" i="4"/>
  <c r="F31" i="4"/>
  <c r="E32" i="4"/>
  <c r="F32" i="4"/>
  <c r="F29" i="4"/>
  <c r="E29" i="4"/>
  <c r="D30" i="4"/>
  <c r="D31" i="4"/>
  <c r="D32" i="4"/>
  <c r="D29" i="4"/>
  <c r="C30" i="4"/>
  <c r="C31" i="4"/>
  <c r="C32" i="4"/>
  <c r="C29" i="4"/>
  <c r="B30" i="4"/>
  <c r="B31" i="4"/>
  <c r="B32" i="4"/>
  <c r="B29" i="4"/>
  <c r="E19" i="4"/>
  <c r="F19" i="4" s="1"/>
  <c r="E18" i="4"/>
  <c r="F18" i="4" s="1"/>
  <c r="G14" i="4"/>
  <c r="G15" i="4"/>
  <c r="G16" i="4"/>
  <c r="G17" i="4"/>
  <c r="G13" i="4"/>
  <c r="E13" i="4"/>
  <c r="F13" i="4" s="1"/>
  <c r="E14" i="4"/>
  <c r="F14" i="4" s="1"/>
  <c r="E15" i="4"/>
  <c r="F15" i="4"/>
  <c r="E16" i="4"/>
  <c r="F16" i="4" s="1"/>
  <c r="E17" i="4"/>
  <c r="F17" i="4" s="1"/>
  <c r="B15" i="4"/>
  <c r="B16" i="4"/>
  <c r="B17" i="4"/>
  <c r="B14" i="4"/>
  <c r="G8" i="4"/>
  <c r="G9" i="4"/>
  <c r="G7" i="4"/>
  <c r="G5" i="4"/>
  <c r="G6" i="4"/>
  <c r="G4" i="4"/>
  <c r="E11" i="4"/>
  <c r="F11" i="4" s="1"/>
  <c r="G11" i="4" s="1"/>
  <c r="B12" i="4"/>
  <c r="E12" i="4" s="1"/>
  <c r="F12" i="4" s="1"/>
  <c r="G12" i="4" s="1"/>
  <c r="B11" i="4"/>
  <c r="E10" i="4"/>
  <c r="F10" i="4" s="1"/>
  <c r="G10" i="4" s="1"/>
  <c r="E7" i="4"/>
  <c r="F7" i="4"/>
  <c r="E8" i="4"/>
  <c r="F8" i="4"/>
  <c r="E9" i="4"/>
  <c r="F9" i="4" s="1"/>
  <c r="F5" i="4"/>
  <c r="F6" i="4"/>
  <c r="F4" i="4"/>
  <c r="E5" i="4"/>
  <c r="E6" i="4"/>
  <c r="E4" i="4"/>
  <c r="J30" i="3"/>
  <c r="J116" i="2"/>
  <c r="D143" i="3"/>
  <c r="C143" i="3"/>
  <c r="B143" i="3"/>
  <c r="H141" i="3"/>
  <c r="H142" i="3" s="1"/>
  <c r="H143" i="3" s="1"/>
  <c r="L143" i="3" s="1"/>
  <c r="G141" i="3"/>
  <c r="F141" i="3"/>
  <c r="D139" i="3"/>
  <c r="C139" i="3"/>
  <c r="B139" i="3"/>
  <c r="H137" i="3"/>
  <c r="G137" i="3"/>
  <c r="F137" i="3"/>
  <c r="D135" i="3"/>
  <c r="C135" i="3"/>
  <c r="B135" i="3"/>
  <c r="H133" i="3"/>
  <c r="G133" i="3"/>
  <c r="F133" i="3"/>
  <c r="D131" i="3"/>
  <c r="C131" i="3"/>
  <c r="B131" i="3"/>
  <c r="H129" i="3"/>
  <c r="G129" i="3"/>
  <c r="F129" i="3"/>
  <c r="D127" i="3"/>
  <c r="C127" i="3"/>
  <c r="B127" i="3"/>
  <c r="H125" i="3"/>
  <c r="H126" i="3" s="1"/>
  <c r="H127" i="3" s="1"/>
  <c r="L127" i="3" s="1"/>
  <c r="G125" i="3"/>
  <c r="G126" i="3" s="1"/>
  <c r="G127" i="3" s="1"/>
  <c r="K127" i="3" s="1"/>
  <c r="F125" i="3"/>
  <c r="D123" i="3"/>
  <c r="C123" i="3"/>
  <c r="B123" i="3"/>
  <c r="D114" i="3"/>
  <c r="C114" i="3"/>
  <c r="B114" i="3"/>
  <c r="H112" i="3"/>
  <c r="G112" i="3"/>
  <c r="F112" i="3"/>
  <c r="D110" i="3"/>
  <c r="C110" i="3"/>
  <c r="B110" i="3"/>
  <c r="H108" i="3"/>
  <c r="H109" i="3" s="1"/>
  <c r="H110" i="3" s="1"/>
  <c r="L110" i="3" s="1"/>
  <c r="G108" i="3"/>
  <c r="F108" i="3"/>
  <c r="D106" i="3"/>
  <c r="H105" i="3" s="1"/>
  <c r="H106" i="3" s="1"/>
  <c r="L106" i="3" s="1"/>
  <c r="C106" i="3"/>
  <c r="B106" i="3"/>
  <c r="H104" i="3"/>
  <c r="G104" i="3"/>
  <c r="F104" i="3"/>
  <c r="D102" i="3"/>
  <c r="H101" i="3" s="1"/>
  <c r="H102" i="3" s="1"/>
  <c r="L102" i="3" s="1"/>
  <c r="C102" i="3"/>
  <c r="B102" i="3"/>
  <c r="H100" i="3"/>
  <c r="G100" i="3"/>
  <c r="F100" i="3"/>
  <c r="D98" i="3"/>
  <c r="C98" i="3"/>
  <c r="B98" i="3"/>
  <c r="H96" i="3"/>
  <c r="G96" i="3"/>
  <c r="F96" i="3"/>
  <c r="D94" i="3"/>
  <c r="C94" i="3"/>
  <c r="B94" i="3"/>
  <c r="D85" i="3"/>
  <c r="C85" i="3"/>
  <c r="B85" i="3"/>
  <c r="H83" i="3"/>
  <c r="H84" i="3" s="1"/>
  <c r="H85" i="3" s="1"/>
  <c r="L85" i="3" s="1"/>
  <c r="G83" i="3"/>
  <c r="F83" i="3"/>
  <c r="F84" i="3" s="1"/>
  <c r="F85" i="3" s="1"/>
  <c r="J85" i="3" s="1"/>
  <c r="D81" i="3"/>
  <c r="C81" i="3"/>
  <c r="B81" i="3"/>
  <c r="H79" i="3"/>
  <c r="G79" i="3"/>
  <c r="F79" i="3"/>
  <c r="D77" i="3"/>
  <c r="C77" i="3"/>
  <c r="B77" i="3"/>
  <c r="H75" i="3"/>
  <c r="G75" i="3"/>
  <c r="G76" i="3" s="1"/>
  <c r="G77" i="3" s="1"/>
  <c r="K77" i="3" s="1"/>
  <c r="F75" i="3"/>
  <c r="D73" i="3"/>
  <c r="C73" i="3"/>
  <c r="B73" i="3"/>
  <c r="H71" i="3"/>
  <c r="G71" i="3"/>
  <c r="F71" i="3"/>
  <c r="F72" i="3" s="1"/>
  <c r="F73" i="3" s="1"/>
  <c r="J73" i="3" s="1"/>
  <c r="D69" i="3"/>
  <c r="C69" i="3"/>
  <c r="B69" i="3"/>
  <c r="H67" i="3"/>
  <c r="G67" i="3"/>
  <c r="G68" i="3" s="1"/>
  <c r="G69" i="3" s="1"/>
  <c r="K69" i="3" s="1"/>
  <c r="F67" i="3"/>
  <c r="D65" i="3"/>
  <c r="C65" i="3"/>
  <c r="B65" i="3"/>
  <c r="D56" i="3"/>
  <c r="C56" i="3"/>
  <c r="B56" i="3"/>
  <c r="H54" i="3"/>
  <c r="G54" i="3"/>
  <c r="G55" i="3" s="1"/>
  <c r="G56" i="3" s="1"/>
  <c r="K56" i="3" s="1"/>
  <c r="F54" i="3"/>
  <c r="D52" i="3"/>
  <c r="C52" i="3"/>
  <c r="B52" i="3"/>
  <c r="H50" i="3"/>
  <c r="G50" i="3"/>
  <c r="F50" i="3"/>
  <c r="D48" i="3"/>
  <c r="C48" i="3"/>
  <c r="B48" i="3"/>
  <c r="H46" i="3"/>
  <c r="G46" i="3"/>
  <c r="F46" i="3"/>
  <c r="F47" i="3" s="1"/>
  <c r="F48" i="3" s="1"/>
  <c r="J48" i="3" s="1"/>
  <c r="D44" i="3"/>
  <c r="H43" i="3" s="1"/>
  <c r="H44" i="3" s="1"/>
  <c r="L44" i="3" s="1"/>
  <c r="C44" i="3"/>
  <c r="B44" i="3"/>
  <c r="H42" i="3"/>
  <c r="G42" i="3"/>
  <c r="F42" i="3"/>
  <c r="D40" i="3"/>
  <c r="C40" i="3"/>
  <c r="B40" i="3"/>
  <c r="H38" i="3"/>
  <c r="G38" i="3"/>
  <c r="F38" i="3"/>
  <c r="D36" i="3"/>
  <c r="C36" i="3"/>
  <c r="B36" i="3"/>
  <c r="D27" i="3"/>
  <c r="C27" i="3"/>
  <c r="B27" i="3"/>
  <c r="H25" i="3"/>
  <c r="G25" i="3"/>
  <c r="F25" i="3"/>
  <c r="D23" i="3"/>
  <c r="C23" i="3"/>
  <c r="B23" i="3"/>
  <c r="F22" i="3" s="1"/>
  <c r="F23" i="3" s="1"/>
  <c r="J23" i="3" s="1"/>
  <c r="H21" i="3"/>
  <c r="G21" i="3"/>
  <c r="F21" i="3"/>
  <c r="D19" i="3"/>
  <c r="C19" i="3"/>
  <c r="B19" i="3"/>
  <c r="H17" i="3"/>
  <c r="G17" i="3"/>
  <c r="G18" i="3" s="1"/>
  <c r="G19" i="3" s="1"/>
  <c r="K19" i="3" s="1"/>
  <c r="F17" i="3"/>
  <c r="D15" i="3"/>
  <c r="C15" i="3"/>
  <c r="B15" i="3"/>
  <c r="H13" i="3"/>
  <c r="G13" i="3"/>
  <c r="G14" i="3" s="1"/>
  <c r="G15" i="3" s="1"/>
  <c r="K15" i="3" s="1"/>
  <c r="F13" i="3"/>
  <c r="D11" i="3"/>
  <c r="C11" i="3"/>
  <c r="B11" i="3"/>
  <c r="H9" i="3"/>
  <c r="H10" i="3" s="1"/>
  <c r="H11" i="3" s="1"/>
  <c r="L11" i="3" s="1"/>
  <c r="G9" i="3"/>
  <c r="G10" i="3" s="1"/>
  <c r="G11" i="3" s="1"/>
  <c r="K11" i="3" s="1"/>
  <c r="F9" i="3"/>
  <c r="D7" i="3"/>
  <c r="C7" i="3"/>
  <c r="B7" i="3"/>
  <c r="D143" i="2"/>
  <c r="C143" i="2"/>
  <c r="B143" i="2"/>
  <c r="H141" i="2"/>
  <c r="G141" i="2"/>
  <c r="G142" i="2" s="1"/>
  <c r="G143" i="2" s="1"/>
  <c r="K143" i="2" s="1"/>
  <c r="F141" i="2"/>
  <c r="D139" i="2"/>
  <c r="C139" i="2"/>
  <c r="B139" i="2"/>
  <c r="H137" i="2"/>
  <c r="G137" i="2"/>
  <c r="F137" i="2"/>
  <c r="D135" i="2"/>
  <c r="C135" i="2"/>
  <c r="B135" i="2"/>
  <c r="H133" i="2"/>
  <c r="G133" i="2"/>
  <c r="G134" i="2" s="1"/>
  <c r="G135" i="2" s="1"/>
  <c r="K135" i="2" s="1"/>
  <c r="F133" i="2"/>
  <c r="F134" i="2" s="1"/>
  <c r="F135" i="2" s="1"/>
  <c r="J135" i="2" s="1"/>
  <c r="D131" i="2"/>
  <c r="C131" i="2"/>
  <c r="B131" i="2"/>
  <c r="H129" i="2"/>
  <c r="H130" i="2" s="1"/>
  <c r="H131" i="2" s="1"/>
  <c r="L131" i="2" s="1"/>
  <c r="G129" i="2"/>
  <c r="F129" i="2"/>
  <c r="D127" i="2"/>
  <c r="C127" i="2"/>
  <c r="B127" i="2"/>
  <c r="H125" i="2"/>
  <c r="H126" i="2" s="1"/>
  <c r="H127" i="2" s="1"/>
  <c r="L127" i="2" s="1"/>
  <c r="G125" i="2"/>
  <c r="F125" i="2"/>
  <c r="D123" i="2"/>
  <c r="C123" i="2"/>
  <c r="B123" i="2"/>
  <c r="D114" i="2"/>
  <c r="C114" i="2"/>
  <c r="B114" i="2"/>
  <c r="H112" i="2"/>
  <c r="G112" i="2"/>
  <c r="G113" i="2" s="1"/>
  <c r="G114" i="2" s="1"/>
  <c r="K114" i="2" s="1"/>
  <c r="F112" i="2"/>
  <c r="F113" i="2" s="1"/>
  <c r="F114" i="2" s="1"/>
  <c r="J114" i="2" s="1"/>
  <c r="D110" i="2"/>
  <c r="C110" i="2"/>
  <c r="B110" i="2"/>
  <c r="H108" i="2"/>
  <c r="H109" i="2" s="1"/>
  <c r="H110" i="2" s="1"/>
  <c r="L110" i="2" s="1"/>
  <c r="G108" i="2"/>
  <c r="G109" i="2" s="1"/>
  <c r="G110" i="2" s="1"/>
  <c r="K110" i="2" s="1"/>
  <c r="F108" i="2"/>
  <c r="D106" i="2"/>
  <c r="C106" i="2"/>
  <c r="B106" i="2"/>
  <c r="H104" i="2"/>
  <c r="G104" i="2"/>
  <c r="F104" i="2"/>
  <c r="F105" i="2" s="1"/>
  <c r="F106" i="2" s="1"/>
  <c r="J106" i="2" s="1"/>
  <c r="D102" i="2"/>
  <c r="C102" i="2"/>
  <c r="B102" i="2"/>
  <c r="H100" i="2"/>
  <c r="G100" i="2"/>
  <c r="F100" i="2"/>
  <c r="D98" i="2"/>
  <c r="C98" i="2"/>
  <c r="B98" i="2"/>
  <c r="H96" i="2"/>
  <c r="H97" i="2" s="1"/>
  <c r="H98" i="2" s="1"/>
  <c r="L98" i="2" s="1"/>
  <c r="G96" i="2"/>
  <c r="F96" i="2"/>
  <c r="F97" i="2" s="1"/>
  <c r="F98" i="2" s="1"/>
  <c r="J98" i="2" s="1"/>
  <c r="D94" i="2"/>
  <c r="C94" i="2"/>
  <c r="B94" i="2"/>
  <c r="D85" i="2"/>
  <c r="C85" i="2"/>
  <c r="B85" i="2"/>
  <c r="H83" i="2"/>
  <c r="H84" i="2" s="1"/>
  <c r="H85" i="2" s="1"/>
  <c r="L85" i="2" s="1"/>
  <c r="G83" i="2"/>
  <c r="G84" i="2" s="1"/>
  <c r="G85" i="2" s="1"/>
  <c r="K85" i="2" s="1"/>
  <c r="F83" i="2"/>
  <c r="D81" i="2"/>
  <c r="C81" i="2"/>
  <c r="B81" i="2"/>
  <c r="F80" i="2" s="1"/>
  <c r="F81" i="2" s="1"/>
  <c r="J81" i="2" s="1"/>
  <c r="H79" i="2"/>
  <c r="G79" i="2"/>
  <c r="F79" i="2"/>
  <c r="D77" i="2"/>
  <c r="C77" i="2"/>
  <c r="B77" i="2"/>
  <c r="H75" i="2"/>
  <c r="H76" i="2" s="1"/>
  <c r="H77" i="2" s="1"/>
  <c r="L77" i="2" s="1"/>
  <c r="G75" i="2"/>
  <c r="G76" i="2" s="1"/>
  <c r="G77" i="2" s="1"/>
  <c r="K77" i="2" s="1"/>
  <c r="F75" i="2"/>
  <c r="D73" i="2"/>
  <c r="C73" i="2"/>
  <c r="B73" i="2"/>
  <c r="F72" i="2" s="1"/>
  <c r="F73" i="2" s="1"/>
  <c r="J73" i="2" s="1"/>
  <c r="H71" i="2"/>
  <c r="G71" i="2"/>
  <c r="G72" i="2" s="1"/>
  <c r="G73" i="2" s="1"/>
  <c r="K73" i="2" s="1"/>
  <c r="F71" i="2"/>
  <c r="D69" i="2"/>
  <c r="C69" i="2"/>
  <c r="B69" i="2"/>
  <c r="H67" i="2"/>
  <c r="H68" i="2" s="1"/>
  <c r="H69" i="2" s="1"/>
  <c r="L69" i="2" s="1"/>
  <c r="G67" i="2"/>
  <c r="F67" i="2"/>
  <c r="F68" i="2" s="1"/>
  <c r="F69" i="2" s="1"/>
  <c r="J69" i="2" s="1"/>
  <c r="D65" i="2"/>
  <c r="C65" i="2"/>
  <c r="B65" i="2"/>
  <c r="D56" i="2"/>
  <c r="C56" i="2"/>
  <c r="B56" i="2"/>
  <c r="H54" i="2"/>
  <c r="G54" i="2"/>
  <c r="G55" i="2" s="1"/>
  <c r="G56" i="2" s="1"/>
  <c r="K56" i="2" s="1"/>
  <c r="F54" i="2"/>
  <c r="F55" i="2" s="1"/>
  <c r="F56" i="2" s="1"/>
  <c r="J56" i="2" s="1"/>
  <c r="D52" i="2"/>
  <c r="C52" i="2"/>
  <c r="B52" i="2"/>
  <c r="H50" i="2"/>
  <c r="G50" i="2"/>
  <c r="F50" i="2"/>
  <c r="D48" i="2"/>
  <c r="C48" i="2"/>
  <c r="B48" i="2"/>
  <c r="H46" i="2"/>
  <c r="G46" i="2"/>
  <c r="F46" i="2"/>
  <c r="D44" i="2"/>
  <c r="C44" i="2"/>
  <c r="G43" i="2" s="1"/>
  <c r="G44" i="2" s="1"/>
  <c r="K44" i="2" s="1"/>
  <c r="B44" i="2"/>
  <c r="F43" i="2" s="1"/>
  <c r="F44" i="2" s="1"/>
  <c r="J44" i="2" s="1"/>
  <c r="H42" i="2"/>
  <c r="G42" i="2"/>
  <c r="F42" i="2"/>
  <c r="D40" i="2"/>
  <c r="C40" i="2"/>
  <c r="B40" i="2"/>
  <c r="H38" i="2"/>
  <c r="G38" i="2"/>
  <c r="F38" i="2"/>
  <c r="D36" i="2"/>
  <c r="C36" i="2"/>
  <c r="B36" i="2"/>
  <c r="K30" i="2"/>
  <c r="L30" i="2"/>
  <c r="J30" i="2"/>
  <c r="K29" i="2"/>
  <c r="L29" i="2"/>
  <c r="J29" i="2"/>
  <c r="L27" i="2"/>
  <c r="K27" i="2"/>
  <c r="J27" i="2"/>
  <c r="L23" i="2"/>
  <c r="K23" i="2"/>
  <c r="J23" i="2"/>
  <c r="L19" i="2"/>
  <c r="K19" i="2"/>
  <c r="J19" i="2"/>
  <c r="L15" i="2"/>
  <c r="K15" i="2"/>
  <c r="J15" i="2"/>
  <c r="K11" i="2"/>
  <c r="L11" i="2"/>
  <c r="J11" i="2"/>
  <c r="H25" i="2"/>
  <c r="H26" i="2" s="1"/>
  <c r="H27" i="2" s="1"/>
  <c r="G25" i="2"/>
  <c r="G26" i="2" s="1"/>
  <c r="G27" i="2" s="1"/>
  <c r="F25" i="2"/>
  <c r="F26" i="2" s="1"/>
  <c r="F27" i="2" s="1"/>
  <c r="H21" i="2"/>
  <c r="H22" i="2" s="1"/>
  <c r="H23" i="2" s="1"/>
  <c r="G21" i="2"/>
  <c r="G22" i="2" s="1"/>
  <c r="G23" i="2" s="1"/>
  <c r="F21" i="2"/>
  <c r="F22" i="2" s="1"/>
  <c r="F23" i="2" s="1"/>
  <c r="H17" i="2"/>
  <c r="H18" i="2" s="1"/>
  <c r="H19" i="2" s="1"/>
  <c r="G17" i="2"/>
  <c r="G18" i="2" s="1"/>
  <c r="G19" i="2" s="1"/>
  <c r="F17" i="2"/>
  <c r="F18" i="2" s="1"/>
  <c r="F19" i="2" s="1"/>
  <c r="H13" i="2"/>
  <c r="H14" i="2" s="1"/>
  <c r="H15" i="2" s="1"/>
  <c r="G13" i="2"/>
  <c r="G14" i="2" s="1"/>
  <c r="G15" i="2" s="1"/>
  <c r="F13" i="2"/>
  <c r="F14" i="2" s="1"/>
  <c r="F15" i="2" s="1"/>
  <c r="G11" i="2"/>
  <c r="H11" i="2"/>
  <c r="F11" i="2"/>
  <c r="G10" i="2"/>
  <c r="H10" i="2"/>
  <c r="F10" i="2"/>
  <c r="G9" i="2"/>
  <c r="H9" i="2"/>
  <c r="F9" i="2"/>
  <c r="D27" i="2"/>
  <c r="C27" i="2"/>
  <c r="B27" i="2"/>
  <c r="D23" i="2"/>
  <c r="C23" i="2"/>
  <c r="B23" i="2"/>
  <c r="D19" i="2"/>
  <c r="C19" i="2"/>
  <c r="B19" i="2"/>
  <c r="D15" i="2"/>
  <c r="C15" i="2"/>
  <c r="B15" i="2"/>
  <c r="D11" i="2"/>
  <c r="C11" i="2"/>
  <c r="B11" i="2"/>
  <c r="C7" i="2"/>
  <c r="D7" i="2"/>
  <c r="B7" i="2"/>
  <c r="G13" i="1"/>
  <c r="V73" i="1"/>
  <c r="U73" i="1"/>
  <c r="T73" i="1"/>
  <c r="S73" i="1"/>
  <c r="R73" i="1"/>
  <c r="N73" i="1"/>
  <c r="M73" i="1"/>
  <c r="L73" i="1"/>
  <c r="K73" i="1"/>
  <c r="J73" i="1"/>
  <c r="G73" i="1"/>
  <c r="F73" i="1"/>
  <c r="E73" i="1"/>
  <c r="D73" i="1"/>
  <c r="C73" i="1"/>
  <c r="V40" i="1"/>
  <c r="U40" i="1"/>
  <c r="T40" i="1"/>
  <c r="S40" i="1"/>
  <c r="R40" i="1"/>
  <c r="G40" i="1"/>
  <c r="E40" i="1"/>
  <c r="D40" i="1"/>
  <c r="C40" i="1"/>
  <c r="F40" i="1"/>
  <c r="U70" i="1"/>
  <c r="U69" i="1"/>
  <c r="U68" i="1"/>
  <c r="U67" i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AB37" i="1"/>
  <c r="AB36" i="1"/>
  <c r="AB35" i="1"/>
  <c r="AB34" i="1"/>
  <c r="AB33" i="1"/>
  <c r="AC33" i="1" s="1"/>
  <c r="AB32" i="1"/>
  <c r="AB31" i="1"/>
  <c r="AB30" i="1"/>
  <c r="AB29" i="1"/>
  <c r="AB28" i="1"/>
  <c r="AC28" i="1" s="1"/>
  <c r="AB27" i="1"/>
  <c r="AB26" i="1"/>
  <c r="AB25" i="1"/>
  <c r="AB24" i="1"/>
  <c r="AB23" i="1"/>
  <c r="AB22" i="1"/>
  <c r="AB21" i="1"/>
  <c r="AB20" i="1"/>
  <c r="AB19" i="1"/>
  <c r="AB18" i="1"/>
  <c r="AC18" i="1" s="1"/>
  <c r="AB17" i="1"/>
  <c r="AB16" i="1"/>
  <c r="AB15" i="1"/>
  <c r="AB14" i="1"/>
  <c r="AB13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G33" i="1"/>
  <c r="F34" i="1"/>
  <c r="F35" i="1"/>
  <c r="F36" i="1"/>
  <c r="F37" i="1"/>
  <c r="F33" i="1"/>
  <c r="G28" i="1"/>
  <c r="F32" i="1"/>
  <c r="F31" i="1"/>
  <c r="F30" i="1"/>
  <c r="F29" i="1"/>
  <c r="F28" i="1"/>
  <c r="G23" i="1"/>
  <c r="F27" i="1"/>
  <c r="F25" i="1"/>
  <c r="F26" i="1"/>
  <c r="F24" i="1"/>
  <c r="F23" i="1"/>
  <c r="G18" i="1"/>
  <c r="F22" i="1"/>
  <c r="F21" i="1"/>
  <c r="F20" i="1"/>
  <c r="F19" i="1"/>
  <c r="F18" i="1"/>
  <c r="M13" i="1"/>
  <c r="I15" i="1"/>
  <c r="I16" i="1" s="1"/>
  <c r="I17" i="1" s="1"/>
  <c r="I14" i="1"/>
  <c r="M14" i="1"/>
  <c r="M15" i="1"/>
  <c r="M16" i="1"/>
  <c r="M17" i="1"/>
  <c r="F17" i="1"/>
  <c r="F16" i="1"/>
  <c r="F15" i="1"/>
  <c r="F14" i="1"/>
  <c r="F13" i="1"/>
  <c r="E6" i="5" l="1"/>
  <c r="F6" i="5"/>
  <c r="G6" i="5" s="1"/>
  <c r="G4" i="5"/>
  <c r="G26" i="3"/>
  <c r="G27" i="3" s="1"/>
  <c r="K27" i="3" s="1"/>
  <c r="F26" i="3"/>
  <c r="F27" i="3" s="1"/>
  <c r="J27" i="3" s="1"/>
  <c r="H22" i="3"/>
  <c r="H23" i="3" s="1"/>
  <c r="L23" i="3" s="1"/>
  <c r="F18" i="3"/>
  <c r="F19" i="3" s="1"/>
  <c r="J19" i="3" s="1"/>
  <c r="H18" i="3"/>
  <c r="H19" i="3" s="1"/>
  <c r="L19" i="3" s="1"/>
  <c r="F10" i="3"/>
  <c r="F11" i="3" s="1"/>
  <c r="J11" i="3" s="1"/>
  <c r="F39" i="3"/>
  <c r="F40" i="3" s="1"/>
  <c r="J40" i="3" s="1"/>
  <c r="H55" i="3"/>
  <c r="H56" i="3" s="1"/>
  <c r="L56" i="3" s="1"/>
  <c r="F55" i="3"/>
  <c r="F56" i="3" s="1"/>
  <c r="J56" i="3" s="1"/>
  <c r="H51" i="3"/>
  <c r="H52" i="3" s="1"/>
  <c r="L52" i="3" s="1"/>
  <c r="H47" i="3"/>
  <c r="H48" i="3" s="1"/>
  <c r="L48" i="3" s="1"/>
  <c r="G47" i="3"/>
  <c r="G48" i="3" s="1"/>
  <c r="K48" i="3" s="1"/>
  <c r="G43" i="3"/>
  <c r="G44" i="3" s="1"/>
  <c r="K44" i="3" s="1"/>
  <c r="F43" i="3"/>
  <c r="F44" i="3" s="1"/>
  <c r="J44" i="3" s="1"/>
  <c r="G39" i="3"/>
  <c r="G40" i="3" s="1"/>
  <c r="K40" i="3" s="1"/>
  <c r="G84" i="3"/>
  <c r="G85" i="3" s="1"/>
  <c r="K85" i="3" s="1"/>
  <c r="H80" i="3"/>
  <c r="H81" i="3" s="1"/>
  <c r="L81" i="3" s="1"/>
  <c r="G72" i="3"/>
  <c r="G73" i="3" s="1"/>
  <c r="K73" i="3" s="1"/>
  <c r="H72" i="3"/>
  <c r="H73" i="3" s="1"/>
  <c r="L73" i="3" s="1"/>
  <c r="F68" i="3"/>
  <c r="F69" i="3" s="1"/>
  <c r="J69" i="3" s="1"/>
  <c r="H113" i="3"/>
  <c r="H114" i="3" s="1"/>
  <c r="L114" i="3" s="1"/>
  <c r="G113" i="3"/>
  <c r="G114" i="3" s="1"/>
  <c r="K114" i="3" s="1"/>
  <c r="F113" i="3"/>
  <c r="F114" i="3" s="1"/>
  <c r="J114" i="3" s="1"/>
  <c r="F109" i="3"/>
  <c r="F110" i="3" s="1"/>
  <c r="J110" i="3" s="1"/>
  <c r="G109" i="3"/>
  <c r="G110" i="3" s="1"/>
  <c r="K110" i="3" s="1"/>
  <c r="G105" i="3"/>
  <c r="G106" i="3" s="1"/>
  <c r="K106" i="3" s="1"/>
  <c r="F105" i="3"/>
  <c r="F106" i="3" s="1"/>
  <c r="J106" i="3" s="1"/>
  <c r="G101" i="3"/>
  <c r="G102" i="3" s="1"/>
  <c r="K102" i="3" s="1"/>
  <c r="F97" i="3"/>
  <c r="F98" i="3" s="1"/>
  <c r="J98" i="3" s="1"/>
  <c r="H97" i="3"/>
  <c r="H98" i="3" s="1"/>
  <c r="L98" i="3" s="1"/>
  <c r="L116" i="3" s="1"/>
  <c r="G97" i="3"/>
  <c r="G98" i="3" s="1"/>
  <c r="K98" i="3" s="1"/>
  <c r="G142" i="3"/>
  <c r="G143" i="3" s="1"/>
  <c r="K143" i="3" s="1"/>
  <c r="F142" i="3"/>
  <c r="F143" i="3" s="1"/>
  <c r="J143" i="3" s="1"/>
  <c r="G134" i="3"/>
  <c r="G135" i="3" s="1"/>
  <c r="K135" i="3" s="1"/>
  <c r="H138" i="3"/>
  <c r="H139" i="3" s="1"/>
  <c r="L139" i="3" s="1"/>
  <c r="F138" i="3"/>
  <c r="F139" i="3" s="1"/>
  <c r="J139" i="3" s="1"/>
  <c r="G138" i="3"/>
  <c r="G139" i="3" s="1"/>
  <c r="K139" i="3" s="1"/>
  <c r="F134" i="3"/>
  <c r="F135" i="3" s="1"/>
  <c r="J135" i="3" s="1"/>
  <c r="H130" i="3"/>
  <c r="H131" i="3" s="1"/>
  <c r="L131" i="3" s="1"/>
  <c r="F126" i="3"/>
  <c r="F127" i="3" s="1"/>
  <c r="J127" i="3" s="1"/>
  <c r="F51" i="3"/>
  <c r="F52" i="3" s="1"/>
  <c r="J52" i="3" s="1"/>
  <c r="G51" i="3"/>
  <c r="G52" i="3" s="1"/>
  <c r="K52" i="3" s="1"/>
  <c r="H39" i="3"/>
  <c r="H40" i="3" s="1"/>
  <c r="L40" i="3" s="1"/>
  <c r="H26" i="3"/>
  <c r="H27" i="3" s="1"/>
  <c r="L27" i="3" s="1"/>
  <c r="G22" i="3"/>
  <c r="G23" i="3" s="1"/>
  <c r="K23" i="3" s="1"/>
  <c r="K29" i="3" s="1"/>
  <c r="H14" i="3"/>
  <c r="H15" i="3" s="1"/>
  <c r="L15" i="3" s="1"/>
  <c r="F14" i="3"/>
  <c r="F15" i="3" s="1"/>
  <c r="J15" i="3" s="1"/>
  <c r="H134" i="3"/>
  <c r="H135" i="3" s="1"/>
  <c r="L135" i="3" s="1"/>
  <c r="F130" i="3"/>
  <c r="F131" i="3" s="1"/>
  <c r="J131" i="3" s="1"/>
  <c r="G130" i="3"/>
  <c r="G131" i="3" s="1"/>
  <c r="K131" i="3" s="1"/>
  <c r="F101" i="3"/>
  <c r="F102" i="3" s="1"/>
  <c r="J102" i="3" s="1"/>
  <c r="F80" i="3"/>
  <c r="F81" i="3" s="1"/>
  <c r="J81" i="3" s="1"/>
  <c r="G80" i="3"/>
  <c r="G81" i="3" s="1"/>
  <c r="K81" i="3" s="1"/>
  <c r="H76" i="3"/>
  <c r="H77" i="3" s="1"/>
  <c r="L77" i="3" s="1"/>
  <c r="F76" i="3"/>
  <c r="F77" i="3" s="1"/>
  <c r="J77" i="3" s="1"/>
  <c r="H68" i="3"/>
  <c r="H69" i="3" s="1"/>
  <c r="L69" i="3" s="1"/>
  <c r="F142" i="2"/>
  <c r="F143" i="2" s="1"/>
  <c r="J143" i="2" s="1"/>
  <c r="H138" i="2"/>
  <c r="H139" i="2" s="1"/>
  <c r="L139" i="2" s="1"/>
  <c r="G138" i="2"/>
  <c r="G139" i="2" s="1"/>
  <c r="K139" i="2" s="1"/>
  <c r="G130" i="2"/>
  <c r="G131" i="2" s="1"/>
  <c r="K131" i="2" s="1"/>
  <c r="F130" i="2"/>
  <c r="F131" i="2" s="1"/>
  <c r="J131" i="2" s="1"/>
  <c r="F126" i="2"/>
  <c r="F127" i="2" s="1"/>
  <c r="J127" i="2" s="1"/>
  <c r="H142" i="2"/>
  <c r="H143" i="2" s="1"/>
  <c r="L143" i="2" s="1"/>
  <c r="F138" i="2"/>
  <c r="F139" i="2" s="1"/>
  <c r="J139" i="2" s="1"/>
  <c r="H134" i="2"/>
  <c r="H135" i="2" s="1"/>
  <c r="L135" i="2" s="1"/>
  <c r="G126" i="2"/>
  <c r="G127" i="2" s="1"/>
  <c r="K127" i="2" s="1"/>
  <c r="H113" i="2"/>
  <c r="H114" i="2" s="1"/>
  <c r="L114" i="2" s="1"/>
  <c r="H101" i="2"/>
  <c r="H102" i="2" s="1"/>
  <c r="L102" i="2" s="1"/>
  <c r="F101" i="2"/>
  <c r="F102" i="2" s="1"/>
  <c r="J102" i="2" s="1"/>
  <c r="F109" i="2"/>
  <c r="F110" i="2" s="1"/>
  <c r="J110" i="2" s="1"/>
  <c r="J117" i="2" s="1"/>
  <c r="G105" i="2"/>
  <c r="G106" i="2" s="1"/>
  <c r="K106" i="2" s="1"/>
  <c r="H105" i="2"/>
  <c r="H106" i="2" s="1"/>
  <c r="L106" i="2" s="1"/>
  <c r="G101" i="2"/>
  <c r="G102" i="2" s="1"/>
  <c r="K102" i="2" s="1"/>
  <c r="G97" i="2"/>
  <c r="G98" i="2" s="1"/>
  <c r="K98" i="2" s="1"/>
  <c r="F84" i="2"/>
  <c r="F85" i="2" s="1"/>
  <c r="J85" i="2" s="1"/>
  <c r="H80" i="2"/>
  <c r="H81" i="2" s="1"/>
  <c r="L81" i="2" s="1"/>
  <c r="G68" i="2"/>
  <c r="G69" i="2" s="1"/>
  <c r="K69" i="2" s="1"/>
  <c r="G80" i="2"/>
  <c r="G81" i="2" s="1"/>
  <c r="K81" i="2" s="1"/>
  <c r="F76" i="2"/>
  <c r="F77" i="2" s="1"/>
  <c r="J77" i="2" s="1"/>
  <c r="H72" i="2"/>
  <c r="H73" i="2" s="1"/>
  <c r="L73" i="2" s="1"/>
  <c r="G51" i="2"/>
  <c r="G52" i="2" s="1"/>
  <c r="K52" i="2" s="1"/>
  <c r="F51" i="2"/>
  <c r="F52" i="2" s="1"/>
  <c r="J52" i="2" s="1"/>
  <c r="H51" i="2"/>
  <c r="H52" i="2" s="1"/>
  <c r="L52" i="2" s="1"/>
  <c r="H47" i="2"/>
  <c r="H48" i="2" s="1"/>
  <c r="L48" i="2" s="1"/>
  <c r="G47" i="2"/>
  <c r="G48" i="2" s="1"/>
  <c r="K48" i="2" s="1"/>
  <c r="F47" i="2"/>
  <c r="F48" i="2" s="1"/>
  <c r="J48" i="2" s="1"/>
  <c r="H43" i="2"/>
  <c r="H44" i="2" s="1"/>
  <c r="L44" i="2" s="1"/>
  <c r="H39" i="2"/>
  <c r="H40" i="2" s="1"/>
  <c r="L40" i="2" s="1"/>
  <c r="G39" i="2"/>
  <c r="G40" i="2" s="1"/>
  <c r="K40" i="2" s="1"/>
  <c r="H55" i="2"/>
  <c r="H56" i="2" s="1"/>
  <c r="L56" i="2" s="1"/>
  <c r="F39" i="2"/>
  <c r="F40" i="2" s="1"/>
  <c r="V61" i="1"/>
  <c r="V51" i="1"/>
  <c r="V46" i="1"/>
  <c r="V66" i="1"/>
  <c r="V56" i="1"/>
  <c r="N66" i="1"/>
  <c r="N61" i="1"/>
  <c r="N51" i="1"/>
  <c r="N56" i="1"/>
  <c r="N46" i="1"/>
  <c r="G66" i="1"/>
  <c r="G61" i="1"/>
  <c r="G56" i="1"/>
  <c r="G46" i="1"/>
  <c r="G51" i="1"/>
  <c r="V33" i="1"/>
  <c r="V28" i="1"/>
  <c r="V23" i="1"/>
  <c r="V18" i="1"/>
  <c r="V13" i="1"/>
  <c r="AC23" i="1"/>
  <c r="AC13" i="1"/>
  <c r="N13" i="1"/>
  <c r="L30" i="3" l="1"/>
  <c r="K30" i="3"/>
  <c r="L29" i="3"/>
  <c r="J29" i="3"/>
  <c r="L58" i="3"/>
  <c r="J58" i="3"/>
  <c r="J59" i="3"/>
  <c r="K58" i="3"/>
  <c r="K59" i="3"/>
  <c r="L59" i="3"/>
  <c r="K87" i="3"/>
  <c r="K88" i="3"/>
  <c r="J88" i="3"/>
  <c r="J87" i="3"/>
  <c r="L87" i="3"/>
  <c r="L88" i="3"/>
  <c r="J116" i="3"/>
  <c r="K117" i="3"/>
  <c r="J117" i="3"/>
  <c r="L117" i="3"/>
  <c r="K116" i="3"/>
  <c r="L145" i="3"/>
  <c r="J145" i="3"/>
  <c r="K146" i="3"/>
  <c r="L146" i="3"/>
  <c r="J146" i="3"/>
  <c r="K145" i="3"/>
  <c r="L146" i="2"/>
  <c r="J145" i="2"/>
  <c r="K145" i="2"/>
  <c r="L145" i="2"/>
  <c r="J146" i="2"/>
  <c r="K146" i="2"/>
  <c r="L116" i="2"/>
  <c r="L117" i="2"/>
  <c r="K116" i="2"/>
  <c r="K117" i="2"/>
  <c r="J87" i="2"/>
  <c r="L88" i="2"/>
  <c r="K88" i="2"/>
  <c r="J88" i="2"/>
  <c r="L87" i="2"/>
  <c r="K87" i="2"/>
  <c r="K58" i="2"/>
  <c r="L58" i="2"/>
  <c r="L59" i="2"/>
  <c r="K59" i="2"/>
  <c r="J40" i="2"/>
  <c r="J59" i="2" s="1"/>
  <c r="J58" i="2" l="1"/>
</calcChain>
</file>

<file path=xl/sharedStrings.xml><?xml version="1.0" encoding="utf-8"?>
<sst xmlns="http://schemas.openxmlformats.org/spreadsheetml/2006/main" count="413" uniqueCount="62">
  <si>
    <t>PONTOS</t>
  </si>
  <si>
    <t>TESTE</t>
  </si>
  <si>
    <t xml:space="preserve">P6P </t>
  </si>
  <si>
    <t>DILATAÇÃO</t>
  </si>
  <si>
    <t>FILTRO PASSA BAIXA</t>
  </si>
  <si>
    <t>x(m)</t>
  </si>
  <si>
    <t>y(m)</t>
  </si>
  <si>
    <t>z(m)</t>
  </si>
  <si>
    <t>Erro(m)</t>
  </si>
  <si>
    <t>Amostra</t>
  </si>
  <si>
    <t>Ponto</t>
  </si>
  <si>
    <t>Erro médio(m)</t>
  </si>
  <si>
    <t>DLT</t>
  </si>
  <si>
    <t>P4P</t>
  </si>
  <si>
    <t>FILTRO PASSA-BAIXA</t>
  </si>
  <si>
    <t>as que tem errro zero, é com celular totalmente paralelo</t>
  </si>
  <si>
    <t>P4P SIMULADO - sem erro de pixel d = 0.1m e diferentes rotacoes</t>
  </si>
  <si>
    <t>P4P SIMULADO - sem erro de pixel d = 0.3m e diferentes rotacoes</t>
  </si>
  <si>
    <t>P4P SIMULADO - erro de pixel = 25 em y d = 0.3m e diferentes rotacoes</t>
  </si>
  <si>
    <t>erro_pixels = [0.000000,1.000000,2.000000,3.000000,4.000000,5.000000,6.000000,7.000000,8.000000,9.000000,10.000000,11.000000,12.000000,13.000000,14.000000,15.000000,16.000000,17.000000,18.000000,19.000000,20.000000,21.000000,22.000000,23.000000,24.000000,25.000000,26.000000,27.000000,28.000000,29.000000,30.000000,31.000000,32.000000,33.000000,34.000000,35.000000,36.000000,37.000000,38.000000,39.000000,40.000000,41.000000,42.000000,43.000000,44.000000,45.000000,46.000000,47.000000,48.000000,49.000000]
erroP4P = [0.068213,0.123827,0.097750,0.143083,0.168284,0.157013,0.082993,0.131038,0.032983,0.120141,0.116268,0.132357,0.169331,0.146748,0.157720,0.152577,0.157554,0.092065,0.142060,0.098993,0.177467,0.152716,0.130976,0.076108,0.118483,0.058090,0.138763,0.086716,0.175528,0.135030,0.171833,0.160048,0.144410,0.113981,0.111462,0.109408,0.121344,0.159533,0.158864,0.112812,0.154279,0.046201,0.126783,0.077950,0.137092,0.139303,0.178631,0.173682,0.135179,0.066218]
erroP6P = [0.571983,1.264963,0.871244,1.441697,1.584051,1.224738,0.511624,0.780968,0.503790,1.535123,1.280780,1.358745,1.647115,1.427965,5.299276,1.096509,0.823664,9.399342,10.071975,1.228355,73.671540,2.095266,1.700187,0.846805,0.952728,1.297670,1.270909,0.879459,1.844890,1.515362,1.543179,0.910957,1.007562,0.568263,12.411187,1.124412,1.340423,2.669238,1.460225,0.843625,1.425531,0.872082,0.960622,0.721220,0.908430,58.223580,11.713485,4.219278,0.863831,2.998738]</t>
  </si>
  <si>
    <t>desvio padrão</t>
  </si>
  <si>
    <t>R</t>
  </si>
  <si>
    <t>ângulo</t>
  </si>
  <si>
    <t>módulo</t>
  </si>
  <si>
    <t>prod int</t>
  </si>
  <si>
    <t>cos</t>
  </si>
  <si>
    <t>Matriz topo ao norte</t>
  </si>
  <si>
    <t>erro</t>
  </si>
  <si>
    <t>média</t>
  </si>
  <si>
    <t>desvio</t>
  </si>
  <si>
    <t>frequência</t>
  </si>
  <si>
    <t>início</t>
  </si>
  <si>
    <t>fim</t>
  </si>
  <si>
    <t>bit</t>
  </si>
  <si>
    <t>tempo de exposição(s)</t>
  </si>
  <si>
    <t>T</t>
  </si>
  <si>
    <t>f</t>
  </si>
  <si>
    <t>fator</t>
  </si>
  <si>
    <t>dca</t>
  </si>
  <si>
    <t>dcb</t>
  </si>
  <si>
    <t>x</t>
  </si>
  <si>
    <t>teórico</t>
  </si>
  <si>
    <t>nBits</t>
  </si>
  <si>
    <t>n minimo</t>
  </si>
  <si>
    <t>n maximo</t>
  </si>
  <si>
    <t>f min</t>
  </si>
  <si>
    <t>f max</t>
  </si>
  <si>
    <t>fator 3</t>
  </si>
  <si>
    <t>fator 4</t>
  </si>
  <si>
    <t>tipo</t>
  </si>
  <si>
    <t>tensão</t>
  </si>
  <si>
    <t>corrente média</t>
  </si>
  <si>
    <t>Tensão carga</t>
  </si>
  <si>
    <t>DC</t>
  </si>
  <si>
    <t>micro</t>
  </si>
  <si>
    <t>12v</t>
  </si>
  <si>
    <t>Pt</t>
  </si>
  <si>
    <t>P carga</t>
  </si>
  <si>
    <t>eficiencia</t>
  </si>
  <si>
    <t>total</t>
  </si>
  <si>
    <t>caso 15 V sem dc</t>
  </si>
  <si>
    <t>15v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</si>
</sst>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0" fillId="3" borderId="0" xfId="0" applyFill="1"/>
    <xf numFmtId="0" fontId="0" fillId="4" borderId="0" xfId="0" applyFill="1"/>
    <xf numFmtId="0" fontId="0" fillId="2" borderId="0" xfId="0" applyFill="1"/>
    <xf numFmtId="0" fontId="0" fillId="7" borderId="0" xfId="0" applyFill="1"/>
    <xf numFmtId="0" fontId="0" fillId="8" borderId="0" xfId="0" applyFill="1"/>
    <xf numFmtId="0" fontId="0" fillId="0" borderId="0" xfId="0" applyAlignment="1">
      <alignment wrapText="1"/>
    </xf>
    <xf numFmtId="11" fontId="0" fillId="0" borderId="0" xfId="0" applyNumberFormat="1"/>
    <xf numFmtId="2" fontId="0" fillId="0" borderId="0" xfId="0" applyNumberFormat="1"/>
    <xf numFmtId="10" fontId="0" fillId="0" borderId="0" xfId="1" applyNumberFormat="1" applyFont="1"/>
    <xf numFmtId="0" fontId="0" fillId="0" borderId="0" xfId="0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D6D02-03D4-4EA4-B9F5-DF08D3250A6E}">
  <dimension ref="A1:AC78"/>
  <sheetViews>
    <sheetView tabSelected="1" topLeftCell="A7" workbookViewId="0">
      <selection activeCell="K21" sqref="K21"/>
    </sheetView>
  </sheetViews>
  <sheetFormatPr defaultRowHeight="15" x14ac:dyDescent="0.25"/>
  <cols>
    <col min="7" max="7" width="12.85546875" customWidth="1"/>
    <col min="14" max="14" width="14.28515625" customWidth="1"/>
    <col min="22" max="22" width="13" customWidth="1"/>
    <col min="29" max="29" width="14.5703125" customWidth="1"/>
  </cols>
  <sheetData>
    <row r="1" spans="1:29" x14ac:dyDescent="0.25">
      <c r="A1" t="s">
        <v>0</v>
      </c>
      <c r="B1" t="s">
        <v>5</v>
      </c>
      <c r="C1" t="s">
        <v>6</v>
      </c>
      <c r="D1" t="s">
        <v>7</v>
      </c>
      <c r="F1" s="16" t="s">
        <v>1</v>
      </c>
      <c r="G1" s="16"/>
      <c r="H1" s="16"/>
      <c r="I1" s="16"/>
    </row>
    <row r="2" spans="1:29" x14ac:dyDescent="0.25">
      <c r="A2" s="1">
        <v>1</v>
      </c>
      <c r="B2">
        <v>0.5</v>
      </c>
      <c r="C2">
        <v>1</v>
      </c>
      <c r="D2">
        <v>1</v>
      </c>
      <c r="F2" s="10" t="s">
        <v>2</v>
      </c>
      <c r="G2" s="10"/>
      <c r="H2" s="10"/>
      <c r="I2" s="10"/>
      <c r="J2" s="10"/>
      <c r="K2" s="10"/>
      <c r="L2" s="10"/>
      <c r="M2" s="10"/>
      <c r="N2" s="10"/>
      <c r="O2" s="10"/>
    </row>
    <row r="3" spans="1:29" x14ac:dyDescent="0.25">
      <c r="A3" s="2">
        <v>2</v>
      </c>
      <c r="B3">
        <v>0</v>
      </c>
      <c r="C3">
        <v>1</v>
      </c>
      <c r="D3">
        <v>1</v>
      </c>
      <c r="F3" s="16" t="s">
        <v>3</v>
      </c>
      <c r="G3" s="16"/>
      <c r="H3" s="16"/>
      <c r="I3" s="16"/>
      <c r="J3" s="16"/>
      <c r="K3" s="16" t="s">
        <v>4</v>
      </c>
      <c r="L3" s="16"/>
      <c r="M3" s="16"/>
      <c r="N3" s="16"/>
      <c r="O3" s="16"/>
    </row>
    <row r="4" spans="1:29" x14ac:dyDescent="0.25">
      <c r="A4" s="3">
        <v>3</v>
      </c>
      <c r="B4">
        <v>0.5</v>
      </c>
      <c r="C4">
        <v>0.5</v>
      </c>
      <c r="D4">
        <v>1.5</v>
      </c>
    </row>
    <row r="5" spans="1:29" x14ac:dyDescent="0.25">
      <c r="A5" s="4">
        <v>4</v>
      </c>
      <c r="B5">
        <v>0.5</v>
      </c>
      <c r="C5">
        <v>-0.6</v>
      </c>
      <c r="D5">
        <v>1.165</v>
      </c>
    </row>
    <row r="6" spans="1:29" x14ac:dyDescent="0.25">
      <c r="A6" s="5">
        <v>5</v>
      </c>
      <c r="B6">
        <v>0</v>
      </c>
      <c r="C6">
        <v>-0.3</v>
      </c>
      <c r="D6">
        <v>1.2</v>
      </c>
    </row>
    <row r="7" spans="1:29" x14ac:dyDescent="0.25">
      <c r="F7">
        <v>1</v>
      </c>
      <c r="G7">
        <v>0.47899999999999998</v>
      </c>
      <c r="H7">
        <v>0.84599999999999997</v>
      </c>
      <c r="I7">
        <v>0.753</v>
      </c>
    </row>
    <row r="8" spans="1:29" x14ac:dyDescent="0.25">
      <c r="F8">
        <v>2</v>
      </c>
      <c r="G8">
        <v>0.113</v>
      </c>
      <c r="H8">
        <v>0.754</v>
      </c>
      <c r="I8">
        <v>0.68</v>
      </c>
    </row>
    <row r="9" spans="1:29" x14ac:dyDescent="0.25">
      <c r="F9">
        <v>3</v>
      </c>
      <c r="G9">
        <v>0.55200000000000005</v>
      </c>
      <c r="H9">
        <v>0.57999999999999996</v>
      </c>
      <c r="I9">
        <v>1.41</v>
      </c>
    </row>
    <row r="10" spans="1:29" x14ac:dyDescent="0.25">
      <c r="A10" s="10" t="s">
        <v>12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P10" s="10" t="s">
        <v>13</v>
      </c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</row>
    <row r="11" spans="1:29" x14ac:dyDescent="0.25">
      <c r="A11" s="10" t="s">
        <v>3</v>
      </c>
      <c r="B11" s="10"/>
      <c r="C11" s="10"/>
      <c r="D11" s="10"/>
      <c r="E11" s="10"/>
      <c r="F11" s="10"/>
      <c r="G11" s="10"/>
      <c r="H11" s="10" t="s">
        <v>4</v>
      </c>
      <c r="I11" s="10"/>
      <c r="J11" s="10"/>
      <c r="K11" s="10"/>
      <c r="L11" s="10"/>
      <c r="M11" s="10"/>
      <c r="N11" s="10"/>
      <c r="P11" s="10" t="s">
        <v>3</v>
      </c>
      <c r="Q11" s="10"/>
      <c r="R11" s="10"/>
      <c r="S11" s="10"/>
      <c r="T11" s="10"/>
      <c r="U11" s="10"/>
      <c r="V11" s="10"/>
      <c r="W11" s="10" t="s">
        <v>14</v>
      </c>
      <c r="X11" s="10"/>
      <c r="Y11" s="10"/>
      <c r="Z11" s="10"/>
      <c r="AA11" s="10"/>
      <c r="AB11" s="10"/>
      <c r="AC11" s="10"/>
    </row>
    <row r="12" spans="1:29" x14ac:dyDescent="0.25">
      <c r="A12" t="s">
        <v>10</v>
      </c>
      <c r="B12" t="s">
        <v>9</v>
      </c>
      <c r="C12" t="s">
        <v>5</v>
      </c>
      <c r="D12" t="s">
        <v>6</v>
      </c>
      <c r="E12" t="s">
        <v>7</v>
      </c>
      <c r="F12" t="s">
        <v>8</v>
      </c>
      <c r="G12" t="s">
        <v>11</v>
      </c>
      <c r="H12" t="s">
        <v>10</v>
      </c>
      <c r="I12" t="s">
        <v>9</v>
      </c>
      <c r="J12" t="s">
        <v>5</v>
      </c>
      <c r="K12" t="s">
        <v>6</v>
      </c>
      <c r="L12" t="s">
        <v>7</v>
      </c>
      <c r="M12" t="s">
        <v>8</v>
      </c>
      <c r="N12" t="s">
        <v>11</v>
      </c>
      <c r="P12" t="s">
        <v>10</v>
      </c>
      <c r="Q12" t="s">
        <v>9</v>
      </c>
      <c r="R12" t="s">
        <v>5</v>
      </c>
      <c r="S12" t="s">
        <v>6</v>
      </c>
      <c r="T12" t="s">
        <v>7</v>
      </c>
      <c r="U12" t="s">
        <v>8</v>
      </c>
      <c r="V12" t="s">
        <v>11</v>
      </c>
      <c r="W12" t="s">
        <v>10</v>
      </c>
      <c r="X12" t="s">
        <v>9</v>
      </c>
      <c r="Y12" t="s">
        <v>5</v>
      </c>
      <c r="Z12" t="s">
        <v>6</v>
      </c>
      <c r="AA12" t="s">
        <v>7</v>
      </c>
      <c r="AB12" t="s">
        <v>8</v>
      </c>
      <c r="AC12" t="s">
        <v>11</v>
      </c>
    </row>
    <row r="13" spans="1:29" x14ac:dyDescent="0.25">
      <c r="A13" s="14">
        <v>3</v>
      </c>
      <c r="B13">
        <v>1</v>
      </c>
      <c r="C13">
        <v>0.55200000000000005</v>
      </c>
      <c r="D13">
        <v>0.57999999999999996</v>
      </c>
      <c r="E13">
        <v>1.41</v>
      </c>
      <c r="F13">
        <f>SQRT(($B$4-C13)^2+($C$4-D13)^2+($D$4-E13)^2)</f>
        <v>0.13116401945655681</v>
      </c>
      <c r="G13" s="10">
        <f>AVERAGE(F13:F17)</f>
        <v>0.21341209913385617</v>
      </c>
      <c r="H13" s="10">
        <v>3</v>
      </c>
      <c r="I13">
        <v>1</v>
      </c>
      <c r="J13">
        <v>0.47599999999999998</v>
      </c>
      <c r="K13">
        <v>0.38100000000000001</v>
      </c>
      <c r="L13">
        <v>0.88700000000000001</v>
      </c>
      <c r="M13">
        <f>SQRT(($B$4-J13)^2+($C$4-K13)^2+($D$4-L13)^2)</f>
        <v>0.62490479274846333</v>
      </c>
      <c r="N13" s="10">
        <f>AVERAGE(M13:M17)</f>
        <v>1.4516308746918525</v>
      </c>
      <c r="P13" s="14">
        <v>3</v>
      </c>
      <c r="Q13">
        <v>1</v>
      </c>
      <c r="R13">
        <v>0.19900000000000001</v>
      </c>
      <c r="S13">
        <v>0.125</v>
      </c>
      <c r="T13">
        <v>1.4690000000000001</v>
      </c>
      <c r="U13">
        <f>SQRT(($B$4-R13)^2+($C$4-S13)^2+($D$4-T13)^2)</f>
        <v>0.48185786285999316</v>
      </c>
      <c r="V13" s="10">
        <f>AVERAGE(U13:U17)</f>
        <v>0.48003877312027121</v>
      </c>
      <c r="W13" s="14">
        <v>3</v>
      </c>
      <c r="X13">
        <v>1</v>
      </c>
      <c r="AB13">
        <f>SQRT(($B$4-Y13)^2+($C$4-Z13)^2+($D$4-AA13)^2)</f>
        <v>1.6583123951776999</v>
      </c>
      <c r="AC13" s="10">
        <f>AVERAGE(AB13:AB17)</f>
        <v>1.6583123951776997</v>
      </c>
    </row>
    <row r="14" spans="1:29" x14ac:dyDescent="0.25">
      <c r="A14" s="14"/>
      <c r="B14">
        <v>2</v>
      </c>
      <c r="C14">
        <v>0.45300000000000001</v>
      </c>
      <c r="D14">
        <v>0.621</v>
      </c>
      <c r="E14">
        <v>1.6759999999999999</v>
      </c>
      <c r="F14">
        <f>SQRT(($B$4-C14)^2+($C$4-D14)^2+($D$4-E14)^2)</f>
        <v>0.21869156362329109</v>
      </c>
      <c r="G14" s="10"/>
      <c r="H14" s="10"/>
      <c r="I14">
        <f>I13+1</f>
        <v>2</v>
      </c>
      <c r="M14">
        <f>SQRT(($B$4-J14)^2+($C$4-K14)^2+($D$4-L14)^2)</f>
        <v>1.6583123951776999</v>
      </c>
      <c r="N14" s="10"/>
      <c r="P14" s="14"/>
      <c r="Q14">
        <v>2</v>
      </c>
      <c r="R14">
        <v>0.188</v>
      </c>
      <c r="S14">
        <v>0.11</v>
      </c>
      <c r="T14">
        <v>1.484</v>
      </c>
      <c r="U14">
        <f>SQRT(($B$4-R14)^2+($C$4-S14)^2+($D$4-T14)^2)</f>
        <v>0.49969990994595948</v>
      </c>
      <c r="V14" s="10"/>
      <c r="W14" s="14"/>
      <c r="X14">
        <v>2</v>
      </c>
      <c r="AB14">
        <f>SQRT(($B$4-Y14)^2+($C$4-Z14)^2+($D$4-AA14)^2)</f>
        <v>1.6583123951776999</v>
      </c>
      <c r="AC14" s="10"/>
    </row>
    <row r="15" spans="1:29" x14ac:dyDescent="0.25">
      <c r="A15" s="14"/>
      <c r="B15">
        <v>3</v>
      </c>
      <c r="C15">
        <v>0.53400000000000003</v>
      </c>
      <c r="D15">
        <v>0.58499999999999996</v>
      </c>
      <c r="E15">
        <v>1.5209999999999999</v>
      </c>
      <c r="F15">
        <f>SQRT(($B$4-C15)^2+($C$4-D15)^2+($D$4-E15)^2)</f>
        <v>9.3925502394184679E-2</v>
      </c>
      <c r="G15" s="10"/>
      <c r="H15" s="10"/>
      <c r="I15">
        <f t="shared" ref="I15:I17" si="0">I14+1</f>
        <v>3</v>
      </c>
      <c r="M15">
        <f>SQRT(($B$4-J15)^2+($C$4-K15)^2+($D$4-L15)^2)</f>
        <v>1.6583123951776999</v>
      </c>
      <c r="N15" s="10"/>
      <c r="P15" s="14"/>
      <c r="Q15">
        <v>3</v>
      </c>
      <c r="R15">
        <v>0.184</v>
      </c>
      <c r="S15">
        <v>0.106</v>
      </c>
      <c r="T15">
        <v>1.5429999999999999</v>
      </c>
      <c r="U15">
        <f>SQRT(($B$4-R15)^2+($C$4-S15)^2+($D$4-T15)^2)</f>
        <v>0.50689347993439404</v>
      </c>
      <c r="V15" s="10"/>
      <c r="W15" s="14"/>
      <c r="X15">
        <v>3</v>
      </c>
      <c r="AB15">
        <f>SQRT(($B$4-Y15)^2+($C$4-Z15)^2+($D$4-AA15)^2)</f>
        <v>1.6583123951776999</v>
      </c>
      <c r="AC15" s="10"/>
    </row>
    <row r="16" spans="1:29" x14ac:dyDescent="0.25">
      <c r="A16" s="14"/>
      <c r="B16">
        <v>4</v>
      </c>
      <c r="C16">
        <v>0.58199999999999996</v>
      </c>
      <c r="D16">
        <v>0.55700000000000005</v>
      </c>
      <c r="E16">
        <v>1.2709999999999999</v>
      </c>
      <c r="F16">
        <f>SQRT(($B$4-C16)^2+($C$4-D16)^2+($D$4-E16)^2)</f>
        <v>0.24982794079125745</v>
      </c>
      <c r="G16" s="10"/>
      <c r="H16" s="10"/>
      <c r="I16">
        <f t="shared" si="0"/>
        <v>4</v>
      </c>
      <c r="M16">
        <f>SQRT(($B$4-J16)^2+($C$4-K16)^2+($D$4-L16)^2)</f>
        <v>1.6583123951776999</v>
      </c>
      <c r="N16" s="10"/>
      <c r="P16" s="14"/>
      <c r="Q16">
        <v>4</v>
      </c>
      <c r="R16">
        <v>0.22600000000000001</v>
      </c>
      <c r="S16">
        <v>9.8000000000000004E-2</v>
      </c>
      <c r="T16">
        <v>1.486</v>
      </c>
      <c r="U16">
        <f>SQRT(($B$4-R16)^2+($C$4-S16)^2+($D$4-T16)^2)</f>
        <v>0.4866990856782043</v>
      </c>
      <c r="V16" s="10"/>
      <c r="W16" s="14"/>
      <c r="X16">
        <v>4</v>
      </c>
      <c r="AB16">
        <f>SQRT(($B$4-Y16)^2+($C$4-Z16)^2+($D$4-AA16)^2)</f>
        <v>1.6583123951776999</v>
      </c>
      <c r="AC16" s="10"/>
    </row>
    <row r="17" spans="1:29" x14ac:dyDescent="0.25">
      <c r="A17" s="14"/>
      <c r="B17">
        <v>5</v>
      </c>
      <c r="C17">
        <v>0.65200000000000002</v>
      </c>
      <c r="D17">
        <v>0.73099999999999998</v>
      </c>
      <c r="E17">
        <v>1.7509999999999999</v>
      </c>
      <c r="F17">
        <f>SQRT(($B$4-C17)^2+($C$4-D17)^2+($D$4-E17)^2)</f>
        <v>0.37345146940399088</v>
      </c>
      <c r="G17" s="10"/>
      <c r="H17" s="10"/>
      <c r="I17">
        <f t="shared" si="0"/>
        <v>5</v>
      </c>
      <c r="M17">
        <f>SQRT(($B$4-J17)^2+($C$4-K17)^2+($D$4-L17)^2)</f>
        <v>1.6583123951776999</v>
      </c>
      <c r="N17" s="10"/>
      <c r="P17" s="14"/>
      <c r="Q17">
        <v>5</v>
      </c>
      <c r="R17">
        <v>0.27500000000000002</v>
      </c>
      <c r="S17">
        <v>0.14099999999999999</v>
      </c>
      <c r="T17">
        <v>1.466</v>
      </c>
      <c r="U17">
        <f>SQRT(($B$4-R17)^2+($C$4-S17)^2+($D$4-T17)^2)</f>
        <v>0.42504352718280514</v>
      </c>
      <c r="V17" s="10"/>
      <c r="W17" s="14"/>
      <c r="X17">
        <v>5</v>
      </c>
      <c r="AB17">
        <f>SQRT(($B$4-Y17)^2+($C$4-Z17)^2+($D$4-AA17)^2)</f>
        <v>1.6583123951776999</v>
      </c>
      <c r="AC17" s="10"/>
    </row>
    <row r="18" spans="1:29" x14ac:dyDescent="0.25">
      <c r="A18" s="15">
        <v>1</v>
      </c>
      <c r="B18">
        <v>1</v>
      </c>
      <c r="C18">
        <v>0.58199999999999996</v>
      </c>
      <c r="D18">
        <v>0.997</v>
      </c>
      <c r="E18">
        <v>0.95299999999999996</v>
      </c>
      <c r="F18">
        <f>SQRT(($B$2-C18)^2+($C$2-D18)^2+($D$2-E18)^2)</f>
        <v>9.4562148875752594E-2</v>
      </c>
      <c r="G18" s="10">
        <f>AVERAGE(F18:F22)</f>
        <v>0.18907016298049772</v>
      </c>
      <c r="P18" s="15">
        <v>1</v>
      </c>
      <c r="Q18">
        <v>1</v>
      </c>
      <c r="R18">
        <v>-0.251</v>
      </c>
      <c r="S18">
        <v>0.14799999999999999</v>
      </c>
      <c r="T18">
        <v>1.2030000000000001</v>
      </c>
      <c r="U18">
        <f>SQRT(($B$2-R18)^2+($C$2-S18)^2+($D$2-T18)^2)</f>
        <v>1.153739138627099</v>
      </c>
      <c r="V18" s="10">
        <f>AVERAGE(U18:U22)</f>
        <v>1.1340970246386475</v>
      </c>
      <c r="W18" s="15">
        <v>1</v>
      </c>
      <c r="X18">
        <v>1</v>
      </c>
      <c r="AB18">
        <f>SQRT(($B$2-Y18)^2+($C$2-Z18)^2+($D$2-AA18)^2)</f>
        <v>1.5</v>
      </c>
      <c r="AC18" s="10">
        <f>AVERAGE(AB18:AB22)</f>
        <v>1.5</v>
      </c>
    </row>
    <row r="19" spans="1:29" x14ac:dyDescent="0.25">
      <c r="A19" s="15"/>
      <c r="B19">
        <v>2</v>
      </c>
      <c r="C19">
        <v>0.51700000000000002</v>
      </c>
      <c r="D19">
        <v>0.92500000000000004</v>
      </c>
      <c r="E19">
        <v>0.90200000000000002</v>
      </c>
      <c r="F19">
        <f>SQRT(($B$2-C19)^2+($C$2-D19)^2+($D$2-E19)^2)</f>
        <v>0.1245712647443221</v>
      </c>
      <c r="G19" s="10"/>
      <c r="P19" s="15"/>
      <c r="Q19">
        <v>2</v>
      </c>
      <c r="R19">
        <v>-0.22800000000000001</v>
      </c>
      <c r="S19">
        <v>0.13300000000000001</v>
      </c>
      <c r="T19">
        <v>1.2509999999999999</v>
      </c>
      <c r="U19">
        <f>SQRT(($B$2-R19)^2+($C$2-S19)^2+($D$2-T19)^2)</f>
        <v>1.1596007933767551</v>
      </c>
      <c r="V19" s="10"/>
      <c r="W19" s="15"/>
      <c r="X19">
        <v>2</v>
      </c>
      <c r="AB19">
        <f>SQRT(($B$2-Y19)^2+($C$2-Z19)^2+($D$2-AA19)^2)</f>
        <v>1.5</v>
      </c>
      <c r="AC19" s="10"/>
    </row>
    <row r="20" spans="1:29" x14ac:dyDescent="0.25">
      <c r="A20" s="15"/>
      <c r="B20">
        <v>3</v>
      </c>
      <c r="C20">
        <v>0.48099999999999998</v>
      </c>
      <c r="D20">
        <v>0.85299999999999998</v>
      </c>
      <c r="E20">
        <v>0.80800000000000005</v>
      </c>
      <c r="F20">
        <f>SQRT(($B$2-C20)^2+($C$2-D20)^2+($D$2-E20)^2)</f>
        <v>0.24255720974648431</v>
      </c>
      <c r="G20" s="10"/>
      <c r="P20" s="15"/>
      <c r="Q20">
        <v>3</v>
      </c>
      <c r="R20">
        <v>-0.193</v>
      </c>
      <c r="S20">
        <v>0.14799999999999999</v>
      </c>
      <c r="T20">
        <v>1.2390000000000001</v>
      </c>
      <c r="U20">
        <f>SQRT(($B$2-R20)^2+($C$2-S20)^2+($D$2-T20)^2)</f>
        <v>1.1239546254186599</v>
      </c>
      <c r="V20" s="10"/>
      <c r="W20" s="15"/>
      <c r="X20">
        <v>3</v>
      </c>
      <c r="AB20">
        <f>SQRT(($B$2-Y20)^2+($C$2-Z20)^2+($D$2-AA20)^2)</f>
        <v>1.5</v>
      </c>
      <c r="AC20" s="10"/>
    </row>
    <row r="21" spans="1:29" x14ac:dyDescent="0.25">
      <c r="A21" s="15"/>
      <c r="B21">
        <v>4</v>
      </c>
      <c r="C21">
        <v>0.47399999999999998</v>
      </c>
      <c r="D21">
        <v>0.89900000000000002</v>
      </c>
      <c r="E21">
        <v>0.83899999999999997</v>
      </c>
      <c r="F21">
        <f>SQRT(($B$2-C21)^2+($C$2-D21)^2+($D$2-E21)^2)</f>
        <v>0.19182804800132855</v>
      </c>
      <c r="G21" s="10"/>
      <c r="P21" s="15"/>
      <c r="Q21">
        <v>4</v>
      </c>
      <c r="R21">
        <v>-0.183</v>
      </c>
      <c r="S21">
        <v>0.14499999999999999</v>
      </c>
      <c r="T21">
        <v>1.228</v>
      </c>
      <c r="U21">
        <f>SQRT(($B$2-R21)^2+($C$2-S21)^2+($D$2-T21)^2)</f>
        <v>1.1178094649805037</v>
      </c>
      <c r="V21" s="10"/>
      <c r="W21" s="15"/>
      <c r="X21">
        <v>4</v>
      </c>
      <c r="AB21">
        <f>SQRT(($B$2-Y21)^2+($C$2-Z21)^2+($D$2-AA21)^2)</f>
        <v>1.5</v>
      </c>
      <c r="AC21" s="10"/>
    </row>
    <row r="22" spans="1:29" x14ac:dyDescent="0.25">
      <c r="A22" s="15"/>
      <c r="B22">
        <v>5</v>
      </c>
      <c r="C22">
        <v>0.47899999999999998</v>
      </c>
      <c r="D22">
        <v>0.84599999999999997</v>
      </c>
      <c r="E22">
        <v>0.753</v>
      </c>
      <c r="F22">
        <f>SQRT(($B$2-C22)^2+($C$2-D22)^2+($D$2-E22)^2)</f>
        <v>0.29183214353460107</v>
      </c>
      <c r="G22" s="10"/>
      <c r="P22" s="15"/>
      <c r="Q22">
        <v>5</v>
      </c>
      <c r="R22">
        <v>-0.187</v>
      </c>
      <c r="S22">
        <v>0.155</v>
      </c>
      <c r="T22">
        <v>1.2410000000000001</v>
      </c>
      <c r="U22">
        <f>SQRT(($B$2-R22)^2+($C$2-S22)^2+($D$2-T22)^2)</f>
        <v>1.1153811007902188</v>
      </c>
      <c r="V22" s="10"/>
      <c r="W22" s="15"/>
      <c r="X22">
        <v>5</v>
      </c>
      <c r="AB22">
        <f>SQRT(($B$2-Y22)^2+($C$2-Z22)^2+($D$2-AA22)^2)</f>
        <v>1.5</v>
      </c>
      <c r="AC22" s="10"/>
    </row>
    <row r="23" spans="1:29" x14ac:dyDescent="0.25">
      <c r="A23" s="11">
        <v>2</v>
      </c>
      <c r="B23">
        <v>1</v>
      </c>
      <c r="C23">
        <v>0.127</v>
      </c>
      <c r="D23">
        <v>0.78400000000000003</v>
      </c>
      <c r="E23">
        <v>0.71599999999999997</v>
      </c>
      <c r="F23">
        <f>SQRT(($B$3-C23)^2+($C$3-D23)^2+($D$3-E23)^2)</f>
        <v>0.37873605584892495</v>
      </c>
      <c r="G23" s="10">
        <f>AVERAGE(F23:F27)</f>
        <v>0.29277517218347787</v>
      </c>
      <c r="P23" s="11">
        <v>2</v>
      </c>
      <c r="Q23">
        <v>1</v>
      </c>
      <c r="R23">
        <v>-3.7999999999999999E-2</v>
      </c>
      <c r="S23">
        <v>0.14699999999999999</v>
      </c>
      <c r="T23">
        <v>1.2350000000000001</v>
      </c>
      <c r="U23">
        <f>SQRT(($B$3-R23)^2+($C$3-S23)^2+($D$3-T23)^2)</f>
        <v>0.88559471543138735</v>
      </c>
      <c r="V23" s="10">
        <f>AVERAGE(U23:U27)</f>
        <v>0.86269265404398721</v>
      </c>
      <c r="W23" s="11">
        <v>2</v>
      </c>
      <c r="X23">
        <v>1</v>
      </c>
      <c r="AB23">
        <f>SQRT(($B$3-Y23)^2+($C$3-Z23)^2+($D$3-AA23)^2)</f>
        <v>1.4142135623730951</v>
      </c>
      <c r="AC23" s="10">
        <f>AVERAGE(AB23:AB27)</f>
        <v>1.4142135623730951</v>
      </c>
    </row>
    <row r="24" spans="1:29" x14ac:dyDescent="0.25">
      <c r="A24" s="11"/>
      <c r="B24">
        <v>2</v>
      </c>
      <c r="C24">
        <v>8.5000000000000006E-2</v>
      </c>
      <c r="D24">
        <v>0.91600000000000004</v>
      </c>
      <c r="E24">
        <v>0.86499999999999999</v>
      </c>
      <c r="F24">
        <f>SQRT(($B$3-C24)^2+($C$3-D24)^2+($D$3-E24)^2)</f>
        <v>0.18029420401111065</v>
      </c>
      <c r="G24" s="10"/>
      <c r="P24" s="11"/>
      <c r="Q24">
        <v>2</v>
      </c>
      <c r="R24">
        <v>-0.16800000000000001</v>
      </c>
      <c r="S24">
        <v>0.191</v>
      </c>
      <c r="T24">
        <v>1.222</v>
      </c>
      <c r="U24">
        <f>SQRT(($B$3-R24)^2+($C$3-S24)^2+($D$3-T24)^2)</f>
        <v>0.85556355696114117</v>
      </c>
      <c r="V24" s="10"/>
      <c r="W24" s="11"/>
      <c r="X24">
        <v>2</v>
      </c>
      <c r="AB24">
        <f>SQRT(($B$3-Y24)^2+($C$3-Z24)^2+($D$3-AA24)^2)</f>
        <v>1.4142135623730951</v>
      </c>
      <c r="AC24" s="10"/>
    </row>
    <row r="25" spans="1:29" x14ac:dyDescent="0.25">
      <c r="A25" s="11"/>
      <c r="B25">
        <v>3</v>
      </c>
      <c r="C25">
        <v>7.8E-2</v>
      </c>
      <c r="D25">
        <v>0.93200000000000005</v>
      </c>
      <c r="E25">
        <v>0.89</v>
      </c>
      <c r="F25">
        <f t="shared" ref="F25:F27" si="1">SQRT(($B$3-C25)^2+($C$3-D25)^2+($D$3-E25)^2)</f>
        <v>0.15102317702922285</v>
      </c>
      <c r="G25" s="10"/>
      <c r="P25" s="11"/>
      <c r="Q25">
        <v>3</v>
      </c>
      <c r="R25">
        <v>-0.16800000000000001</v>
      </c>
      <c r="S25">
        <v>0.188</v>
      </c>
      <c r="T25">
        <v>1.2130000000000001</v>
      </c>
      <c r="U25">
        <f t="shared" ref="U25:U27" si="2">SQRT(($B$3-R25)^2+($C$3-S25)^2+($D$3-T25)^2)</f>
        <v>0.85611739849158541</v>
      </c>
      <c r="V25" s="10"/>
      <c r="W25" s="11"/>
      <c r="X25">
        <v>3</v>
      </c>
      <c r="AB25">
        <f t="shared" ref="AB25:AB27" si="3">SQRT(($B$3-Y25)^2+($C$3-Z25)^2+($D$3-AA25)^2)</f>
        <v>1.4142135623730951</v>
      </c>
      <c r="AC25" s="10"/>
    </row>
    <row r="26" spans="1:29" x14ac:dyDescent="0.25">
      <c r="A26" s="11"/>
      <c r="B26">
        <v>4</v>
      </c>
      <c r="C26">
        <v>0.113</v>
      </c>
      <c r="D26">
        <v>0.76500000000000001</v>
      </c>
      <c r="E26">
        <v>0.71499999999999997</v>
      </c>
      <c r="F26">
        <f t="shared" si="1"/>
        <v>0.3862887521013264</v>
      </c>
      <c r="G26" s="10"/>
      <c r="P26" s="11"/>
      <c r="Q26">
        <v>4</v>
      </c>
      <c r="R26">
        <v>-0.188</v>
      </c>
      <c r="S26">
        <v>0.17699999999999999</v>
      </c>
      <c r="T26">
        <v>1.214</v>
      </c>
      <c r="U26">
        <f t="shared" si="2"/>
        <v>0.87090125731910617</v>
      </c>
      <c r="V26" s="10"/>
      <c r="W26" s="11"/>
      <c r="X26">
        <v>4</v>
      </c>
      <c r="AB26">
        <f t="shared" si="3"/>
        <v>1.4142135623730951</v>
      </c>
      <c r="AC26" s="10"/>
    </row>
    <row r="27" spans="1:29" x14ac:dyDescent="0.25">
      <c r="A27" s="11"/>
      <c r="B27">
        <v>5</v>
      </c>
      <c r="C27">
        <v>6.0999999999999999E-2</v>
      </c>
      <c r="D27">
        <v>0.75600000000000001</v>
      </c>
      <c r="E27">
        <v>0.73199999999999998</v>
      </c>
      <c r="F27">
        <f t="shared" si="1"/>
        <v>0.36753367192680458</v>
      </c>
      <c r="G27" s="10"/>
      <c r="P27" s="11"/>
      <c r="Q27">
        <v>5</v>
      </c>
      <c r="R27">
        <v>-0.19700000000000001</v>
      </c>
      <c r="S27">
        <v>0.21199999999999999</v>
      </c>
      <c r="T27">
        <v>1.234</v>
      </c>
      <c r="U27">
        <f t="shared" si="2"/>
        <v>0.84528634201671571</v>
      </c>
      <c r="V27" s="10"/>
      <c r="W27" s="11"/>
      <c r="X27">
        <v>5</v>
      </c>
      <c r="AB27">
        <f t="shared" si="3"/>
        <v>1.4142135623730951</v>
      </c>
      <c r="AC27" s="10"/>
    </row>
    <row r="28" spans="1:29" x14ac:dyDescent="0.25">
      <c r="A28" s="12">
        <v>4</v>
      </c>
      <c r="B28">
        <v>1</v>
      </c>
      <c r="C28">
        <v>0.58299999999999996</v>
      </c>
      <c r="D28">
        <v>-0.623</v>
      </c>
      <c r="E28">
        <v>1.139</v>
      </c>
      <c r="F28">
        <f>SQRT(($B$5-C28)^2+($C$5-D28)^2+($D$5-E28)^2)</f>
        <v>8.9966660491539854E-2</v>
      </c>
      <c r="G28" s="10">
        <f>AVERAGE(F28:F32)</f>
        <v>0.25853724390055288</v>
      </c>
      <c r="P28" s="12">
        <v>4</v>
      </c>
      <c r="Q28">
        <v>1</v>
      </c>
      <c r="R28">
        <v>-0.17399999999999999</v>
      </c>
      <c r="S28">
        <v>0.14899999999999999</v>
      </c>
      <c r="T28">
        <v>1.325</v>
      </c>
      <c r="U28">
        <f>SQRT(($B$5-R28)^2+($C$5-S28)^2+($D$5-T28)^2)</f>
        <v>1.0202337967348463</v>
      </c>
      <c r="V28" s="10">
        <f>AVERAGE(U28:U32)</f>
        <v>0.98188347846723012</v>
      </c>
      <c r="W28" s="12">
        <v>4</v>
      </c>
      <c r="X28">
        <v>1</v>
      </c>
      <c r="AB28">
        <f>SQRT(($B$5-Y28)^2+($C$5-Z28)^2+($D$5-AA28)^2)</f>
        <v>1.4025779835716801</v>
      </c>
      <c r="AC28" s="10">
        <f>AVERAGE(AB28:AB32)</f>
        <v>1.4025779835716801</v>
      </c>
    </row>
    <row r="29" spans="1:29" x14ac:dyDescent="0.25">
      <c r="A29" s="12"/>
      <c r="B29">
        <v>2</v>
      </c>
      <c r="C29">
        <v>0.75</v>
      </c>
      <c r="D29">
        <v>-0.81499999999999995</v>
      </c>
      <c r="E29">
        <v>1.4830000000000001</v>
      </c>
      <c r="F29">
        <f>SQRT(($B$5-C29)^2+($C$5-D29)^2+($D$5-E29)^2)</f>
        <v>0.45809278536121917</v>
      </c>
      <c r="G29" s="10"/>
      <c r="P29" s="12"/>
      <c r="Q29">
        <v>2</v>
      </c>
      <c r="R29">
        <v>-0.10100000000000001</v>
      </c>
      <c r="S29">
        <v>0.154</v>
      </c>
      <c r="T29">
        <v>1.343</v>
      </c>
      <c r="U29">
        <f>SQRT(($B$5-R29)^2+($C$5-S29)^2+($D$5-T29)^2)</f>
        <v>0.98051058127895796</v>
      </c>
      <c r="V29" s="10"/>
      <c r="W29" s="12"/>
      <c r="X29">
        <v>2</v>
      </c>
      <c r="AB29">
        <f>SQRT(($B$5-Y29)^2+($C$5-Z29)^2+($D$5-AA29)^2)</f>
        <v>1.4025779835716801</v>
      </c>
      <c r="AC29" s="10"/>
    </row>
    <row r="30" spans="1:29" x14ac:dyDescent="0.25">
      <c r="A30" s="12"/>
      <c r="B30">
        <v>3</v>
      </c>
      <c r="C30">
        <v>0.61399999999999999</v>
      </c>
      <c r="D30">
        <v>-0.64400000000000002</v>
      </c>
      <c r="E30">
        <v>1.2250000000000001</v>
      </c>
      <c r="F30">
        <f>SQRT(($B$5-C30)^2+($C$5-D30)^2+($D$5-E30)^2)</f>
        <v>0.1361322886019331</v>
      </c>
      <c r="G30" s="10"/>
      <c r="P30" s="12"/>
      <c r="Q30">
        <v>3</v>
      </c>
      <c r="R30">
        <v>-0.09</v>
      </c>
      <c r="S30">
        <v>0.17199999999999999</v>
      </c>
      <c r="T30">
        <v>1.329</v>
      </c>
      <c r="U30">
        <f>SQRT(($B$5-R30)^2+($C$5-S30)^2+($D$5-T30)^2)</f>
        <v>0.98538317420179244</v>
      </c>
      <c r="V30" s="10"/>
      <c r="W30" s="12"/>
      <c r="X30">
        <v>3</v>
      </c>
      <c r="AB30">
        <f>SQRT(($B$5-Y30)^2+($C$5-Z30)^2+($D$5-AA30)^2)</f>
        <v>1.4025779835716801</v>
      </c>
      <c r="AC30" s="10"/>
    </row>
    <row r="31" spans="1:29" x14ac:dyDescent="0.25">
      <c r="A31" s="12"/>
      <c r="B31">
        <v>4</v>
      </c>
      <c r="C31">
        <v>0.749</v>
      </c>
      <c r="D31">
        <v>-0.81699999999999995</v>
      </c>
      <c r="E31">
        <v>1.4390000000000001</v>
      </c>
      <c r="F31">
        <f>SQRT(($B$5-C31)^2+($C$5-D31)^2+($D$5-E31)^2)</f>
        <v>0.42914566291645079</v>
      </c>
      <c r="G31" s="10"/>
      <c r="P31" s="12"/>
      <c r="Q31">
        <v>4</v>
      </c>
      <c r="R31">
        <v>-5.7000000000000002E-2</v>
      </c>
      <c r="S31">
        <v>0.13800000000000001</v>
      </c>
      <c r="T31">
        <v>1.375</v>
      </c>
      <c r="U31">
        <f>SQRT(($B$5-R31)^2+($C$5-S31)^2+($D$5-T31)^2)</f>
        <v>0.94815241390822824</v>
      </c>
      <c r="V31" s="10"/>
      <c r="W31" s="12"/>
      <c r="X31">
        <v>4</v>
      </c>
      <c r="AB31">
        <f>SQRT(($B$5-Y31)^2+($C$5-Z31)^2+($D$5-AA31)^2)</f>
        <v>1.4025779835716801</v>
      </c>
      <c r="AC31" s="10"/>
    </row>
    <row r="32" spans="1:29" x14ac:dyDescent="0.25">
      <c r="A32" s="12"/>
      <c r="B32">
        <v>5</v>
      </c>
      <c r="C32">
        <v>0.57899999999999996</v>
      </c>
      <c r="D32">
        <v>-0.52600000000000002</v>
      </c>
      <c r="E32">
        <v>1.022</v>
      </c>
      <c r="F32">
        <f>SQRT(($B$5-C32)^2+($C$5-D32)^2+($D$5-E32)^2)</f>
        <v>0.17934882213162145</v>
      </c>
      <c r="G32" s="10"/>
      <c r="P32" s="12"/>
      <c r="Q32">
        <v>5</v>
      </c>
      <c r="R32">
        <v>-6.3E-2</v>
      </c>
      <c r="S32">
        <v>0.16800000000000001</v>
      </c>
      <c r="T32">
        <v>1.375</v>
      </c>
      <c r="U32">
        <f>SQRT(($B$5-R32)^2+($C$5-S32)^2+($D$5-T32)^2)</f>
        <v>0.97513742621232624</v>
      </c>
      <c r="V32" s="10"/>
      <c r="W32" s="12"/>
      <c r="X32">
        <v>5</v>
      </c>
      <c r="AB32">
        <f>SQRT(($B$5-Y32)^2+($C$5-Z32)^2+($D$5-AA32)^2)</f>
        <v>1.4025779835716801</v>
      </c>
      <c r="AC32" s="10"/>
    </row>
    <row r="33" spans="1:29" x14ac:dyDescent="0.25">
      <c r="A33" s="13">
        <v>5</v>
      </c>
      <c r="B33">
        <v>1</v>
      </c>
      <c r="C33">
        <v>8.0000000000000002E-3</v>
      </c>
      <c r="D33">
        <v>-0.19600000000000001</v>
      </c>
      <c r="E33">
        <v>1.1830000000000001</v>
      </c>
      <c r="F33">
        <f>SQRT(($B$6-C33)^2+($C$6-D33)^2+($D$6-E33)^2)</f>
        <v>0.10568348972285119</v>
      </c>
      <c r="G33" s="10">
        <f>AVERAGE(F33:F37)</f>
        <v>0.14948065652998588</v>
      </c>
      <c r="P33" s="13">
        <v>5</v>
      </c>
      <c r="Q33">
        <v>1</v>
      </c>
      <c r="R33">
        <v>4.4999999999999998E-2</v>
      </c>
      <c r="S33">
        <v>0.17699999999999999</v>
      </c>
      <c r="T33">
        <v>1.2250000000000001</v>
      </c>
      <c r="U33">
        <f>SQRT(($B$6-R33)^2+($C$6-S33)^2+($D$6-T33)^2)</f>
        <v>0.47976973643613663</v>
      </c>
      <c r="V33" s="10">
        <f>AVERAGE(U33:U37)</f>
        <v>0.45127532817768223</v>
      </c>
      <c r="W33" s="13">
        <v>5</v>
      </c>
      <c r="X33">
        <v>1</v>
      </c>
      <c r="AB33">
        <f>SQRT(($B$6-Y33)^2+($C$6-Z33)^2+($D$6-AA33)^2)</f>
        <v>1.2369316876852983</v>
      </c>
      <c r="AC33" s="10">
        <f>AVERAGE(AB33:AB37)</f>
        <v>1.2369316876852983</v>
      </c>
    </row>
    <row r="34" spans="1:29" x14ac:dyDescent="0.25">
      <c r="A34" s="13"/>
      <c r="B34">
        <v>2</v>
      </c>
      <c r="C34">
        <v>9.9000000000000005E-2</v>
      </c>
      <c r="D34">
        <v>-0.32200000000000001</v>
      </c>
      <c r="E34">
        <v>1.3440000000000001</v>
      </c>
      <c r="F34">
        <f t="shared" ref="F34:F37" si="4">SQRT(($B$6-C34)^2+($C$6-D34)^2+($D$6-E34)^2)</f>
        <v>0.17612779451296162</v>
      </c>
      <c r="G34" s="10"/>
      <c r="P34" s="13"/>
      <c r="Q34">
        <v>2</v>
      </c>
      <c r="R34">
        <v>3.4000000000000002E-2</v>
      </c>
      <c r="S34">
        <v>0.14799999999999999</v>
      </c>
      <c r="T34">
        <v>1.228</v>
      </c>
      <c r="U34">
        <f t="shared" ref="U34:U37" si="5">SQRT(($B$6-R34)^2+($C$6-S34)^2+($D$6-T34)^2)</f>
        <v>0.45015997156566462</v>
      </c>
      <c r="V34" s="10"/>
      <c r="W34" s="13"/>
      <c r="X34">
        <v>2</v>
      </c>
      <c r="AB34">
        <f t="shared" ref="AB34:AB37" si="6">SQRT(($B$6-Y34)^2+($C$6-Z34)^2+($D$6-AA34)^2)</f>
        <v>1.2369316876852983</v>
      </c>
      <c r="AC34" s="10"/>
    </row>
    <row r="35" spans="1:29" x14ac:dyDescent="0.25">
      <c r="A35" s="13"/>
      <c r="B35">
        <v>3</v>
      </c>
      <c r="C35">
        <v>2.8000000000000001E-2</v>
      </c>
      <c r="D35">
        <v>-0.32700000000000001</v>
      </c>
      <c r="E35">
        <v>1.4379999999999999</v>
      </c>
      <c r="F35">
        <f t="shared" si="4"/>
        <v>0.24115762480170513</v>
      </c>
      <c r="G35" s="10"/>
      <c r="P35" s="13"/>
      <c r="Q35">
        <v>3</v>
      </c>
      <c r="R35">
        <v>4.2000000000000003E-2</v>
      </c>
      <c r="S35">
        <v>0.17899999999999999</v>
      </c>
      <c r="T35">
        <v>1.212</v>
      </c>
      <c r="U35">
        <f t="shared" si="5"/>
        <v>0.48098752582577436</v>
      </c>
      <c r="V35" s="10"/>
      <c r="W35" s="13"/>
      <c r="X35">
        <v>3</v>
      </c>
      <c r="AB35">
        <f t="shared" si="6"/>
        <v>1.2369316876852983</v>
      </c>
      <c r="AC35" s="10"/>
    </row>
    <row r="36" spans="1:29" x14ac:dyDescent="0.25">
      <c r="A36" s="13"/>
      <c r="B36">
        <v>4</v>
      </c>
      <c r="C36">
        <v>7.9000000000000001E-2</v>
      </c>
      <c r="D36">
        <v>-0.26700000000000002</v>
      </c>
      <c r="E36">
        <v>1.248</v>
      </c>
      <c r="F36">
        <f t="shared" si="4"/>
        <v>9.8152941881535075E-2</v>
      </c>
      <c r="G36" s="10"/>
      <c r="P36" s="13"/>
      <c r="Q36">
        <v>4</v>
      </c>
      <c r="R36">
        <v>0.104</v>
      </c>
      <c r="S36">
        <v>0.115</v>
      </c>
      <c r="T36">
        <v>1.2090000000000001</v>
      </c>
      <c r="U36">
        <f t="shared" si="5"/>
        <v>0.42792756396380915</v>
      </c>
      <c r="V36" s="10"/>
      <c r="W36" s="13"/>
      <c r="X36">
        <v>4</v>
      </c>
      <c r="AB36">
        <f t="shared" si="6"/>
        <v>1.2369316876852983</v>
      </c>
      <c r="AC36" s="10"/>
    </row>
    <row r="37" spans="1:29" x14ac:dyDescent="0.25">
      <c r="A37" s="13"/>
      <c r="B37">
        <v>5</v>
      </c>
      <c r="C37">
        <v>0.10299999999999999</v>
      </c>
      <c r="D37">
        <v>-0.22700000000000001</v>
      </c>
      <c r="E37">
        <v>1.1970000000000001</v>
      </c>
      <c r="F37">
        <f t="shared" si="4"/>
        <v>0.12628143173087639</v>
      </c>
      <c r="G37" s="10"/>
      <c r="P37" s="13"/>
      <c r="Q37">
        <v>5</v>
      </c>
      <c r="R37">
        <v>0.14000000000000001</v>
      </c>
      <c r="S37">
        <v>9.2799999999999994E-2</v>
      </c>
      <c r="T37">
        <v>1.2210000000000001</v>
      </c>
      <c r="U37">
        <f t="shared" si="5"/>
        <v>0.41753184309702657</v>
      </c>
      <c r="V37" s="10"/>
      <c r="W37" s="13"/>
      <c r="X37">
        <v>5</v>
      </c>
      <c r="AB37">
        <f t="shared" si="6"/>
        <v>1.2369316876852983</v>
      </c>
      <c r="AC37" s="10"/>
    </row>
    <row r="39" spans="1:29" x14ac:dyDescent="0.25">
      <c r="A39" s="10" t="s">
        <v>20</v>
      </c>
      <c r="B39" s="10"/>
      <c r="C39">
        <v>3</v>
      </c>
      <c r="D39">
        <v>1</v>
      </c>
      <c r="E39">
        <v>2</v>
      </c>
      <c r="F39">
        <v>4</v>
      </c>
      <c r="G39">
        <v>5</v>
      </c>
      <c r="P39" s="10" t="s">
        <v>20</v>
      </c>
      <c r="Q39" s="10"/>
      <c r="R39">
        <v>3</v>
      </c>
      <c r="S39">
        <v>1</v>
      </c>
      <c r="T39">
        <v>2</v>
      </c>
      <c r="U39">
        <v>4</v>
      </c>
      <c r="V39">
        <v>5</v>
      </c>
    </row>
    <row r="40" spans="1:29" x14ac:dyDescent="0.25">
      <c r="A40" s="10"/>
      <c r="B40" s="10"/>
      <c r="C40">
        <f>_xlfn.STDEV.S(F13:F17)</f>
        <v>0.10955407308311925</v>
      </c>
      <c r="D40">
        <f>_xlfn.STDEV.S(F18:F22)</f>
        <v>8.1425375885899556E-2</v>
      </c>
      <c r="E40">
        <f>_xlfn.STDEV.S(F23:F27)</f>
        <v>0.11669242987944249</v>
      </c>
      <c r="F40">
        <f>_xlfn.STDEV.S(F28:F32)</f>
        <v>0.17219136707565375</v>
      </c>
      <c r="G40">
        <f>_xlfn.STDEV.S(F33:F37)</f>
        <v>5.9593763551276824E-2</v>
      </c>
      <c r="P40" s="10"/>
      <c r="Q40" s="10"/>
      <c r="R40">
        <f>_xlfn.STDEV.S(U13:U17)</f>
        <v>3.2326001554181708E-2</v>
      </c>
      <c r="S40">
        <f>_xlfn.STDEV.S(U18:U22)</f>
        <v>2.0944531081153257E-2</v>
      </c>
      <c r="T40">
        <f>_xlfn.STDEV.S(U23:U27)</f>
        <v>1.5723575394191593E-2</v>
      </c>
      <c r="U40">
        <f>_xlfn.STDEV.S(U28:U32)</f>
        <v>2.5827183186813939E-2</v>
      </c>
      <c r="V40">
        <f>_xlfn.STDEV.S(U33:U37)</f>
        <v>2.9067726478973984E-2</v>
      </c>
    </row>
    <row r="42" spans="1:29" x14ac:dyDescent="0.25">
      <c r="G42" t="s">
        <v>15</v>
      </c>
    </row>
    <row r="44" spans="1:29" x14ac:dyDescent="0.25">
      <c r="A44" s="10" t="s">
        <v>16</v>
      </c>
      <c r="B44" s="10"/>
      <c r="C44" s="10"/>
      <c r="D44" s="10"/>
      <c r="E44" s="10"/>
      <c r="F44" s="10"/>
      <c r="G44" s="10"/>
      <c r="H44" s="10" t="s">
        <v>17</v>
      </c>
      <c r="I44" s="10"/>
      <c r="J44" s="10"/>
      <c r="K44" s="10"/>
      <c r="L44" s="10"/>
      <c r="M44" s="10"/>
      <c r="N44" s="10"/>
      <c r="P44" s="10" t="s">
        <v>18</v>
      </c>
      <c r="Q44" s="10"/>
      <c r="R44" s="10"/>
      <c r="S44" s="10"/>
      <c r="T44" s="10"/>
      <c r="U44" s="10"/>
      <c r="V44" s="10"/>
    </row>
    <row r="45" spans="1:29" x14ac:dyDescent="0.25">
      <c r="A45" t="s">
        <v>10</v>
      </c>
      <c r="B45" t="s">
        <v>9</v>
      </c>
      <c r="C45" t="s">
        <v>5</v>
      </c>
      <c r="D45" t="s">
        <v>6</v>
      </c>
      <c r="E45" t="s">
        <v>7</v>
      </c>
      <c r="F45" t="s">
        <v>8</v>
      </c>
      <c r="G45" t="s">
        <v>11</v>
      </c>
      <c r="H45" t="s">
        <v>10</v>
      </c>
      <c r="I45" t="s">
        <v>9</v>
      </c>
      <c r="J45" t="s">
        <v>5</v>
      </c>
      <c r="K45" t="s">
        <v>6</v>
      </c>
      <c r="L45" t="s">
        <v>7</v>
      </c>
      <c r="M45" t="s">
        <v>8</v>
      </c>
      <c r="N45" t="s">
        <v>11</v>
      </c>
      <c r="P45" t="s">
        <v>10</v>
      </c>
      <c r="Q45" t="s">
        <v>9</v>
      </c>
      <c r="R45" t="s">
        <v>5</v>
      </c>
      <c r="S45" t="s">
        <v>6</v>
      </c>
      <c r="T45" t="s">
        <v>7</v>
      </c>
      <c r="U45" t="s">
        <v>8</v>
      </c>
      <c r="V45" t="s">
        <v>11</v>
      </c>
    </row>
    <row r="46" spans="1:29" x14ac:dyDescent="0.25">
      <c r="A46" s="14">
        <v>3</v>
      </c>
      <c r="B46">
        <v>1</v>
      </c>
      <c r="C46">
        <v>0.56999999999999995</v>
      </c>
      <c r="D46">
        <v>0.505</v>
      </c>
      <c r="E46">
        <v>1.514</v>
      </c>
      <c r="F46">
        <f>SQRT(($B$4-C46)^2+($C$4-D46)^2+($D$4-E46)^2)</f>
        <v>7.1561162651259322E-2</v>
      </c>
      <c r="G46" s="10">
        <f>AVERAGE(F46:F50)</f>
        <v>4.1073689643696724E-2</v>
      </c>
      <c r="H46" s="14">
        <v>3</v>
      </c>
      <c r="I46">
        <v>1</v>
      </c>
      <c r="J46">
        <v>0.70199999999999996</v>
      </c>
      <c r="K46">
        <v>0.50800000000000001</v>
      </c>
      <c r="L46">
        <v>1.522</v>
      </c>
      <c r="M46">
        <f>SQRT(($B$4-J46)^2+($C$4-K46)^2+($D$4-L46)^2)</f>
        <v>0.20335191171956066</v>
      </c>
      <c r="N46" s="10">
        <f>AVERAGE(M46:M50)</f>
        <v>0.194299349068079</v>
      </c>
      <c r="P46" s="14">
        <v>3</v>
      </c>
      <c r="Q46">
        <v>1</v>
      </c>
      <c r="R46">
        <v>0.70399999999999996</v>
      </c>
      <c r="S46">
        <v>0.51100000000000001</v>
      </c>
      <c r="T46">
        <v>1.52</v>
      </c>
      <c r="U46">
        <f>SQRT(($B$4-R46)^2+($C$4-S46)^2+($D$4-T46)^2)</f>
        <v>0.20527298896834914</v>
      </c>
      <c r="V46" s="10">
        <f>AVERAGE(U46:U50)</f>
        <v>0.19615623082057443</v>
      </c>
    </row>
    <row r="47" spans="1:29" x14ac:dyDescent="0.25">
      <c r="A47" s="14"/>
      <c r="B47">
        <v>2</v>
      </c>
      <c r="C47">
        <v>0.55000000000000004</v>
      </c>
      <c r="D47">
        <v>0.496</v>
      </c>
      <c r="E47">
        <v>1.5389999999999999</v>
      </c>
      <c r="F47">
        <f>SQRT(($B$4-C47)^2+($C$4-D47)^2+($D$4-E47)^2)</f>
        <v>6.3537390566500276E-2</v>
      </c>
      <c r="G47" s="10"/>
      <c r="H47" s="14"/>
      <c r="I47">
        <v>2</v>
      </c>
      <c r="J47">
        <v>0.621</v>
      </c>
      <c r="K47">
        <v>0.46400000000000002</v>
      </c>
      <c r="L47">
        <v>1.534</v>
      </c>
      <c r="M47">
        <f>SQRT(($B$4-J47)^2+($C$4-K47)^2+($D$4-L47)^2)</f>
        <v>0.13074020039758236</v>
      </c>
      <c r="N47" s="10"/>
      <c r="P47" s="14"/>
      <c r="Q47">
        <v>2</v>
      </c>
      <c r="R47">
        <v>0.63400000000000001</v>
      </c>
      <c r="S47">
        <v>0.48099999999999998</v>
      </c>
      <c r="T47">
        <v>1.5640000000000001</v>
      </c>
      <c r="U47">
        <f>SQRT(($B$4-R47)^2+($C$4-S47)^2+($D$4-T47)^2)</f>
        <v>0.14970971912337558</v>
      </c>
      <c r="V47" s="10"/>
    </row>
    <row r="48" spans="1:29" x14ac:dyDescent="0.25">
      <c r="A48" s="14"/>
      <c r="B48">
        <v>3</v>
      </c>
      <c r="C48">
        <v>0.51900000000000002</v>
      </c>
      <c r="D48">
        <v>0.48599999999999999</v>
      </c>
      <c r="E48">
        <v>1.5</v>
      </c>
      <c r="F48">
        <f>SQRT(($B$4-C48)^2+($C$4-D48)^2+($D$4-E48)^2)</f>
        <v>2.3600847442411914E-2</v>
      </c>
      <c r="G48" s="10"/>
      <c r="H48" s="14"/>
      <c r="I48">
        <v>3</v>
      </c>
      <c r="J48">
        <v>0.68300000000000005</v>
      </c>
      <c r="K48">
        <v>0.54900000000000004</v>
      </c>
      <c r="L48">
        <v>1.8919999999999999</v>
      </c>
      <c r="M48">
        <f>SQRT(($B$4-J48)^2+($C$4-K48)^2+($D$4-L48)^2)</f>
        <v>0.43537799668793548</v>
      </c>
      <c r="N48" s="10"/>
      <c r="P48" s="14"/>
      <c r="Q48">
        <v>3</v>
      </c>
      <c r="R48">
        <v>0.68200000000000005</v>
      </c>
      <c r="S48">
        <v>0.53300000000000003</v>
      </c>
      <c r="T48">
        <v>1.891</v>
      </c>
      <c r="U48">
        <f>SQRT(($B$4-R48)^2+($C$4-S48)^2+($D$4-T48)^2)</f>
        <v>0.43254363941688018</v>
      </c>
      <c r="V48" s="10"/>
    </row>
    <row r="49" spans="1:22" x14ac:dyDescent="0.25">
      <c r="A49" s="14"/>
      <c r="B49">
        <v>4</v>
      </c>
      <c r="C49">
        <v>0.53300000000000003</v>
      </c>
      <c r="D49">
        <v>0.5</v>
      </c>
      <c r="E49">
        <v>1.4670000000000001</v>
      </c>
      <c r="F49">
        <f>SQRT(($B$4-C49)^2+($C$4-D49)^2+($D$4-E49)^2)</f>
        <v>4.6669047558312103E-2</v>
      </c>
      <c r="G49" s="10"/>
      <c r="H49" s="14"/>
      <c r="I49">
        <v>4</v>
      </c>
      <c r="J49">
        <v>0.6</v>
      </c>
      <c r="K49">
        <v>0.5</v>
      </c>
      <c r="L49">
        <v>1.4</v>
      </c>
      <c r="M49">
        <f>SQRT(($B$4-J49)^2+($C$4-K49)^2+($D$4-L49)^2)</f>
        <v>0.14142135623730953</v>
      </c>
      <c r="N49" s="10"/>
      <c r="P49" s="14"/>
      <c r="Q49">
        <v>4</v>
      </c>
      <c r="R49">
        <v>0.62</v>
      </c>
      <c r="S49">
        <v>0.501</v>
      </c>
      <c r="T49">
        <v>1.4379999999999999</v>
      </c>
      <c r="U49">
        <f>SQRT(($B$4-R49)^2+($C$4-S49)^2+($D$4-T49)^2)</f>
        <v>0.13507405376311174</v>
      </c>
      <c r="V49" s="10"/>
    </row>
    <row r="50" spans="1:22" x14ac:dyDescent="0.25">
      <c r="A50" s="14"/>
      <c r="B50">
        <v>5</v>
      </c>
      <c r="C50">
        <v>0.5</v>
      </c>
      <c r="D50">
        <v>0.5</v>
      </c>
      <c r="E50">
        <v>1.5</v>
      </c>
      <c r="F50">
        <f>SQRT(($B$4-C50)^2+($C$4-D50)^2+($D$4-E50)^2)</f>
        <v>0</v>
      </c>
      <c r="G50" s="10"/>
      <c r="H50" s="14"/>
      <c r="I50">
        <v>5</v>
      </c>
      <c r="J50">
        <v>0.48199999999999998</v>
      </c>
      <c r="K50">
        <v>0.48199999999999998</v>
      </c>
      <c r="L50">
        <v>1.4450000000000001</v>
      </c>
      <c r="M50">
        <f>SQRT(($B$4-J50)^2+($C$4-K50)^2+($D$4-L50)^2)</f>
        <v>6.0605280298006985E-2</v>
      </c>
      <c r="N50" s="10"/>
      <c r="P50" s="14"/>
      <c r="Q50">
        <v>5</v>
      </c>
      <c r="R50">
        <v>0.48199999999999998</v>
      </c>
      <c r="S50">
        <v>0.49399999999999999</v>
      </c>
      <c r="T50">
        <v>1.4450000000000001</v>
      </c>
      <c r="U50">
        <f>SQRT(($B$4-R50)^2+($C$4-S50)^2+($D$4-T50)^2)</f>
        <v>5.8180752831155369E-2</v>
      </c>
      <c r="V50" s="10"/>
    </row>
    <row r="51" spans="1:22" x14ac:dyDescent="0.25">
      <c r="A51" s="15">
        <v>1</v>
      </c>
      <c r="B51">
        <v>1</v>
      </c>
      <c r="C51">
        <v>0.56599999999999995</v>
      </c>
      <c r="D51">
        <v>0.998</v>
      </c>
      <c r="E51">
        <v>1.004</v>
      </c>
      <c r="F51">
        <f>SQRT(($B$2-C51)^2+($C$2-D51)^2+($D$2-E51)^2)</f>
        <v>6.6151341634164862E-2</v>
      </c>
      <c r="G51" s="10">
        <f>AVERAGE(F51:F55)</f>
        <v>6.294142484670795E-2</v>
      </c>
      <c r="H51" s="15">
        <v>1</v>
      </c>
      <c r="I51">
        <v>1</v>
      </c>
      <c r="J51">
        <v>0.68</v>
      </c>
      <c r="K51">
        <v>0.97599999999999998</v>
      </c>
      <c r="L51">
        <v>0.995</v>
      </c>
      <c r="M51">
        <f>SQRT(($B$2-J51)^2+($C$2-K51)^2+($D$2-L51)^2)</f>
        <v>0.18166177363441108</v>
      </c>
      <c r="N51" s="10">
        <f>AVERAGE(M51:M55)</f>
        <v>0.16271385162467747</v>
      </c>
      <c r="P51" s="15">
        <v>1</v>
      </c>
      <c r="Q51">
        <v>1</v>
      </c>
      <c r="R51">
        <v>0.69799999999999995</v>
      </c>
      <c r="S51">
        <v>0.999</v>
      </c>
      <c r="T51">
        <v>1.0149999999999999</v>
      </c>
      <c r="U51">
        <f>SQRT(($B$2-R51)^2+($C$2-S51)^2+($D$2-T51)^2)</f>
        <v>0.19856988694160044</v>
      </c>
      <c r="V51" s="10">
        <f>AVERAGE(U51:U55)</f>
        <v>0.11854031147671237</v>
      </c>
    </row>
    <row r="52" spans="1:22" x14ac:dyDescent="0.25">
      <c r="A52" s="15"/>
      <c r="B52">
        <v>2</v>
      </c>
      <c r="C52">
        <v>0.55700000000000005</v>
      </c>
      <c r="D52">
        <v>1.0169999999999999</v>
      </c>
      <c r="E52">
        <v>1.044</v>
      </c>
      <c r="F52">
        <f>SQRT(($B$2-C52)^2+($C$2-D52)^2+($D$2-E52)^2)</f>
        <v>7.3986485252375694E-2</v>
      </c>
      <c r="G52" s="10"/>
      <c r="H52" s="15"/>
      <c r="I52">
        <v>2</v>
      </c>
      <c r="J52">
        <v>0.64500000000000002</v>
      </c>
      <c r="K52">
        <v>0.98499999999999999</v>
      </c>
      <c r="L52">
        <v>1.06</v>
      </c>
      <c r="M52">
        <f>SQRT(($B$2-J52)^2+($C$2-K52)^2+($D$2-L52)^2)</f>
        <v>0.15763882770434451</v>
      </c>
      <c r="N52" s="10"/>
      <c r="P52" s="15"/>
      <c r="Q52">
        <v>2</v>
      </c>
      <c r="R52">
        <v>0.64700000000000002</v>
      </c>
      <c r="S52">
        <v>0.98599999999999999</v>
      </c>
      <c r="T52">
        <v>1.0660000000000001</v>
      </c>
      <c r="U52">
        <f>SQRT(($B$2-R52)^2+($C$2-S52)^2+($D$2-T52)^2)</f>
        <v>0.1617436242947462</v>
      </c>
      <c r="V52" s="10"/>
    </row>
    <row r="53" spans="1:22" x14ac:dyDescent="0.25">
      <c r="A53" s="15"/>
      <c r="B53">
        <v>3</v>
      </c>
      <c r="C53">
        <v>0.55300000000000005</v>
      </c>
      <c r="D53">
        <v>1.0489999999999999</v>
      </c>
      <c r="E53">
        <v>1.073</v>
      </c>
      <c r="F53">
        <f>SQRT(($B$2-C53)^2+($C$2-D53)^2+($D$2-E53)^2)</f>
        <v>0.10265963179361201</v>
      </c>
      <c r="G53" s="10"/>
      <c r="H53" s="15"/>
      <c r="I53">
        <v>3</v>
      </c>
      <c r="J53">
        <v>0.64700000000000002</v>
      </c>
      <c r="K53">
        <v>1.0980000000000001</v>
      </c>
      <c r="L53">
        <v>1.1879999999999999</v>
      </c>
      <c r="M53">
        <f>SQRT(($B$2-J53)^2+($C$2-K53)^2+($D$2-L53)^2)</f>
        <v>0.25798643375185448</v>
      </c>
      <c r="N53" s="10"/>
      <c r="P53" s="15"/>
      <c r="Q53">
        <v>3</v>
      </c>
      <c r="R53">
        <v>0.54400000000000004</v>
      </c>
      <c r="S53">
        <v>0.93</v>
      </c>
      <c r="T53">
        <v>0.98</v>
      </c>
      <c r="U53">
        <f>SQRT(($B$2-R53)^2+($C$2-S53)^2+($D$2-T53)^2)</f>
        <v>8.5064681272546933E-2</v>
      </c>
      <c r="V53" s="10"/>
    </row>
    <row r="54" spans="1:22" x14ac:dyDescent="0.25">
      <c r="A54" s="15"/>
      <c r="B54">
        <v>4</v>
      </c>
      <c r="C54">
        <v>0.51900000000000002</v>
      </c>
      <c r="D54">
        <v>0.97099999999999997</v>
      </c>
      <c r="E54">
        <v>0.93700000000000006</v>
      </c>
      <c r="F54">
        <f>SQRT(($B$2-C54)^2+($C$2-D54)^2+($D$2-E54)^2)</f>
        <v>7.1909665553387153E-2</v>
      </c>
      <c r="G54" s="10"/>
      <c r="H54" s="15"/>
      <c r="I54">
        <v>4</v>
      </c>
      <c r="J54">
        <v>0.55600000000000005</v>
      </c>
      <c r="K54">
        <v>0.91100000000000003</v>
      </c>
      <c r="L54">
        <v>0.81100000000000005</v>
      </c>
      <c r="M54">
        <f>SQRT(($B$2-J54)^2+($C$2-K54)^2+($D$2-L54)^2)</f>
        <v>0.21628222303277719</v>
      </c>
      <c r="N54" s="10"/>
      <c r="P54" s="15"/>
      <c r="Q54">
        <v>4</v>
      </c>
      <c r="R54">
        <v>0.61099999999999999</v>
      </c>
      <c r="S54">
        <v>1.0229999999999999</v>
      </c>
      <c r="T54">
        <v>0.91900000000000004</v>
      </c>
      <c r="U54">
        <f>SQRT(($B$2-R54)^2+($C$2-S54)^2+($D$2-T54)^2)</f>
        <v>0.1393233648746684</v>
      </c>
      <c r="V54" s="10"/>
    </row>
    <row r="55" spans="1:22" x14ac:dyDescent="0.25">
      <c r="A55" s="15"/>
      <c r="B55">
        <v>5</v>
      </c>
      <c r="C55">
        <v>0.5</v>
      </c>
      <c r="D55">
        <v>1</v>
      </c>
      <c r="E55">
        <v>1</v>
      </c>
      <c r="F55">
        <f>SQRT(($B$2-C55)^2+($C$2-D55)^2+($D$2-E55)^2)</f>
        <v>0</v>
      </c>
      <c r="G55" s="10"/>
      <c r="H55" s="15"/>
      <c r="I55">
        <v>5</v>
      </c>
      <c r="J55">
        <v>0.5</v>
      </c>
      <c r="K55">
        <v>1</v>
      </c>
      <c r="L55">
        <v>1</v>
      </c>
      <c r="M55">
        <f>SQRT(($B$2-J55)^2+($C$2-K55)^2+($D$2-L55)^2)</f>
        <v>0</v>
      </c>
      <c r="N55" s="10"/>
      <c r="P55" s="15"/>
      <c r="Q55">
        <v>5</v>
      </c>
      <c r="R55">
        <v>0.5</v>
      </c>
      <c r="S55">
        <v>0.99199999999999999</v>
      </c>
      <c r="T55">
        <v>1</v>
      </c>
      <c r="U55">
        <f>SQRT(($B$2-R55)^2+($C$2-S55)^2+($D$2-T55)^2)</f>
        <v>8.0000000000000071E-3</v>
      </c>
      <c r="V55" s="10"/>
    </row>
    <row r="56" spans="1:22" x14ac:dyDescent="0.25">
      <c r="A56" s="11">
        <v>2</v>
      </c>
      <c r="B56">
        <v>1</v>
      </c>
      <c r="C56">
        <v>6.8000000000000005E-2</v>
      </c>
      <c r="D56">
        <v>1.002</v>
      </c>
      <c r="E56">
        <v>1.008</v>
      </c>
      <c r="F56">
        <f>SQRT(($B$3-C56)^2+($C$3-D56)^2+($D$3-E56)^2)</f>
        <v>6.8498175158174829E-2</v>
      </c>
      <c r="G56" s="10">
        <f>AVERAGE(F56:F60)</f>
        <v>4.3894180623038417E-2</v>
      </c>
      <c r="H56" s="11">
        <v>2</v>
      </c>
      <c r="I56">
        <v>1</v>
      </c>
      <c r="J56">
        <v>0.20899999999999999</v>
      </c>
      <c r="K56">
        <v>0.99299999999999999</v>
      </c>
      <c r="L56">
        <v>1.0069999999999999</v>
      </c>
      <c r="M56">
        <f>SQRT(($B$3-J56)^2+($C$3-K56)^2+($D$3-L56)^2)</f>
        <v>0.20923431840881171</v>
      </c>
      <c r="N56" s="10">
        <f>AVERAGE(M56:M60)</f>
        <v>0.16631137383523314</v>
      </c>
      <c r="P56" s="11">
        <v>2</v>
      </c>
      <c r="Q56">
        <v>1</v>
      </c>
      <c r="R56">
        <v>0.20799999999999999</v>
      </c>
      <c r="S56">
        <v>0.99399999999999999</v>
      </c>
      <c r="T56">
        <v>1.0005999999999999</v>
      </c>
      <c r="U56">
        <f>SQRT(($B$3-R56)^2+($C$3-S56)^2+($D$3-T56)^2)</f>
        <v>0.20808738548984654</v>
      </c>
      <c r="V56" s="10">
        <f>AVERAGE(U56:U60)</f>
        <v>0.17395982436791341</v>
      </c>
    </row>
    <row r="57" spans="1:22" x14ac:dyDescent="0.25">
      <c r="A57" s="11"/>
      <c r="B57">
        <v>2</v>
      </c>
      <c r="C57">
        <v>4.1000000000000002E-2</v>
      </c>
      <c r="D57">
        <v>0.98699999999999999</v>
      </c>
      <c r="E57">
        <v>1.01</v>
      </c>
      <c r="F57">
        <f>SQRT(($B$3-C57)^2+($C$3-D57)^2+($D$3-E57)^2)</f>
        <v>4.415880433163924E-2</v>
      </c>
      <c r="G57" s="10"/>
      <c r="H57" s="11"/>
      <c r="I57">
        <v>2</v>
      </c>
      <c r="J57">
        <v>0.13700000000000001</v>
      </c>
      <c r="K57">
        <v>1.127</v>
      </c>
      <c r="L57">
        <v>1.2350000000000001</v>
      </c>
      <c r="M57">
        <f>SQRT(($B$3-J57)^2+($C$3-K57)^2+($D$3-L57)^2)</f>
        <v>0.30020493000615439</v>
      </c>
      <c r="N57" s="10"/>
      <c r="P57" s="11"/>
      <c r="Q57">
        <v>2</v>
      </c>
      <c r="R57">
        <v>0.13700000000000001</v>
      </c>
      <c r="S57">
        <v>1.1279999999999999</v>
      </c>
      <c r="T57">
        <v>1.2330000000000001</v>
      </c>
      <c r="U57">
        <f>SQRT(($B$3-R57)^2+($C$3-S57)^2+($D$3-T57)^2)</f>
        <v>0.29906855401395849</v>
      </c>
      <c r="V57" s="10"/>
    </row>
    <row r="58" spans="1:22" x14ac:dyDescent="0.25">
      <c r="A58" s="11"/>
      <c r="B58">
        <v>3</v>
      </c>
      <c r="C58">
        <v>2.1000000000000001E-2</v>
      </c>
      <c r="D58">
        <v>0.98499999999999999</v>
      </c>
      <c r="E58">
        <v>1.0029999999999999</v>
      </c>
      <c r="F58">
        <f t="shared" ref="F58:F60" si="7">SQRT(($B$3-C58)^2+($C$3-D58)^2+($D$3-E58)^2)</f>
        <v>2.5980762113533156E-2</v>
      </c>
      <c r="G58" s="10"/>
      <c r="H58" s="11"/>
      <c r="I58">
        <v>3</v>
      </c>
      <c r="J58">
        <v>6.5000000000000002E-2</v>
      </c>
      <c r="K58">
        <v>0.96299999999999997</v>
      </c>
      <c r="L58">
        <v>1.0189999999999999</v>
      </c>
      <c r="M58">
        <f t="shared" ref="M58:M60" si="8">SQRT(($B$3-J58)^2+($C$3-K58)^2+($D$3-L58)^2)</f>
        <v>7.7168646482881895E-2</v>
      </c>
      <c r="N58" s="10"/>
      <c r="P58" s="11"/>
      <c r="Q58">
        <v>3</v>
      </c>
      <c r="R58">
        <v>6.6000000000000003E-2</v>
      </c>
      <c r="S58">
        <v>0.91500000000000004</v>
      </c>
      <c r="T58">
        <v>0.96699999999999997</v>
      </c>
      <c r="U58">
        <f t="shared" ref="U58:U60" si="9">SQRT(($B$3-R58)^2+($C$3-S58)^2+($D$3-T58)^2)</f>
        <v>0.11256109452204165</v>
      </c>
      <c r="V58" s="10"/>
    </row>
    <row r="59" spans="1:22" x14ac:dyDescent="0.25">
      <c r="A59" s="11"/>
      <c r="B59">
        <v>4</v>
      </c>
      <c r="C59">
        <v>3.3000000000000002E-2</v>
      </c>
      <c r="D59">
        <v>0.96699999999999997</v>
      </c>
      <c r="E59">
        <v>0.93400000000000005</v>
      </c>
      <c r="F59">
        <f t="shared" si="7"/>
        <v>8.0833161511844845E-2</v>
      </c>
      <c r="G59" s="10"/>
      <c r="H59" s="11"/>
      <c r="I59">
        <v>4</v>
      </c>
      <c r="J59">
        <v>0.1</v>
      </c>
      <c r="K59">
        <v>0.9</v>
      </c>
      <c r="L59">
        <v>0.8</v>
      </c>
      <c r="M59">
        <f t="shared" si="8"/>
        <v>0.24494897427831777</v>
      </c>
      <c r="N59" s="10"/>
      <c r="P59" s="11"/>
      <c r="Q59">
        <v>4</v>
      </c>
      <c r="R59">
        <v>0.1</v>
      </c>
      <c r="S59">
        <v>0.91100000000000003</v>
      </c>
      <c r="T59">
        <v>0.80400000000000005</v>
      </c>
      <c r="U59">
        <f t="shared" si="9"/>
        <v>0.23735416575236251</v>
      </c>
      <c r="V59" s="10"/>
    </row>
    <row r="60" spans="1:22" x14ac:dyDescent="0.25">
      <c r="A60" s="11"/>
      <c r="B60">
        <v>5</v>
      </c>
      <c r="C60">
        <v>0</v>
      </c>
      <c r="D60">
        <v>1</v>
      </c>
      <c r="E60">
        <v>1</v>
      </c>
      <c r="F60">
        <f t="shared" si="7"/>
        <v>0</v>
      </c>
      <c r="G60" s="10"/>
      <c r="H60" s="11"/>
      <c r="I60">
        <v>5</v>
      </c>
      <c r="J60">
        <v>0</v>
      </c>
      <c r="K60">
        <v>1</v>
      </c>
      <c r="L60">
        <v>1</v>
      </c>
      <c r="M60">
        <f t="shared" si="8"/>
        <v>0</v>
      </c>
      <c r="N60" s="10"/>
      <c r="P60" s="11"/>
      <c r="Q60">
        <v>5</v>
      </c>
      <c r="R60">
        <v>0</v>
      </c>
      <c r="S60">
        <v>1.0089999999999999</v>
      </c>
      <c r="T60">
        <v>1.0089999999999999</v>
      </c>
      <c r="U60">
        <f t="shared" si="9"/>
        <v>1.272792206135771E-2</v>
      </c>
      <c r="V60" s="10"/>
    </row>
    <row r="61" spans="1:22" x14ac:dyDescent="0.25">
      <c r="A61" s="12">
        <v>4</v>
      </c>
      <c r="B61">
        <v>1</v>
      </c>
      <c r="C61">
        <v>0.56899999999999995</v>
      </c>
      <c r="D61">
        <v>-0.60299999999999998</v>
      </c>
      <c r="E61">
        <v>1.1739999999999999</v>
      </c>
      <c r="F61">
        <f>SQRT(($B$5-C61)^2+($C$5-D61)^2+($D$5-E61)^2)</f>
        <v>6.9649120597463338E-2</v>
      </c>
      <c r="G61" s="10">
        <f>AVERAGE(F61:F65)</f>
        <v>6.8475920350280897E-2</v>
      </c>
      <c r="H61" s="12">
        <v>4</v>
      </c>
      <c r="I61">
        <v>1</v>
      </c>
      <c r="J61">
        <v>0.70399999999999996</v>
      </c>
      <c r="K61">
        <v>-0.60799999999999998</v>
      </c>
      <c r="L61">
        <v>1.1879999999999999</v>
      </c>
      <c r="M61">
        <f>SQRT(($B$5-J61)^2+($C$5-K61)^2+($D$5-L61)^2)</f>
        <v>0.20544829033116821</v>
      </c>
      <c r="N61" s="10">
        <f>AVERAGE(M61:M65)</f>
        <v>0.19240957768254885</v>
      </c>
      <c r="P61" s="12">
        <v>4</v>
      </c>
      <c r="Q61">
        <v>1</v>
      </c>
      <c r="R61">
        <v>0.69199999999999995</v>
      </c>
      <c r="S61">
        <v>-0.59199999999999997</v>
      </c>
      <c r="T61">
        <v>1.161</v>
      </c>
      <c r="U61">
        <f>SQRT(($B$5-R61)^2+($C$5-S61)^2+($D$5-T61)^2)</f>
        <v>0.19220822042774338</v>
      </c>
      <c r="V61" s="10">
        <f>AVERAGE(U61:U65)</f>
        <v>0.18623922746998972</v>
      </c>
    </row>
    <row r="62" spans="1:22" x14ac:dyDescent="0.25">
      <c r="A62" s="12"/>
      <c r="B62">
        <v>2</v>
      </c>
      <c r="C62">
        <v>0.55700000000000005</v>
      </c>
      <c r="D62">
        <v>-0.60499999999999998</v>
      </c>
      <c r="E62">
        <v>1.214</v>
      </c>
      <c r="F62">
        <f>SQRT(($B$5-C62)^2+($C$5-D62)^2+($D$5-E62)^2)</f>
        <v>7.533259586659681E-2</v>
      </c>
      <c r="G62" s="10"/>
      <c r="H62" s="12"/>
      <c r="I62">
        <v>2</v>
      </c>
      <c r="J62">
        <v>0.621</v>
      </c>
      <c r="K62">
        <v>-0.56399999999999995</v>
      </c>
      <c r="L62">
        <v>1.1990000000000001</v>
      </c>
      <c r="M62">
        <f>SQRT(($B$5-J62)^2+($C$5-K62)^2+($D$5-L62)^2)</f>
        <v>0.13074020039758238</v>
      </c>
      <c r="N62" s="10"/>
      <c r="P62" s="12"/>
      <c r="Q62">
        <v>2</v>
      </c>
      <c r="R62">
        <v>0.629</v>
      </c>
      <c r="S62">
        <v>-0.57099999999999995</v>
      </c>
      <c r="T62">
        <v>1.2130000000000001</v>
      </c>
      <c r="U62">
        <f>SQRT(($B$5-R62)^2+($C$5-S62)^2+($D$5-T62)^2)</f>
        <v>0.14066271716414411</v>
      </c>
      <c r="V62" s="10"/>
    </row>
    <row r="63" spans="1:22" x14ac:dyDescent="0.25">
      <c r="A63" s="12"/>
      <c r="B63">
        <v>3</v>
      </c>
      <c r="C63">
        <v>0.56100000000000005</v>
      </c>
      <c r="D63">
        <v>-0.63200000000000001</v>
      </c>
      <c r="E63">
        <v>1.2669999999999999</v>
      </c>
      <c r="F63">
        <f>SQRT(($B$5-C63)^2+($C$5-D63)^2+($D$5-E63)^2)</f>
        <v>0.12308127396155753</v>
      </c>
      <c r="G63" s="10"/>
      <c r="H63" s="12"/>
      <c r="I63">
        <v>3</v>
      </c>
      <c r="J63">
        <v>0.71299999999999997</v>
      </c>
      <c r="K63">
        <v>-0.69799999999999995</v>
      </c>
      <c r="L63">
        <v>1.536</v>
      </c>
      <c r="M63">
        <f>SQRT(($B$5-J63)^2+($C$5-K63)^2+($D$5-L63)^2)</f>
        <v>0.43887811519828596</v>
      </c>
      <c r="N63" s="10"/>
      <c r="P63" s="12"/>
      <c r="Q63">
        <v>3</v>
      </c>
      <c r="R63">
        <v>0.69099999999999995</v>
      </c>
      <c r="S63">
        <v>-0.67900000000000005</v>
      </c>
      <c r="T63">
        <v>1.486</v>
      </c>
      <c r="U63">
        <f>SQRT(($B$5-R63)^2+($C$5-S63)^2+($D$5-T63)^2)</f>
        <v>0.3817892088574531</v>
      </c>
      <c r="V63" s="10"/>
    </row>
    <row r="64" spans="1:22" x14ac:dyDescent="0.25">
      <c r="A64" s="12"/>
      <c r="B64">
        <v>4</v>
      </c>
      <c r="C64">
        <v>0.53200000000000003</v>
      </c>
      <c r="D64">
        <v>-0.59799999999999998</v>
      </c>
      <c r="E64">
        <v>1.1279999999999999</v>
      </c>
      <c r="F64">
        <f>SQRT(($B$5-C64)^2+($C$5-D64)^2+($D$5-E64)^2)</f>
        <v>4.895916665957472E-2</v>
      </c>
      <c r="G64" s="10"/>
      <c r="H64" s="12"/>
      <c r="I64">
        <v>4</v>
      </c>
      <c r="J64">
        <v>0.57599999999999996</v>
      </c>
      <c r="K64">
        <v>-0.57499999999999996</v>
      </c>
      <c r="L64">
        <v>0.996</v>
      </c>
      <c r="M64">
        <f>SQRT(($B$5-J64)^2+($C$5-K64)^2+($D$5-L64)^2)</f>
        <v>0.18698128248570767</v>
      </c>
      <c r="N64" s="10"/>
      <c r="P64" s="12"/>
      <c r="Q64">
        <v>4</v>
      </c>
      <c r="R64">
        <v>0.58199999999999996</v>
      </c>
      <c r="S64">
        <v>-0.58399999999999996</v>
      </c>
      <c r="T64">
        <v>1.0089999999999999</v>
      </c>
      <c r="U64">
        <f>SQRT(($B$5-R64)^2+($C$5-S64)^2+($D$5-T64)^2)</f>
        <v>0.17696327302578926</v>
      </c>
      <c r="V64" s="10"/>
    </row>
    <row r="65" spans="1:22" x14ac:dyDescent="0.25">
      <c r="A65" s="12"/>
      <c r="B65">
        <v>5</v>
      </c>
      <c r="C65">
        <v>0.49099999999999999</v>
      </c>
      <c r="D65">
        <v>-0.58899999999999997</v>
      </c>
      <c r="E65">
        <v>1.1439999999999999</v>
      </c>
      <c r="F65">
        <f>SQRT(($B$5-C65)^2+($C$5-D65)^2+($D$5-E65)^2)</f>
        <v>2.5357444666212047E-2</v>
      </c>
      <c r="G65" s="10"/>
      <c r="H65" s="12"/>
      <c r="I65">
        <v>5</v>
      </c>
      <c r="J65">
        <v>0.5</v>
      </c>
      <c r="K65">
        <v>-0.6</v>
      </c>
      <c r="L65">
        <v>1.165</v>
      </c>
      <c r="M65">
        <f>SQRT(($B$5-J65)^2+($C$5-K65)^2+($D$5-L65)^2)</f>
        <v>0</v>
      </c>
      <c r="N65" s="10"/>
      <c r="P65" s="12"/>
      <c r="Q65">
        <v>5</v>
      </c>
      <c r="R65">
        <v>0.48599999999999999</v>
      </c>
      <c r="S65">
        <v>-0.57699999999999996</v>
      </c>
      <c r="T65">
        <v>1.1359999999999999</v>
      </c>
      <c r="U65">
        <f>SQRT(($B$5-R65)^2+($C$5-S65)^2+($D$5-T65)^2)</f>
        <v>3.9572717874818877E-2</v>
      </c>
      <c r="V65" s="10"/>
    </row>
    <row r="66" spans="1:22" x14ac:dyDescent="0.25">
      <c r="A66" s="13">
        <v>5</v>
      </c>
      <c r="B66">
        <v>1</v>
      </c>
      <c r="C66">
        <v>6.8000000000000005E-2</v>
      </c>
      <c r="D66">
        <v>-0.30299999999999999</v>
      </c>
      <c r="E66">
        <v>1.2090000000000001</v>
      </c>
      <c r="F66">
        <f>SQRT(($B$6-C66)^2+($C$6-D66)^2+($D$6-E66)^2)</f>
        <v>6.8658575575087505E-2</v>
      </c>
      <c r="G66" s="10">
        <f>AVERAGE(F66:F70)</f>
        <v>0.12331480481971246</v>
      </c>
      <c r="H66" s="13">
        <v>5</v>
      </c>
      <c r="I66">
        <v>1</v>
      </c>
      <c r="J66">
        <v>0.21199999999999999</v>
      </c>
      <c r="K66">
        <v>-0.31</v>
      </c>
      <c r="L66">
        <v>1.2410000000000001</v>
      </c>
      <c r="M66">
        <f>SQRT(($B$6-J66)^2+($C$6-K66)^2+($D$6-L66)^2)</f>
        <v>0.21615966321217289</v>
      </c>
      <c r="N66" s="10">
        <f>AVERAGE(M66:M70)</f>
        <v>0.18102175008675037</v>
      </c>
      <c r="P66" s="13">
        <v>5</v>
      </c>
      <c r="Q66">
        <v>1</v>
      </c>
      <c r="R66">
        <v>0.21099999999999999</v>
      </c>
      <c r="S66">
        <v>-0.32</v>
      </c>
      <c r="T66">
        <v>1.266</v>
      </c>
      <c r="U66">
        <f>SQRT(($B$6-R66)^2+($C$6-S66)^2+($D$6-T66)^2)</f>
        <v>0.22198423367437609</v>
      </c>
      <c r="V66" s="10">
        <f>AVERAGE(U66:U70)</f>
        <v>0.14007912402023476</v>
      </c>
    </row>
    <row r="67" spans="1:22" x14ac:dyDescent="0.25">
      <c r="A67" s="13"/>
      <c r="B67">
        <v>2</v>
      </c>
      <c r="C67">
        <v>4.1000000000000002E-2</v>
      </c>
      <c r="D67">
        <v>-0.29699999999999999</v>
      </c>
      <c r="E67">
        <v>1.2569999999999999</v>
      </c>
      <c r="F67">
        <f t="shared" ref="F67:F70" si="10">SQRT(($B$6-C67)^2+($C$6-D67)^2+($D$6-E67)^2)</f>
        <v>7.0278019323256349E-2</v>
      </c>
      <c r="G67" s="10"/>
      <c r="H67" s="13"/>
      <c r="I67">
        <v>2</v>
      </c>
      <c r="J67">
        <v>0.127</v>
      </c>
      <c r="K67">
        <v>-0.27800000000000002</v>
      </c>
      <c r="L67">
        <v>1.357</v>
      </c>
      <c r="M67">
        <f t="shared" ref="M67:M70" si="11">SQRT(($B$6-J67)^2+($C$6-K67)^2+($D$6-L67)^2)</f>
        <v>0.2031304999255405</v>
      </c>
      <c r="N67" s="10"/>
      <c r="P67" s="13"/>
      <c r="Q67">
        <v>2</v>
      </c>
      <c r="R67">
        <v>0.13</v>
      </c>
      <c r="S67">
        <v>-0.29099999999999998</v>
      </c>
      <c r="T67">
        <v>1.419</v>
      </c>
      <c r="U67">
        <f t="shared" ref="U67:U70" si="12">SQRT(($B$6-R67)^2+($C$6-S67)^2+($D$6-T67)^2)</f>
        <v>0.25483720293552126</v>
      </c>
      <c r="V67" s="10"/>
    </row>
    <row r="68" spans="1:22" x14ac:dyDescent="0.25">
      <c r="A68" s="13"/>
      <c r="B68">
        <v>3</v>
      </c>
      <c r="C68">
        <v>1.7999999999999999E-2</v>
      </c>
      <c r="D68">
        <v>-0.373</v>
      </c>
      <c r="E68">
        <v>1.613</v>
      </c>
      <c r="F68">
        <f t="shared" si="10"/>
        <v>0.41978804175440732</v>
      </c>
      <c r="G68" s="10"/>
      <c r="H68" s="13"/>
      <c r="I68">
        <v>3</v>
      </c>
      <c r="J68">
        <v>5.7000000000000002E-2</v>
      </c>
      <c r="K68">
        <v>-0.3</v>
      </c>
      <c r="L68">
        <v>1.5349999999999999</v>
      </c>
      <c r="M68">
        <f t="shared" si="11"/>
        <v>0.33981465536377325</v>
      </c>
      <c r="N68" s="10"/>
      <c r="P68" s="13"/>
      <c r="Q68">
        <v>3</v>
      </c>
      <c r="R68">
        <v>6.5000000000000002E-2</v>
      </c>
      <c r="S68">
        <v>-0.27500000000000002</v>
      </c>
      <c r="T68">
        <v>1.2210000000000001</v>
      </c>
      <c r="U68">
        <f t="shared" si="12"/>
        <v>7.2739260375673354E-2</v>
      </c>
      <c r="V68" s="10"/>
    </row>
    <row r="69" spans="1:22" x14ac:dyDescent="0.25">
      <c r="A69" s="13"/>
      <c r="B69">
        <v>4</v>
      </c>
      <c r="C69">
        <v>3.3000000000000002E-2</v>
      </c>
      <c r="D69">
        <v>-0.3</v>
      </c>
      <c r="E69">
        <v>1.167</v>
      </c>
      <c r="F69">
        <f t="shared" si="10"/>
        <v>4.6669047558312082E-2</v>
      </c>
      <c r="G69" s="10"/>
      <c r="H69" s="13"/>
      <c r="I69">
        <v>4</v>
      </c>
      <c r="J69">
        <v>0.1</v>
      </c>
      <c r="K69">
        <v>-0.3</v>
      </c>
      <c r="L69">
        <v>1.1000000000000001</v>
      </c>
      <c r="M69">
        <f t="shared" si="11"/>
        <v>0.14142135623730942</v>
      </c>
      <c r="N69" s="10"/>
      <c r="P69" s="13"/>
      <c r="Q69">
        <v>4</v>
      </c>
      <c r="R69">
        <v>0.1</v>
      </c>
      <c r="S69">
        <v>-0.33400000000000002</v>
      </c>
      <c r="T69">
        <v>1.2470000000000001</v>
      </c>
      <c r="U69">
        <f t="shared" si="12"/>
        <v>0.11560709320798625</v>
      </c>
      <c r="V69" s="10"/>
    </row>
    <row r="70" spans="1:22" x14ac:dyDescent="0.25">
      <c r="A70" s="13"/>
      <c r="B70">
        <v>5</v>
      </c>
      <c r="C70">
        <v>0</v>
      </c>
      <c r="D70">
        <v>-0.30199999999999999</v>
      </c>
      <c r="E70">
        <v>1.2110000000000001</v>
      </c>
      <c r="F70">
        <f t="shared" si="10"/>
        <v>1.1180339887499068E-2</v>
      </c>
      <c r="G70" s="10"/>
      <c r="H70" s="13"/>
      <c r="I70">
        <v>5</v>
      </c>
      <c r="J70">
        <v>1E-3</v>
      </c>
      <c r="K70">
        <v>-0.29599999999999999</v>
      </c>
      <c r="L70">
        <v>1.198</v>
      </c>
      <c r="M70">
        <f t="shared" si="11"/>
        <v>4.5825756949558439E-3</v>
      </c>
      <c r="N70" s="10"/>
      <c r="P70" s="13"/>
      <c r="Q70">
        <v>5</v>
      </c>
      <c r="R70">
        <v>0</v>
      </c>
      <c r="S70">
        <v>-0.29599999999999999</v>
      </c>
      <c r="T70">
        <v>1.165</v>
      </c>
      <c r="U70">
        <f t="shared" si="12"/>
        <v>3.5227829907616991E-2</v>
      </c>
      <c r="V70" s="10"/>
    </row>
    <row r="72" spans="1:22" x14ac:dyDescent="0.25">
      <c r="A72" s="10" t="s">
        <v>20</v>
      </c>
      <c r="B72" s="10"/>
      <c r="C72">
        <v>3</v>
      </c>
      <c r="D72">
        <v>1</v>
      </c>
      <c r="E72">
        <v>2</v>
      </c>
      <c r="F72">
        <v>4</v>
      </c>
      <c r="G72">
        <v>5</v>
      </c>
      <c r="H72" s="10" t="s">
        <v>20</v>
      </c>
      <c r="I72" s="10"/>
      <c r="J72">
        <v>3</v>
      </c>
      <c r="K72">
        <v>1</v>
      </c>
      <c r="L72">
        <v>2</v>
      </c>
      <c r="M72">
        <v>4</v>
      </c>
      <c r="N72">
        <v>5</v>
      </c>
      <c r="P72" s="10" t="s">
        <v>20</v>
      </c>
      <c r="Q72" s="10"/>
      <c r="R72">
        <v>3</v>
      </c>
      <c r="S72">
        <v>1</v>
      </c>
      <c r="T72">
        <v>2</v>
      </c>
      <c r="U72">
        <v>4</v>
      </c>
      <c r="V72">
        <v>5</v>
      </c>
    </row>
    <row r="73" spans="1:22" x14ac:dyDescent="0.25">
      <c r="A73" s="10"/>
      <c r="B73" s="10"/>
      <c r="C73">
        <f>_xlfn.STDEV.S(F46:F50)</f>
        <v>2.940136091776361E-2</v>
      </c>
      <c r="D73">
        <f>_xlfn.STDEV.S(F51:F55)</f>
        <v>3.7920592002667439E-2</v>
      </c>
      <c r="E73">
        <f>_xlfn.STDEV.S(F56:F60)</f>
        <v>3.2471158499352885E-2</v>
      </c>
      <c r="F73">
        <f>_xlfn.STDEV.S(F61:F65)</f>
        <v>3.629821504189263E-2</v>
      </c>
      <c r="G73">
        <f>_xlfn.STDEV.S(F66:F70)</f>
        <v>0.1674405077642363</v>
      </c>
      <c r="H73" s="10"/>
      <c r="I73" s="10"/>
      <c r="J73">
        <f>_xlfn.STDEV.S(M46:M50)</f>
        <v>0.14397119048494031</v>
      </c>
      <c r="K73">
        <f>_xlfn.STDEV.S(M51:M55)</f>
        <v>9.849747769272095E-2</v>
      </c>
      <c r="L73">
        <f>_xlfn.STDEV.S(M56:M60)</f>
        <v>0.12405607065475134</v>
      </c>
      <c r="M73">
        <f>_xlfn.STDEV.S(M61:M65)</f>
        <v>0.15950765818614784</v>
      </c>
      <c r="N73">
        <f>_xlfn.STDEV.S(M66:M70)</f>
        <v>0.12210408467538097</v>
      </c>
      <c r="P73" s="10"/>
      <c r="Q73" s="10"/>
      <c r="R73">
        <f>_xlfn.STDEV.S(U46:U50)</f>
        <v>0.14220378471697553</v>
      </c>
      <c r="S73">
        <f>_xlfn.STDEV.S(U51:U55)</f>
        <v>7.4234380133163413E-2</v>
      </c>
      <c r="T73">
        <f>_xlfn.STDEV.S(U56:U60)</f>
        <v>0.11247361638338077</v>
      </c>
      <c r="U73">
        <f>_xlfn.STDEV.S(U61:U65)</f>
        <v>0.12444853429923058</v>
      </c>
      <c r="V73">
        <f>_xlfn.STDEV.S(U66:U70)</f>
        <v>9.4875174662050699E-2</v>
      </c>
    </row>
    <row r="78" spans="1:22" ht="409.5" x14ac:dyDescent="0.25">
      <c r="M78" s="6"/>
      <c r="N78" s="6"/>
      <c r="P78" s="6"/>
      <c r="S78" s="6"/>
      <c r="V78" s="6" t="s">
        <v>19</v>
      </c>
    </row>
  </sheetData>
  <mergeCells count="80">
    <mergeCell ref="A39:B40"/>
    <mergeCell ref="P39:Q40"/>
    <mergeCell ref="A72:B73"/>
    <mergeCell ref="H72:I73"/>
    <mergeCell ref="P72:Q73"/>
    <mergeCell ref="P44:V44"/>
    <mergeCell ref="P46:P50"/>
    <mergeCell ref="V46:V50"/>
    <mergeCell ref="P51:P55"/>
    <mergeCell ref="V51:V55"/>
    <mergeCell ref="H56:H60"/>
    <mergeCell ref="N56:N60"/>
    <mergeCell ref="H61:H65"/>
    <mergeCell ref="N61:N65"/>
    <mergeCell ref="H66:H70"/>
    <mergeCell ref="N66:N70"/>
    <mergeCell ref="V56:V60"/>
    <mergeCell ref="P61:P65"/>
    <mergeCell ref="V61:V65"/>
    <mergeCell ref="P66:P70"/>
    <mergeCell ref="V66:V70"/>
    <mergeCell ref="P56:P60"/>
    <mergeCell ref="H44:N44"/>
    <mergeCell ref="H46:H50"/>
    <mergeCell ref="N46:N50"/>
    <mergeCell ref="H51:H55"/>
    <mergeCell ref="N51:N55"/>
    <mergeCell ref="A56:A60"/>
    <mergeCell ref="G56:G60"/>
    <mergeCell ref="A61:A65"/>
    <mergeCell ref="G61:G65"/>
    <mergeCell ref="A66:A70"/>
    <mergeCell ref="G66:G70"/>
    <mergeCell ref="A44:G44"/>
    <mergeCell ref="A46:A50"/>
    <mergeCell ref="G46:G50"/>
    <mergeCell ref="A51:A55"/>
    <mergeCell ref="G51:G55"/>
    <mergeCell ref="A33:A37"/>
    <mergeCell ref="G33:G37"/>
    <mergeCell ref="A18:A22"/>
    <mergeCell ref="G18:G22"/>
    <mergeCell ref="A23:A27"/>
    <mergeCell ref="G23:G27"/>
    <mergeCell ref="A28:A32"/>
    <mergeCell ref="G28:G32"/>
    <mergeCell ref="F1:I1"/>
    <mergeCell ref="F2:O2"/>
    <mergeCell ref="F3:J3"/>
    <mergeCell ref="K3:O3"/>
    <mergeCell ref="A13:A17"/>
    <mergeCell ref="G13:G17"/>
    <mergeCell ref="A11:G11"/>
    <mergeCell ref="H11:N11"/>
    <mergeCell ref="A10:N10"/>
    <mergeCell ref="H13:H17"/>
    <mergeCell ref="N13:N17"/>
    <mergeCell ref="P33:P37"/>
    <mergeCell ref="V33:V37"/>
    <mergeCell ref="P11:V11"/>
    <mergeCell ref="P13:P17"/>
    <mergeCell ref="V13:V17"/>
    <mergeCell ref="P18:P22"/>
    <mergeCell ref="V18:V22"/>
    <mergeCell ref="W33:W37"/>
    <mergeCell ref="AC33:AC37"/>
    <mergeCell ref="W11:AC11"/>
    <mergeCell ref="W13:W17"/>
    <mergeCell ref="AC13:AC17"/>
    <mergeCell ref="W18:W22"/>
    <mergeCell ref="AC18:AC22"/>
    <mergeCell ref="P10:AC10"/>
    <mergeCell ref="W23:W27"/>
    <mergeCell ref="AC23:AC27"/>
    <mergeCell ref="W28:W32"/>
    <mergeCell ref="AC28:AC32"/>
    <mergeCell ref="P23:P27"/>
    <mergeCell ref="V23:V27"/>
    <mergeCell ref="P28:P32"/>
    <mergeCell ref="V28:V32"/>
  </mergeCells>
  <pageMargins left="0.511811024" right="0.511811024" top="0.78740157499999996" bottom="0.78740157499999996" header="0.31496062000000002" footer="0.31496062000000002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D4A5E-FD6C-4E98-8448-C8ABD87E9865}">
  <dimension ref="A3:L146"/>
  <sheetViews>
    <sheetView workbookViewId="0">
      <selection activeCell="O145" sqref="O145"/>
    </sheetView>
  </sheetViews>
  <sheetFormatPr defaultRowHeight="15" x14ac:dyDescent="0.25"/>
  <sheetData>
    <row r="3" spans="1:12" x14ac:dyDescent="0.25">
      <c r="A3" s="16" t="s">
        <v>26</v>
      </c>
      <c r="B3" s="16"/>
      <c r="C3" s="16"/>
      <c r="D3" s="16"/>
    </row>
    <row r="4" spans="1:12" x14ac:dyDescent="0.25">
      <c r="A4" s="10" t="s">
        <v>21</v>
      </c>
      <c r="B4">
        <v>1</v>
      </c>
      <c r="C4">
        <v>0</v>
      </c>
      <c r="D4">
        <v>0</v>
      </c>
    </row>
    <row r="5" spans="1:12" x14ac:dyDescent="0.25">
      <c r="A5" s="10"/>
      <c r="B5">
        <v>0</v>
      </c>
      <c r="C5">
        <v>-1</v>
      </c>
      <c r="D5">
        <v>0</v>
      </c>
    </row>
    <row r="6" spans="1:12" x14ac:dyDescent="0.25">
      <c r="A6" s="10"/>
      <c r="B6">
        <v>0</v>
      </c>
      <c r="C6">
        <v>0</v>
      </c>
      <c r="D6">
        <v>-1</v>
      </c>
    </row>
    <row r="7" spans="1:12" x14ac:dyDescent="0.25">
      <c r="A7" t="s">
        <v>23</v>
      </c>
      <c r="B7">
        <f>(B4^2+B5^2+B6^2)^(1/2)</f>
        <v>1</v>
      </c>
      <c r="C7">
        <f t="shared" ref="C7:D7" si="0">(C4^2+C5^2+C6^2)^(1/2)</f>
        <v>1</v>
      </c>
      <c r="D7">
        <f t="shared" si="0"/>
        <v>1</v>
      </c>
      <c r="J7">
        <v>45</v>
      </c>
      <c r="K7">
        <v>0</v>
      </c>
      <c r="L7">
        <v>45</v>
      </c>
    </row>
    <row r="8" spans="1:12" x14ac:dyDescent="0.25">
      <c r="A8" s="10">
        <v>1</v>
      </c>
      <c r="B8">
        <v>0.65300000000000002</v>
      </c>
      <c r="C8">
        <v>-0.104</v>
      </c>
      <c r="D8">
        <v>-0.75</v>
      </c>
    </row>
    <row r="9" spans="1:12" x14ac:dyDescent="0.25">
      <c r="A9" s="10"/>
      <c r="B9">
        <v>-7.0999999999999994E-2</v>
      </c>
      <c r="C9">
        <v>-0.995</v>
      </c>
      <c r="D9">
        <v>7.5999999999999998E-2</v>
      </c>
      <c r="E9" t="s">
        <v>24</v>
      </c>
      <c r="F9">
        <f>B$4*B8+B$5*B9+B$6*B10</f>
        <v>0.65300000000000002</v>
      </c>
      <c r="G9">
        <f t="shared" ref="G9:H9" si="1">C$4*C8+C$5*C9+C$6*C10</f>
        <v>0.995</v>
      </c>
      <c r="H9">
        <f t="shared" si="1"/>
        <v>0.65700000000000003</v>
      </c>
    </row>
    <row r="10" spans="1:12" x14ac:dyDescent="0.25">
      <c r="A10" s="10"/>
      <c r="B10">
        <v>-0.754</v>
      </c>
      <c r="C10">
        <v>3.0000000000000001E-3</v>
      </c>
      <c r="D10">
        <v>-0.65700000000000003</v>
      </c>
      <c r="E10" t="s">
        <v>25</v>
      </c>
      <c r="F10">
        <f>F9/B11</f>
        <v>0.65301110128308348</v>
      </c>
      <c r="G10">
        <f t="shared" ref="G10:H10" si="2">G9/C11</f>
        <v>0.99457739439199999</v>
      </c>
      <c r="H10">
        <f t="shared" si="2"/>
        <v>0.65702463888594598</v>
      </c>
    </row>
    <row r="11" spans="1:12" x14ac:dyDescent="0.25">
      <c r="A11" t="s">
        <v>23</v>
      </c>
      <c r="B11">
        <f>(B8^2+B9^2+B10^2)^(1/2)</f>
        <v>0.99998299985549766</v>
      </c>
      <c r="C11">
        <f t="shared" ref="C11" si="3">(C8^2+C9^2+C10^2)^(1/2)</f>
        <v>1.0004249097258624</v>
      </c>
      <c r="D11">
        <f t="shared" ref="D11" si="4">(D8^2+D9^2+D10^2)^(1/2)</f>
        <v>0.99996249929684866</v>
      </c>
      <c r="E11" t="s">
        <v>22</v>
      </c>
      <c r="F11">
        <f>ACOS(F10)*180/PI()</f>
        <v>49.230987392124526</v>
      </c>
      <c r="G11">
        <f t="shared" ref="G11:H11" si="5">ACOS(G10)*180/PI()</f>
        <v>5.9695017756028355</v>
      </c>
      <c r="H11">
        <f t="shared" si="5"/>
        <v>48.92665233210834</v>
      </c>
      <c r="I11" t="s">
        <v>27</v>
      </c>
      <c r="J11">
        <f>ABS(F11-J$7)</f>
        <v>4.2309873921245256</v>
      </c>
      <c r="K11">
        <f t="shared" ref="K11:L11" si="6">ABS(G11-K$7)</f>
        <v>5.9695017756028355</v>
      </c>
      <c r="L11">
        <f t="shared" si="6"/>
        <v>3.9266523321083397</v>
      </c>
    </row>
    <row r="12" spans="1:12" x14ac:dyDescent="0.25">
      <c r="A12" s="10">
        <v>2</v>
      </c>
      <c r="B12">
        <v>0.57999999999999996</v>
      </c>
      <c r="C12">
        <v>-0.127</v>
      </c>
      <c r="D12">
        <v>-0.80500000000000005</v>
      </c>
    </row>
    <row r="13" spans="1:12" x14ac:dyDescent="0.25">
      <c r="A13" s="10"/>
      <c r="B13">
        <v>-8.1000000000000003E-2</v>
      </c>
      <c r="C13">
        <v>-0.99199999999999999</v>
      </c>
      <c r="D13">
        <v>9.7000000000000003E-2</v>
      </c>
      <c r="E13" t="s">
        <v>24</v>
      </c>
      <c r="F13">
        <f>B$4*B12+B$5*B13+B$6*B14</f>
        <v>0.57999999999999996</v>
      </c>
      <c r="G13">
        <f t="shared" ref="G13" si="7">C$4*C12+C$5*C13+C$6*C14</f>
        <v>0.99199999999999999</v>
      </c>
      <c r="H13">
        <f t="shared" ref="H13" si="8">D$4*D12+D$5*D13+D$6*D14</f>
        <v>0.58499999999999996</v>
      </c>
    </row>
    <row r="14" spans="1:12" x14ac:dyDescent="0.25">
      <c r="A14" s="10"/>
      <c r="B14">
        <v>-0.81</v>
      </c>
      <c r="C14">
        <v>8.9999999999999993E-3</v>
      </c>
      <c r="D14">
        <v>-0.58499999999999996</v>
      </c>
      <c r="E14" t="s">
        <v>25</v>
      </c>
      <c r="F14">
        <f>F13/B15</f>
        <v>0.5802725019245043</v>
      </c>
      <c r="G14">
        <f t="shared" ref="G14" si="9">G13/C15</f>
        <v>0.9918641239218966</v>
      </c>
      <c r="H14">
        <f t="shared" ref="H14" si="10">H13/D15</f>
        <v>0.58509976801639529</v>
      </c>
    </row>
    <row r="15" spans="1:12" x14ac:dyDescent="0.25">
      <c r="A15" t="s">
        <v>23</v>
      </c>
      <c r="B15">
        <f>(B12^2+B13^2+B14^2)^(1/2)</f>
        <v>0.9995303897330986</v>
      </c>
      <c r="C15">
        <f t="shared" ref="C15" si="11">(C12^2+C13^2+C14^2)^(1/2)</f>
        <v>1.0001369906167854</v>
      </c>
      <c r="D15">
        <f t="shared" ref="D15" si="12">(D12^2+D13^2+D14^2)^(1/2)</f>
        <v>0.99982948546239625</v>
      </c>
      <c r="E15" t="s">
        <v>22</v>
      </c>
      <c r="F15">
        <f>ACOS(F14)*180/PI()</f>
        <v>54.530288745004221</v>
      </c>
      <c r="G15">
        <f t="shared" ref="G15" si="13">ACOS(G14)*180/PI()</f>
        <v>7.3136585391510032</v>
      </c>
      <c r="H15">
        <f t="shared" ref="H15" si="14">ACOS(H14)*180/PI()</f>
        <v>54.189961523213142</v>
      </c>
      <c r="I15" t="s">
        <v>27</v>
      </c>
      <c r="J15">
        <f>ABS(F15-J$7)</f>
        <v>9.5302887450042206</v>
      </c>
      <c r="K15">
        <f t="shared" ref="K15" si="15">ABS(G15-K$7)</f>
        <v>7.3136585391510032</v>
      </c>
      <c r="L15">
        <f t="shared" ref="L15" si="16">ABS(H15-L$7)</f>
        <v>9.1899615232131424</v>
      </c>
    </row>
    <row r="16" spans="1:12" x14ac:dyDescent="0.25">
      <c r="A16" s="10">
        <v>3</v>
      </c>
      <c r="B16">
        <v>0.56100000000000005</v>
      </c>
      <c r="C16">
        <v>-0.111</v>
      </c>
      <c r="D16">
        <v>-0.82</v>
      </c>
    </row>
    <row r="17" spans="1:12" x14ac:dyDescent="0.25">
      <c r="A17" s="10"/>
      <c r="B17">
        <v>-0.188</v>
      </c>
      <c r="C17">
        <v>-0.98199999999999998</v>
      </c>
      <c r="D17">
        <v>4.0000000000000001E-3</v>
      </c>
      <c r="E17" t="s">
        <v>24</v>
      </c>
      <c r="F17">
        <f>B$4*B16+B$5*B17+B$6*B18</f>
        <v>0.56100000000000005</v>
      </c>
      <c r="G17">
        <f t="shared" ref="G17" si="17">C$4*C16+C$5*C17+C$6*C18</f>
        <v>0.98199999999999998</v>
      </c>
      <c r="H17">
        <f t="shared" ref="H17" si="18">D$4*D16+D$5*D17+D$6*D18</f>
        <v>0.57199999999999995</v>
      </c>
    </row>
    <row r="18" spans="1:12" x14ac:dyDescent="0.25">
      <c r="A18" s="10"/>
      <c r="B18">
        <v>-0.80600000000000005</v>
      </c>
      <c r="C18">
        <v>0.152</v>
      </c>
      <c r="D18">
        <v>-0.57199999999999995</v>
      </c>
      <c r="E18" t="s">
        <v>25</v>
      </c>
      <c r="F18">
        <f>F17/B19</f>
        <v>0.56108388831242295</v>
      </c>
      <c r="G18">
        <f t="shared" ref="G18" si="19">G17/C19</f>
        <v>0.98212326420497198</v>
      </c>
      <c r="H18">
        <f t="shared" ref="H18" si="20">H17/D19</f>
        <v>0.57211443433144404</v>
      </c>
    </row>
    <row r="19" spans="1:12" x14ac:dyDescent="0.25">
      <c r="A19" t="s">
        <v>23</v>
      </c>
      <c r="B19">
        <f>(B16^2+B17^2+B18^2)^(1/2)</f>
        <v>0.99985048882320404</v>
      </c>
      <c r="C19">
        <f t="shared" ref="C19" si="21">(C16^2+C17^2+C18^2)^(1/2)</f>
        <v>0.99987449212388657</v>
      </c>
      <c r="D19">
        <f t="shared" ref="D19" si="22">(D16^2+D17^2+D18^2)^(1/2)</f>
        <v>0.9997999799959989</v>
      </c>
      <c r="E19" t="s">
        <v>22</v>
      </c>
      <c r="F19">
        <f>ACOS(F18)*180/PI()</f>
        <v>55.869210971430121</v>
      </c>
      <c r="G19">
        <f t="shared" ref="G19" si="23">ACOS(G18)*180/PI()</f>
        <v>10.850027842224357</v>
      </c>
      <c r="H19">
        <f t="shared" ref="H19" si="24">ACOS(H18)*180/PI()</f>
        <v>55.102196305973045</v>
      </c>
      <c r="I19" t="s">
        <v>27</v>
      </c>
      <c r="J19">
        <f>ABS(F19-J$7)</f>
        <v>10.869210971430121</v>
      </c>
      <c r="K19">
        <f t="shared" ref="K19" si="25">ABS(G19-K$7)</f>
        <v>10.850027842224357</v>
      </c>
      <c r="L19">
        <f t="shared" ref="L19" si="26">ABS(H19-L$7)</f>
        <v>10.102196305973045</v>
      </c>
    </row>
    <row r="20" spans="1:12" x14ac:dyDescent="0.25">
      <c r="A20" s="10">
        <v>4</v>
      </c>
      <c r="B20">
        <v>0.51200000000000001</v>
      </c>
      <c r="C20">
        <v>-5.2999999999999999E-2</v>
      </c>
      <c r="D20">
        <v>-0.85799999999999998</v>
      </c>
    </row>
    <row r="21" spans="1:12" x14ac:dyDescent="0.25">
      <c r="A21" s="10"/>
      <c r="B21">
        <v>-0.05</v>
      </c>
      <c r="C21">
        <v>-0.998</v>
      </c>
      <c r="D21">
        <v>3.2000000000000001E-2</v>
      </c>
      <c r="E21" t="s">
        <v>24</v>
      </c>
      <c r="F21">
        <f>B$4*B20+B$5*B21+B$6*B22</f>
        <v>0.51200000000000001</v>
      </c>
      <c r="G21">
        <f t="shared" ref="G21" si="27">C$4*C20+C$5*C21+C$6*C22</f>
        <v>0.998</v>
      </c>
      <c r="H21">
        <f t="shared" ref="H21" si="28">D$4*D20+D$5*D21+D$6*D22</f>
        <v>0.51300000000000001</v>
      </c>
    </row>
    <row r="22" spans="1:12" x14ac:dyDescent="0.25">
      <c r="A22" s="10"/>
      <c r="B22">
        <v>-0.85799999999999998</v>
      </c>
      <c r="C22">
        <v>2.5999999999999999E-2</v>
      </c>
      <c r="D22">
        <v>-0.51300000000000001</v>
      </c>
      <c r="E22" t="s">
        <v>25</v>
      </c>
      <c r="F22">
        <f>F21/B23</f>
        <v>0.51179327726554547</v>
      </c>
      <c r="G22">
        <f t="shared" ref="G22" si="29">G21/C23</f>
        <v>0.99825508676616725</v>
      </c>
      <c r="H22">
        <f t="shared" ref="H22" si="30">H21/D23</f>
        <v>0.51290845401070961</v>
      </c>
    </row>
    <row r="23" spans="1:12" x14ac:dyDescent="0.25">
      <c r="A23" t="s">
        <v>23</v>
      </c>
      <c r="B23">
        <f>(B20^2+B21^2+B22^2)^(1/2)</f>
        <v>1.0004039184249529</v>
      </c>
      <c r="C23">
        <f t="shared" ref="C23" si="31">(C20^2+C21^2+C22^2)^(1/2)</f>
        <v>0.99974446735153277</v>
      </c>
      <c r="D23">
        <f t="shared" ref="D23" si="32">(D20^2+D21^2+D22^2)^(1/2)</f>
        <v>1.0001784840717181</v>
      </c>
      <c r="E23" t="s">
        <v>22</v>
      </c>
      <c r="F23">
        <f>ACOS(F22)*180/PI()</f>
        <v>59.216646968437502</v>
      </c>
      <c r="G23">
        <f t="shared" ref="G23" si="33">ACOS(G22)*180/PI()</f>
        <v>3.3852264007162609</v>
      </c>
      <c r="H23">
        <f t="shared" ref="H23" si="34">ACOS(H22)*180/PI()</f>
        <v>59.142244663221227</v>
      </c>
      <c r="I23" t="s">
        <v>27</v>
      </c>
      <c r="J23">
        <f>ABS(F23-J$7)</f>
        <v>14.216646968437502</v>
      </c>
      <c r="K23">
        <f t="shared" ref="K23" si="35">ABS(G23-K$7)</f>
        <v>3.3852264007162609</v>
      </c>
      <c r="L23">
        <f t="shared" ref="L23" si="36">ABS(H23-L$7)</f>
        <v>14.142244663221227</v>
      </c>
    </row>
    <row r="24" spans="1:12" x14ac:dyDescent="0.25">
      <c r="A24" s="10">
        <v>5</v>
      </c>
      <c r="B24">
        <v>0.52</v>
      </c>
      <c r="C24">
        <v>-5.8999999999999997E-2</v>
      </c>
      <c r="D24">
        <v>-0.85199999999999998</v>
      </c>
    </row>
    <row r="25" spans="1:12" x14ac:dyDescent="0.25">
      <c r="A25" s="10"/>
      <c r="B25">
        <v>-0.06</v>
      </c>
      <c r="C25">
        <v>-0.997</v>
      </c>
      <c r="D25">
        <v>0.03</v>
      </c>
      <c r="E25" t="s">
        <v>24</v>
      </c>
      <c r="F25">
        <f>B$4*B24+B$5*B25+B$6*B26</f>
        <v>0.52</v>
      </c>
      <c r="G25">
        <f t="shared" ref="G25" si="37">C$4*C24+C$5*C25+C$6*C26</f>
        <v>0.997</v>
      </c>
      <c r="H25">
        <f t="shared" ref="H25" si="38">D$4*D24+D$5*D25+D$6*D26</f>
        <v>0.52200000000000002</v>
      </c>
    </row>
    <row r="26" spans="1:12" x14ac:dyDescent="0.25">
      <c r="A26" s="10"/>
      <c r="B26">
        <v>-0.85199999999999998</v>
      </c>
      <c r="C26">
        <v>3.9E-2</v>
      </c>
      <c r="D26">
        <v>-0.52200000000000002</v>
      </c>
      <c r="E26" t="s">
        <v>25</v>
      </c>
      <c r="F26">
        <f>F25/B27</f>
        <v>0.52002496179726376</v>
      </c>
      <c r="G26">
        <f t="shared" ref="G26" si="39">G25/C27</f>
        <v>0.99749338249664354</v>
      </c>
      <c r="H26">
        <f t="shared" ref="H26" si="40">H25/D27</f>
        <v>0.52218593129320368</v>
      </c>
    </row>
    <row r="27" spans="1:12" x14ac:dyDescent="0.25">
      <c r="A27" t="s">
        <v>23</v>
      </c>
      <c r="B27">
        <f>(B24^2+B25^2+B26^2)^(1/2)</f>
        <v>0.99995199884794472</v>
      </c>
      <c r="C27">
        <f t="shared" ref="C27" si="41">(C24^2+C25^2+C26^2)^(1/2)</f>
        <v>0.99950537767437753</v>
      </c>
      <c r="D27">
        <f t="shared" ref="D27" si="42">(D24^2+D25^2+D26^2)^(1/2)</f>
        <v>0.99964393660943096</v>
      </c>
      <c r="E27" t="s">
        <v>22</v>
      </c>
      <c r="F27">
        <f>ACOS(F26)*180/PI()</f>
        <v>58.666074099632382</v>
      </c>
      <c r="G27">
        <f t="shared" ref="G27" si="43">ACOS(G26)*180/PI()</f>
        <v>4.0576298190017646</v>
      </c>
      <c r="H27">
        <f t="shared" ref="H27" si="44">ACOS(H26)*180/PI()</f>
        <v>58.52100600563714</v>
      </c>
      <c r="I27" t="s">
        <v>27</v>
      </c>
      <c r="J27">
        <f>ABS(F27-J$7)</f>
        <v>13.666074099632382</v>
      </c>
      <c r="K27">
        <f t="shared" ref="K27" si="45">ABS(G27-K$7)</f>
        <v>4.0576298190017646</v>
      </c>
      <c r="L27">
        <f t="shared" ref="L27" si="46">ABS(H27-L$7)</f>
        <v>13.52100600563714</v>
      </c>
    </row>
    <row r="29" spans="1:12" x14ac:dyDescent="0.25">
      <c r="I29" t="s">
        <v>28</v>
      </c>
      <c r="J29">
        <f>AVERAGE(J11,J15,J19,J23,J27)</f>
        <v>10.50264163532575</v>
      </c>
      <c r="K29">
        <f t="shared" ref="K29:L29" si="47">AVERAGE(K11,K15,K19,K23,K27)</f>
        <v>6.3152088753392439</v>
      </c>
      <c r="L29">
        <f t="shared" si="47"/>
        <v>10.176412166030579</v>
      </c>
    </row>
    <row r="30" spans="1:12" x14ac:dyDescent="0.25">
      <c r="I30" t="s">
        <v>29</v>
      </c>
      <c r="J30">
        <f>_xlfn.STDEV.S(J11,J15,J19,J23,J27)</f>
        <v>4.0067015966491795</v>
      </c>
      <c r="K30">
        <f t="shared" ref="K30:L30" si="48">_xlfn.STDEV.S(K11,K15,K19,K23,K27)</f>
        <v>2.9733171160173253</v>
      </c>
      <c r="L30">
        <f t="shared" si="48"/>
        <v>4.0912170009061581</v>
      </c>
    </row>
    <row r="32" spans="1:12" x14ac:dyDescent="0.25">
      <c r="A32" s="16" t="s">
        <v>26</v>
      </c>
      <c r="B32" s="16"/>
      <c r="C32" s="16"/>
      <c r="D32" s="16"/>
    </row>
    <row r="33" spans="1:12" x14ac:dyDescent="0.25">
      <c r="A33" s="10" t="s">
        <v>21</v>
      </c>
      <c r="B33">
        <v>1</v>
      </c>
      <c r="C33">
        <v>0</v>
      </c>
      <c r="D33">
        <v>0</v>
      </c>
    </row>
    <row r="34" spans="1:12" x14ac:dyDescent="0.25">
      <c r="A34" s="10"/>
      <c r="B34">
        <v>0</v>
      </c>
      <c r="C34">
        <v>-1</v>
      </c>
      <c r="D34">
        <v>0</v>
      </c>
    </row>
    <row r="35" spans="1:12" x14ac:dyDescent="0.25">
      <c r="A35" s="10"/>
      <c r="B35">
        <v>0</v>
      </c>
      <c r="C35">
        <v>0</v>
      </c>
      <c r="D35">
        <v>-1</v>
      </c>
    </row>
    <row r="36" spans="1:12" x14ac:dyDescent="0.25">
      <c r="A36" t="s">
        <v>23</v>
      </c>
      <c r="B36">
        <f>(B33^2+B34^2+B35^2)^(1/2)</f>
        <v>1</v>
      </c>
      <c r="C36">
        <f t="shared" ref="C36" si="49">(C33^2+C34^2+C35^2)^(1/2)</f>
        <v>1</v>
      </c>
      <c r="D36">
        <f t="shared" ref="D36" si="50">(D33^2+D34^2+D35^2)^(1/2)</f>
        <v>1</v>
      </c>
      <c r="J36">
        <v>60</v>
      </c>
      <c r="K36">
        <v>0</v>
      </c>
      <c r="L36">
        <v>60</v>
      </c>
    </row>
    <row r="37" spans="1:12" x14ac:dyDescent="0.25">
      <c r="A37" s="10">
        <v>1</v>
      </c>
      <c r="B37">
        <v>4.9000000000000002E-2</v>
      </c>
      <c r="C37">
        <v>-0.12</v>
      </c>
      <c r="D37">
        <v>-0.99199999999999999</v>
      </c>
    </row>
    <row r="38" spans="1:12" x14ac:dyDescent="0.25">
      <c r="A38" s="10"/>
      <c r="B38">
        <v>-0.11700000000000001</v>
      </c>
      <c r="C38">
        <v>-0.98699999999999999</v>
      </c>
      <c r="D38">
        <v>0.113</v>
      </c>
      <c r="E38" t="s">
        <v>24</v>
      </c>
      <c r="F38">
        <f>B$4*B37+B$5*B38+B$6*B39</f>
        <v>4.9000000000000002E-2</v>
      </c>
      <c r="G38">
        <f t="shared" ref="G38" si="51">C$4*C37+C$5*C38+C$6*C39</f>
        <v>0.98699999999999999</v>
      </c>
      <c r="H38">
        <f t="shared" ref="H38" si="52">D$4*D37+D$5*D38+D$6*D39</f>
        <v>6.3E-2</v>
      </c>
    </row>
    <row r="39" spans="1:12" x14ac:dyDescent="0.25">
      <c r="A39" s="10"/>
      <c r="B39">
        <v>-0.99199999999999999</v>
      </c>
      <c r="C39">
        <v>0.112</v>
      </c>
      <c r="D39">
        <v>-6.3E-2</v>
      </c>
      <c r="E39" t="s">
        <v>25</v>
      </c>
      <c r="F39">
        <f>F38/B40</f>
        <v>4.8996227435725591E-2</v>
      </c>
      <c r="G39">
        <f t="shared" ref="G39" si="53">G38/C40</f>
        <v>0.98645119257453184</v>
      </c>
      <c r="H39">
        <f t="shared" ref="H39" si="54">H38/D40</f>
        <v>6.2974752185545824E-2</v>
      </c>
    </row>
    <row r="40" spans="1:12" x14ac:dyDescent="0.25">
      <c r="A40" t="s">
        <v>23</v>
      </c>
      <c r="B40">
        <f>(B37^2+B38^2+B39^2)^(1/2)</f>
        <v>1.0000769970357282</v>
      </c>
      <c r="C40">
        <f t="shared" ref="C40" si="55">(C37^2+C38^2+C39^2)^(1/2)</f>
        <v>1.0005563452399868</v>
      </c>
      <c r="D40">
        <f t="shared" ref="D40" si="56">(D37^2+D38^2+D39^2)^(1/2)</f>
        <v>1.0004009196317245</v>
      </c>
      <c r="E40" t="s">
        <v>22</v>
      </c>
      <c r="F40">
        <f>ACOS(F39)*180/PI()</f>
        <v>87.191598535028888</v>
      </c>
      <c r="G40">
        <f t="shared" ref="G40" si="57">ACOS(G39)*180/PI()</f>
        <v>9.4423421969409862</v>
      </c>
      <c r="H40">
        <f t="shared" ref="H40" si="58">ACOS(H39)*180/PI()</f>
        <v>86.389423314319075</v>
      </c>
      <c r="I40" t="s">
        <v>27</v>
      </c>
      <c r="J40">
        <f>ABS(F40-J$36)</f>
        <v>27.191598535028888</v>
      </c>
      <c r="K40">
        <f t="shared" ref="K40:L40" si="59">ABS(G40-K$36)</f>
        <v>9.4423421969409862</v>
      </c>
      <c r="L40">
        <f t="shared" si="59"/>
        <v>26.389423314319075</v>
      </c>
    </row>
    <row r="41" spans="1:12" x14ac:dyDescent="0.25">
      <c r="A41" s="10">
        <v>2</v>
      </c>
      <c r="B41">
        <v>0.15</v>
      </c>
      <c r="C41">
        <v>-0.123</v>
      </c>
      <c r="D41">
        <v>-0.98099999999999998</v>
      </c>
    </row>
    <row r="42" spans="1:12" x14ac:dyDescent="0.25">
      <c r="A42" s="10"/>
      <c r="B42">
        <v>-0.158</v>
      </c>
      <c r="C42">
        <v>-0.98199999999999998</v>
      </c>
      <c r="D42">
        <v>9.9000000000000005E-2</v>
      </c>
      <c r="E42" t="s">
        <v>24</v>
      </c>
      <c r="F42">
        <f>B$4*B41+B$5*B42+B$6*B43</f>
        <v>0.15</v>
      </c>
      <c r="G42">
        <f t="shared" ref="G42" si="60">C$4*C41+C$5*C42+C$6*C43</f>
        <v>0.98199999999999998</v>
      </c>
      <c r="H42">
        <f t="shared" ref="H42" si="61">D$4*D41+D$5*D42+D$6*D43</f>
        <v>0.16600000000000001</v>
      </c>
    </row>
    <row r="43" spans="1:12" x14ac:dyDescent="0.25">
      <c r="A43" s="10"/>
      <c r="B43">
        <v>-0.97599999999999998</v>
      </c>
      <c r="C43">
        <v>0.14099999999999999</v>
      </c>
      <c r="D43">
        <v>-0.16600000000000001</v>
      </c>
      <c r="E43" t="s">
        <v>25</v>
      </c>
      <c r="F43">
        <f>F42/B44</f>
        <v>0.14999700008999697</v>
      </c>
      <c r="G43">
        <f t="shared" ref="G43" si="62">G42/C44</f>
        <v>0.98232716943020326</v>
      </c>
      <c r="H43">
        <f t="shared" ref="H43" si="63">H42/D44</f>
        <v>0.16602341095153264</v>
      </c>
    </row>
    <row r="44" spans="1:12" x14ac:dyDescent="0.25">
      <c r="A44" t="s">
        <v>23</v>
      </c>
      <c r="B44">
        <f>(B41^2+B42^2+B43^2)^(1/2)</f>
        <v>1.0000199998000041</v>
      </c>
      <c r="C44">
        <f t="shared" ref="C44" si="64">(C41^2+C42^2+C43^2)^(1/2)</f>
        <v>0.99966694453702931</v>
      </c>
      <c r="D44">
        <f t="shared" ref="D44" si="65">(D41^2+D42^2+D43^2)^(1/2)</f>
        <v>0.99985899005809808</v>
      </c>
      <c r="E44" t="s">
        <v>22</v>
      </c>
      <c r="F44">
        <f>ACOS(F43)*180/PI()</f>
        <v>81.373247290392868</v>
      </c>
      <c r="G44">
        <f t="shared" ref="G44" si="66">ACOS(G43)*180/PI()</f>
        <v>10.787787193775708</v>
      </c>
      <c r="H44">
        <f t="shared" ref="H44" si="67">ACOS(H43)*180/PI()</f>
        <v>80.443308356677363</v>
      </c>
      <c r="I44" t="s">
        <v>27</v>
      </c>
      <c r="J44">
        <f>ABS(F44-J$36)</f>
        <v>21.373247290392868</v>
      </c>
      <c r="K44">
        <f t="shared" ref="K44" si="68">ABS(G44-K$36)</f>
        <v>10.787787193775708</v>
      </c>
      <c r="L44">
        <f t="shared" ref="L44" si="69">ABS(H44-L$36)</f>
        <v>20.443308356677363</v>
      </c>
    </row>
    <row r="45" spans="1:12" x14ac:dyDescent="0.25">
      <c r="A45" s="10">
        <v>3</v>
      </c>
      <c r="B45">
        <v>0.29499999999999998</v>
      </c>
      <c r="C45">
        <v>-5.1999999999999998E-2</v>
      </c>
      <c r="D45">
        <v>-0.95399999999999996</v>
      </c>
    </row>
    <row r="46" spans="1:12" x14ac:dyDescent="0.25">
      <c r="A46" s="10"/>
      <c r="B46">
        <v>-8.5000000000000006E-2</v>
      </c>
      <c r="C46">
        <v>-0.996</v>
      </c>
      <c r="D46">
        <v>2.8000000000000001E-2</v>
      </c>
      <c r="E46" t="s">
        <v>24</v>
      </c>
      <c r="F46">
        <f>B$4*B45+B$5*B46+B$6*B47</f>
        <v>0.29499999999999998</v>
      </c>
      <c r="G46">
        <f t="shared" ref="G46" si="70">C$4*C45+C$5*C46+C$6*C47</f>
        <v>0.996</v>
      </c>
      <c r="H46">
        <f t="shared" ref="H46" si="71">D$4*D45+D$5*D46+D$6*D47</f>
        <v>0.29799999999999999</v>
      </c>
    </row>
    <row r="47" spans="1:12" x14ac:dyDescent="0.25">
      <c r="A47" s="10"/>
      <c r="B47">
        <v>-0.95199999999999996</v>
      </c>
      <c r="C47">
        <v>7.2999999999999995E-2</v>
      </c>
      <c r="D47">
        <v>-0.29799999999999999</v>
      </c>
      <c r="E47" t="s">
        <v>25</v>
      </c>
      <c r="F47">
        <f>F46/B48</f>
        <v>0.29491831893691528</v>
      </c>
      <c r="G47">
        <f t="shared" ref="G47" si="72">G46/C48</f>
        <v>0.99597559889673681</v>
      </c>
      <c r="H47">
        <f t="shared" ref="H47" si="73">H46/D48</f>
        <v>0.29804411379350376</v>
      </c>
    </row>
    <row r="48" spans="1:12" x14ac:dyDescent="0.25">
      <c r="A48" t="s">
        <v>23</v>
      </c>
      <c r="B48">
        <f>(B45^2+B46^2+B47^2)^(1/2)</f>
        <v>1.0002769616461233</v>
      </c>
      <c r="C48">
        <f t="shared" ref="C48" si="74">(C45^2+C46^2+C47^2)^(1/2)</f>
        <v>1.0000244996998824</v>
      </c>
      <c r="D48">
        <f t="shared" ref="D48" si="75">(D45^2+D46^2+D47^2)^(1/2)</f>
        <v>0.99985198904637873</v>
      </c>
      <c r="E48" t="s">
        <v>22</v>
      </c>
      <c r="F48">
        <f>ACOS(F47)*180/PI()</f>
        <v>72.847360516198421</v>
      </c>
      <c r="G48">
        <f t="shared" ref="G48" si="76">ACOS(G47)*180/PI()</f>
        <v>5.1420230066190085</v>
      </c>
      <c r="H48">
        <f t="shared" ref="H48" si="77">ACOS(H47)*180/PI()</f>
        <v>72.659834127041805</v>
      </c>
      <c r="I48" t="s">
        <v>27</v>
      </c>
      <c r="J48">
        <f>ABS(F48-J$36)</f>
        <v>12.847360516198421</v>
      </c>
      <c r="K48">
        <f t="shared" ref="K48" si="78">ABS(G48-K$36)</f>
        <v>5.1420230066190085</v>
      </c>
      <c r="L48">
        <f t="shared" ref="L48" si="79">ABS(H48-L$36)</f>
        <v>12.659834127041805</v>
      </c>
    </row>
    <row r="49" spans="1:12" x14ac:dyDescent="0.25">
      <c r="A49" s="10">
        <v>4</v>
      </c>
      <c r="B49">
        <v>0.156</v>
      </c>
      <c r="C49">
        <v>-0.06</v>
      </c>
      <c r="D49">
        <v>-0.98599999999999999</v>
      </c>
    </row>
    <row r="50" spans="1:12" x14ac:dyDescent="0.25">
      <c r="A50" s="10"/>
      <c r="B50">
        <v>-9.8000000000000004E-2</v>
      </c>
      <c r="C50">
        <v>-0.99399999999999999</v>
      </c>
      <c r="D50">
        <v>4.8000000000000001E-2</v>
      </c>
      <c r="E50" t="s">
        <v>24</v>
      </c>
      <c r="F50">
        <f>B$4*B49+B$5*B50+B$6*B51</f>
        <v>0.156</v>
      </c>
      <c r="G50">
        <f t="shared" ref="G50" si="80">C$4*C49+C$5*C50+C$6*C51</f>
        <v>0.99399999999999999</v>
      </c>
      <c r="H50">
        <f t="shared" ref="H50" si="81">D$4*D49+D$5*D50+D$6*D51</f>
        <v>0.161</v>
      </c>
    </row>
    <row r="51" spans="1:12" x14ac:dyDescent="0.25">
      <c r="A51" s="10"/>
      <c r="B51">
        <v>-0.98299999999999998</v>
      </c>
      <c r="C51">
        <v>8.8999999999999996E-2</v>
      </c>
      <c r="D51">
        <v>-0.161</v>
      </c>
      <c r="E51" t="s">
        <v>25</v>
      </c>
      <c r="F51">
        <f>F50/B52</f>
        <v>0.1559821410672132</v>
      </c>
      <c r="G51">
        <f t="shared" ref="G51" si="82">G50/C52</f>
        <v>0.99422024417883037</v>
      </c>
      <c r="H51">
        <f t="shared" ref="H51" si="83">H50/D52</f>
        <v>0.16096612019717249</v>
      </c>
    </row>
    <row r="52" spans="1:12" x14ac:dyDescent="0.25">
      <c r="A52" t="s">
        <v>23</v>
      </c>
      <c r="B52">
        <f>(B49^2+B50^2+B51^2)^(1/2)</f>
        <v>1.0001144934456254</v>
      </c>
      <c r="C52">
        <f t="shared" ref="C52" si="84">(C49^2+C50^2+C51^2)^(1/2)</f>
        <v>0.9997784754634399</v>
      </c>
      <c r="D52">
        <f t="shared" ref="D52" si="85">(D49^2+D50^2+D51^2)^(1/2)</f>
        <v>1.0002104778495375</v>
      </c>
      <c r="E52" t="s">
        <v>22</v>
      </c>
      <c r="F52">
        <f>ACOS(F51)*180/PI()</f>
        <v>81.026238353364363</v>
      </c>
      <c r="G52">
        <f t="shared" ref="G52" si="86">ACOS(G51)*180/PI()</f>
        <v>6.1631363240190531</v>
      </c>
      <c r="H52">
        <f t="shared" ref="H52" si="87">ACOS(H51)*180/PI()</f>
        <v>80.737022271322274</v>
      </c>
      <c r="I52" t="s">
        <v>27</v>
      </c>
      <c r="J52">
        <f>ABS(F52-J$36)</f>
        <v>21.026238353364363</v>
      </c>
      <c r="K52">
        <f t="shared" ref="K52" si="88">ABS(G52-K$36)</f>
        <v>6.1631363240190531</v>
      </c>
      <c r="L52">
        <f t="shared" ref="L52" si="89">ABS(H52-L$36)</f>
        <v>20.737022271322274</v>
      </c>
    </row>
    <row r="53" spans="1:12" x14ac:dyDescent="0.25">
      <c r="A53" s="10">
        <v>5</v>
      </c>
      <c r="B53">
        <v>0.40300000000000002</v>
      </c>
      <c r="C53">
        <v>-3.7999999999999999E-2</v>
      </c>
      <c r="D53">
        <v>-0.91500000000000004</v>
      </c>
    </row>
    <row r="54" spans="1:12" x14ac:dyDescent="0.25">
      <c r="A54" s="10"/>
      <c r="B54">
        <v>-3.6999999999999998E-2</v>
      </c>
      <c r="C54">
        <v>-0.999</v>
      </c>
      <c r="D54">
        <v>2.5000000000000001E-2</v>
      </c>
      <c r="E54" t="s">
        <v>24</v>
      </c>
      <c r="F54">
        <f>B$4*B53+B$5*B54+B$6*B55</f>
        <v>0.40300000000000002</v>
      </c>
      <c r="G54">
        <f t="shared" ref="G54" si="90">C$4*C53+C$5*C54+C$6*C55</f>
        <v>0.999</v>
      </c>
      <c r="H54">
        <f t="shared" ref="H54" si="91">D$4*D53+D$5*D54+D$6*D55</f>
        <v>0.40400000000000003</v>
      </c>
    </row>
    <row r="55" spans="1:12" x14ac:dyDescent="0.25">
      <c r="A55" s="10"/>
      <c r="B55">
        <v>-0.91500000000000004</v>
      </c>
      <c r="C55">
        <v>2.3E-2</v>
      </c>
      <c r="D55">
        <v>-0.40400000000000003</v>
      </c>
      <c r="E55" t="s">
        <v>25</v>
      </c>
      <c r="F55">
        <f>F54/B56</f>
        <v>0.40279804740614722</v>
      </c>
      <c r="G55">
        <f t="shared" ref="G55" si="92">G54/C56</f>
        <v>0.99901298725325205</v>
      </c>
      <c r="H55">
        <f t="shared" ref="H55" si="93">H54/D56</f>
        <v>0.40378484000514286</v>
      </c>
    </row>
    <row r="56" spans="1:12" x14ac:dyDescent="0.25">
      <c r="A56" t="s">
        <v>23</v>
      </c>
      <c r="B56">
        <f>(B53^2+B54^2+B55^2)^(1/2)</f>
        <v>1.0005013743118998</v>
      </c>
      <c r="C56">
        <f t="shared" ref="C56" si="94">(C53^2+C54^2+C55^2)^(1/2)</f>
        <v>0.99998699991549889</v>
      </c>
      <c r="D56">
        <f t="shared" ref="D56" si="95">(D53^2+D54^2+D55^2)^(1/2)</f>
        <v>1.0005328580311594</v>
      </c>
      <c r="E56" t="s">
        <v>22</v>
      </c>
      <c r="F56">
        <f>ACOS(F55)*180/PI()</f>
        <v>66.246785130410302</v>
      </c>
      <c r="G56">
        <f t="shared" ref="G56" si="96">ACOS(G55)*180/PI()</f>
        <v>2.5458612955276778</v>
      </c>
      <c r="H56">
        <f t="shared" ref="H56" si="97">ACOS(H55)*180/PI()</f>
        <v>66.184998646986003</v>
      </c>
      <c r="I56" t="s">
        <v>27</v>
      </c>
      <c r="J56">
        <f>ABS(F56-J$36)</f>
        <v>6.2467851304103021</v>
      </c>
      <c r="K56">
        <f t="shared" ref="K56" si="98">ABS(G56-K$36)</f>
        <v>2.5458612955276778</v>
      </c>
      <c r="L56">
        <f t="shared" ref="L56" si="99">ABS(H56-L$36)</f>
        <v>6.1849986469860028</v>
      </c>
    </row>
    <row r="58" spans="1:12" x14ac:dyDescent="0.25">
      <c r="I58" t="s">
        <v>28</v>
      </c>
      <c r="J58">
        <f>AVERAGE(J40,J44,J48,J52,J56)</f>
        <v>17.73704596507897</v>
      </c>
      <c r="K58">
        <f t="shared" ref="K58:L58" si="100">AVERAGE(K40,K44,K48,K52,K56)</f>
        <v>6.8162300033764867</v>
      </c>
      <c r="L58">
        <f t="shared" si="100"/>
        <v>17.282917343269304</v>
      </c>
    </row>
    <row r="59" spans="1:12" x14ac:dyDescent="0.25">
      <c r="I59" t="s">
        <v>29</v>
      </c>
      <c r="J59">
        <f>_xlfn.STDEV.S(J40,J44,J48,J52,J56)</f>
        <v>8.2061627570538551</v>
      </c>
      <c r="K59">
        <f t="shared" ref="K59:L59" si="101">_xlfn.STDEV.S(K40,K44,K48,K52,K56)</f>
        <v>3.3217194753915695</v>
      </c>
      <c r="L59">
        <f t="shared" si="101"/>
        <v>7.8959492941931018</v>
      </c>
    </row>
    <row r="61" spans="1:12" x14ac:dyDescent="0.25">
      <c r="A61" s="16" t="s">
        <v>26</v>
      </c>
      <c r="B61" s="16"/>
      <c r="C61" s="16"/>
      <c r="D61" s="16"/>
    </row>
    <row r="62" spans="1:12" x14ac:dyDescent="0.25">
      <c r="A62" s="10" t="s">
        <v>21</v>
      </c>
      <c r="B62">
        <v>1</v>
      </c>
      <c r="C62">
        <v>0</v>
      </c>
      <c r="D62">
        <v>0</v>
      </c>
    </row>
    <row r="63" spans="1:12" x14ac:dyDescent="0.25">
      <c r="A63" s="10"/>
      <c r="B63">
        <v>0</v>
      </c>
      <c r="C63">
        <v>-1</v>
      </c>
      <c r="D63">
        <v>0</v>
      </c>
    </row>
    <row r="64" spans="1:12" x14ac:dyDescent="0.25">
      <c r="A64" s="10"/>
      <c r="B64">
        <v>0</v>
      </c>
      <c r="C64">
        <v>0</v>
      </c>
      <c r="D64">
        <v>-1</v>
      </c>
    </row>
    <row r="65" spans="1:12" x14ac:dyDescent="0.25">
      <c r="A65" t="s">
        <v>23</v>
      </c>
      <c r="B65">
        <f>(B62^2+B63^2+B64^2)^(1/2)</f>
        <v>1</v>
      </c>
      <c r="C65">
        <f t="shared" ref="C65" si="102">(C62^2+C63^2+C64^2)^(1/2)</f>
        <v>1</v>
      </c>
      <c r="D65">
        <f t="shared" ref="D65" si="103">(D62^2+D63^2+D64^2)^(1/2)</f>
        <v>1</v>
      </c>
      <c r="J65">
        <v>36.869900000000001</v>
      </c>
      <c r="K65">
        <v>0</v>
      </c>
      <c r="L65">
        <v>36.869900000000001</v>
      </c>
    </row>
    <row r="66" spans="1:12" x14ac:dyDescent="0.25">
      <c r="A66" s="10">
        <v>1</v>
      </c>
      <c r="B66">
        <v>0.48699999999999999</v>
      </c>
      <c r="C66">
        <v>-0.182</v>
      </c>
      <c r="D66">
        <v>-0.85399999999999998</v>
      </c>
    </row>
    <row r="67" spans="1:12" x14ac:dyDescent="0.25">
      <c r="A67" s="10"/>
      <c r="B67">
        <v>-0.191</v>
      </c>
      <c r="C67">
        <v>-0.97699999999999998</v>
      </c>
      <c r="D67">
        <v>9.8000000000000004E-2</v>
      </c>
      <c r="E67" t="s">
        <v>24</v>
      </c>
      <c r="F67">
        <f>B$4*B66+B$5*B67+B$6*B68</f>
        <v>0.48699999999999999</v>
      </c>
      <c r="G67">
        <f t="shared" ref="G67" si="104">C$4*C66+C$5*C67+C$6*C68</f>
        <v>0.97699999999999998</v>
      </c>
      <c r="H67">
        <f t="shared" ref="H67" si="105">D$4*D66+D$5*D67+D$6*D68</f>
        <v>0.51100000000000001</v>
      </c>
    </row>
    <row r="68" spans="1:12" x14ac:dyDescent="0.25">
      <c r="A68" s="10"/>
      <c r="B68">
        <v>-0.85199999999999998</v>
      </c>
      <c r="C68">
        <v>0.11600000000000001</v>
      </c>
      <c r="D68">
        <v>-0.51100000000000001</v>
      </c>
      <c r="E68" t="s">
        <v>25</v>
      </c>
      <c r="F68">
        <f>F67/B69</f>
        <v>0.48710863734054133</v>
      </c>
      <c r="G68">
        <f t="shared" ref="G68" si="106">G67/C69</f>
        <v>0.97645870368162768</v>
      </c>
      <c r="H68">
        <f t="shared" ref="H68" si="107">H67/D69</f>
        <v>0.51098952482211057</v>
      </c>
    </row>
    <row r="69" spans="1:12" x14ac:dyDescent="0.25">
      <c r="A69" t="s">
        <v>23</v>
      </c>
      <c r="B69">
        <f>(B66^2+B67^2+B68^2)^(1/2)</f>
        <v>0.99977697512995367</v>
      </c>
      <c r="C69">
        <f t="shared" ref="C69" si="108">(C66^2+C67^2+C68^2)^(1/2)</f>
        <v>1.0005543463500621</v>
      </c>
      <c r="D69">
        <f t="shared" ref="D69" si="109">(D66^2+D67^2+D68^2)^(1/2)</f>
        <v>1.0000204997898794</v>
      </c>
      <c r="E69" t="s">
        <v>22</v>
      </c>
      <c r="F69">
        <f>ACOS(F68)*180/PI()</f>
        <v>60.849282800248517</v>
      </c>
      <c r="G69">
        <f t="shared" ref="G69" si="110">ACOS(G68)*180/PI()</f>
        <v>12.456857783544317</v>
      </c>
      <c r="H69">
        <f t="shared" ref="H69" si="111">ACOS(H68)*180/PI()</f>
        <v>59.270236004458084</v>
      </c>
      <c r="I69" t="s">
        <v>27</v>
      </c>
      <c r="J69">
        <f>ABS(F69-J$65)</f>
        <v>23.979382800248516</v>
      </c>
      <c r="K69">
        <f t="shared" ref="K69:L69" si="112">ABS(G69-K$65)</f>
        <v>12.456857783544317</v>
      </c>
      <c r="L69">
        <f t="shared" si="112"/>
        <v>22.400336004458083</v>
      </c>
    </row>
    <row r="70" spans="1:12" x14ac:dyDescent="0.25">
      <c r="A70" s="10">
        <v>2</v>
      </c>
      <c r="B70">
        <v>0.33700000000000002</v>
      </c>
      <c r="C70">
        <v>-0.17799999999999999</v>
      </c>
      <c r="D70">
        <v>-0.92500000000000004</v>
      </c>
    </row>
    <row r="71" spans="1:12" x14ac:dyDescent="0.25">
      <c r="A71" s="10"/>
      <c r="B71">
        <v>-0.23</v>
      </c>
      <c r="C71">
        <v>-0.96799999999999997</v>
      </c>
      <c r="D71">
        <v>0.10199999999999999</v>
      </c>
      <c r="E71" t="s">
        <v>24</v>
      </c>
      <c r="F71">
        <f>B$4*B70+B$5*B71+B$6*B72</f>
        <v>0.33700000000000002</v>
      </c>
      <c r="G71">
        <f t="shared" ref="G71" si="113">C$4*C70+C$5*C71+C$6*C72</f>
        <v>0.96799999999999997</v>
      </c>
      <c r="H71">
        <f t="shared" ref="H71" si="114">D$4*D70+D$5*D71+D$6*D72</f>
        <v>0.36699999999999999</v>
      </c>
    </row>
    <row r="72" spans="1:12" x14ac:dyDescent="0.25">
      <c r="A72" s="10"/>
      <c r="B72">
        <v>-0.91300000000000003</v>
      </c>
      <c r="C72">
        <v>0.17799999999999999</v>
      </c>
      <c r="D72">
        <v>-0.36699999999999999</v>
      </c>
      <c r="E72" t="s">
        <v>25</v>
      </c>
      <c r="F72">
        <f>F71/B73</f>
        <v>0.33699359718247973</v>
      </c>
      <c r="G72">
        <f t="shared" ref="G72" si="115">G71/C73</f>
        <v>0.96781032776181675</v>
      </c>
      <c r="H72">
        <f t="shared" ref="H72" si="116">H71/D73</f>
        <v>0.36686831790656604</v>
      </c>
    </row>
    <row r="73" spans="1:12" x14ac:dyDescent="0.25">
      <c r="A73" t="s">
        <v>23</v>
      </c>
      <c r="B73">
        <f>(B70^2+B71^2+B72^2)^(1/2)</f>
        <v>1.0000189998195035</v>
      </c>
      <c r="C73">
        <f t="shared" ref="C73" si="117">(C70^2+C71^2+C72^2)^(1/2)</f>
        <v>1.0001959807957639</v>
      </c>
      <c r="D73">
        <f t="shared" ref="D73" si="118">(D70^2+D71^2+D72^2)^(1/2)</f>
        <v>1.0003589355826237</v>
      </c>
      <c r="E73" t="s">
        <v>22</v>
      </c>
      <c r="F73">
        <f>ACOS(F72)*180/PI()</f>
        <v>70.306186754830776</v>
      </c>
      <c r="G73">
        <f t="shared" ref="G73" si="119">ACOS(G72)*180/PI()</f>
        <v>14.576989043872061</v>
      </c>
      <c r="H73">
        <f t="shared" ref="H73" si="120">ACOS(H72)*180/PI()</f>
        <v>68.477392504859026</v>
      </c>
      <c r="I73" t="s">
        <v>27</v>
      </c>
      <c r="J73">
        <f>ABS(F73-J$65)</f>
        <v>33.436286754830775</v>
      </c>
      <c r="K73">
        <f t="shared" ref="K73" si="121">ABS(G73-K$65)</f>
        <v>14.576989043872061</v>
      </c>
      <c r="L73">
        <f t="shared" ref="L73" si="122">ABS(H73-L$65)</f>
        <v>31.607492504859025</v>
      </c>
    </row>
    <row r="74" spans="1:12" x14ac:dyDescent="0.25">
      <c r="A74" s="10">
        <v>3</v>
      </c>
      <c r="B74">
        <v>0.39400000000000002</v>
      </c>
      <c r="C74">
        <v>-0.19</v>
      </c>
      <c r="D74">
        <v>-0.89900000000000002</v>
      </c>
    </row>
    <row r="75" spans="1:12" x14ac:dyDescent="0.25">
      <c r="A75" s="10"/>
      <c r="B75">
        <v>-0.21</v>
      </c>
      <c r="C75">
        <v>-0.97099999999999997</v>
      </c>
      <c r="D75">
        <v>0.113</v>
      </c>
      <c r="E75" t="s">
        <v>24</v>
      </c>
      <c r="F75">
        <f>B$4*B74+B$5*B75+B$6*B76</f>
        <v>0.39400000000000002</v>
      </c>
      <c r="G75">
        <f t="shared" ref="G75" si="123">C$4*C74+C$5*C75+C$6*C76</f>
        <v>0.97099999999999997</v>
      </c>
      <c r="H75">
        <f t="shared" ref="H75" si="124">D$4*D74+D$5*D75+D$6*D76</f>
        <v>0.42199999999999999</v>
      </c>
    </row>
    <row r="76" spans="1:12" x14ac:dyDescent="0.25">
      <c r="A76" s="10"/>
      <c r="B76">
        <v>-0.89500000000000002</v>
      </c>
      <c r="C76">
        <v>0.14499999999999999</v>
      </c>
      <c r="D76">
        <v>-0.42199999999999999</v>
      </c>
      <c r="E76" t="s">
        <v>25</v>
      </c>
      <c r="F76">
        <f>F75/B77</f>
        <v>0.39392890224913707</v>
      </c>
      <c r="G76">
        <f t="shared" ref="G76" si="125">G75/C77</f>
        <v>0.97101650742094037</v>
      </c>
      <c r="H76">
        <f t="shared" ref="H76" si="126">H75/D77</f>
        <v>0.4221997477321936</v>
      </c>
    </row>
    <row r="77" spans="1:12" x14ac:dyDescent="0.25">
      <c r="A77" t="s">
        <v>23</v>
      </c>
      <c r="B77">
        <f>(B74^2+B75^2+B76^2)^(1/2)</f>
        <v>1.0001804837128148</v>
      </c>
      <c r="C77">
        <f t="shared" ref="C77" si="127">(C74^2+C75^2+C76^2)^(1/2)</f>
        <v>0.99998299985549755</v>
      </c>
      <c r="D77">
        <f t="shared" ref="D77" si="128">(D74^2+D75^2+D76^2)^(1/2)</f>
        <v>0.99952688808255685</v>
      </c>
      <c r="E77" t="s">
        <v>22</v>
      </c>
      <c r="F77">
        <f>ACOS(F76)*180/PI()</f>
        <v>66.800810831111207</v>
      </c>
      <c r="G77">
        <f t="shared" ref="G77" si="129">ACOS(G76)*180/PI()</f>
        <v>13.828260598888431</v>
      </c>
      <c r="H77">
        <f t="shared" ref="H77" si="130">ACOS(H76)*180/PI()</f>
        <v>65.026455147338496</v>
      </c>
      <c r="I77" t="s">
        <v>27</v>
      </c>
      <c r="J77">
        <f>ABS(F77-J$65)</f>
        <v>29.930910831111206</v>
      </c>
      <c r="K77">
        <f t="shared" ref="K77" si="131">ABS(G77-K$65)</f>
        <v>13.828260598888431</v>
      </c>
      <c r="L77">
        <f t="shared" ref="L77" si="132">ABS(H77-L$65)</f>
        <v>28.156555147338494</v>
      </c>
    </row>
    <row r="78" spans="1:12" x14ac:dyDescent="0.25">
      <c r="A78" s="10">
        <v>4</v>
      </c>
      <c r="B78">
        <v>0.52300000000000002</v>
      </c>
      <c r="C78">
        <v>-0.151</v>
      </c>
      <c r="D78">
        <v>-0.83899999999999997</v>
      </c>
    </row>
    <row r="79" spans="1:12" x14ac:dyDescent="0.25">
      <c r="A79" s="10"/>
      <c r="B79">
        <v>-9.1999999999999998E-2</v>
      </c>
      <c r="C79">
        <v>-0.98799999999999999</v>
      </c>
      <c r="D79">
        <v>0.12</v>
      </c>
      <c r="E79" t="s">
        <v>24</v>
      </c>
      <c r="F79">
        <f>B$4*B78+B$5*B79+B$6*B80</f>
        <v>0.52300000000000002</v>
      </c>
      <c r="G79">
        <f t="shared" ref="G79" si="133">C$4*C78+C$5*C79+C$6*C80</f>
        <v>0.98799999999999999</v>
      </c>
      <c r="H79">
        <f t="shared" ref="H79" si="134">D$4*D78+D$5*D79+D$6*D80</f>
        <v>0.53100000000000003</v>
      </c>
    </row>
    <row r="80" spans="1:12" x14ac:dyDescent="0.25">
      <c r="A80" s="10"/>
      <c r="B80">
        <v>-0.84799999999999998</v>
      </c>
      <c r="C80">
        <v>1.4E-2</v>
      </c>
      <c r="D80">
        <v>-0.53100000000000003</v>
      </c>
      <c r="E80" t="s">
        <v>25</v>
      </c>
      <c r="F80">
        <f>F79/B81</f>
        <v>0.52271337030303666</v>
      </c>
      <c r="G80">
        <f t="shared" ref="G80" si="135">G79/C81</f>
        <v>0.98842461958075567</v>
      </c>
      <c r="H80">
        <f t="shared" ref="H80" si="136">H79/D81</f>
        <v>0.53092514483149622</v>
      </c>
    </row>
    <row r="81" spans="1:12" x14ac:dyDescent="0.25">
      <c r="A81" t="s">
        <v>23</v>
      </c>
      <c r="B81">
        <f>(B78^2+B79^2+B80^2)^(1/2)</f>
        <v>1.0005483496563272</v>
      </c>
      <c r="C81">
        <f t="shared" ref="C81" si="137">(C78^2+C79^2+C80^2)^(1/2)</f>
        <v>0.99957040772523875</v>
      </c>
      <c r="D81">
        <f t="shared" ref="D81" si="138">(D78^2+D79^2+D80^2)^(1/2)</f>
        <v>1.0001409900609013</v>
      </c>
      <c r="E81" t="s">
        <v>22</v>
      </c>
      <c r="F81">
        <f>ACOS(F80)*180/PI()</f>
        <v>58.48556436304851</v>
      </c>
      <c r="G81">
        <f t="shared" ref="G81" si="139">ACOS(G80)*180/PI()</f>
        <v>8.7261984515005597</v>
      </c>
      <c r="H81">
        <f t="shared" ref="H81" si="140">ACOS(H80)*180/PI()</f>
        <v>57.932015530362008</v>
      </c>
      <c r="I81" t="s">
        <v>27</v>
      </c>
      <c r="J81">
        <f>ABS(F81-J$65)</f>
        <v>21.615664363048509</v>
      </c>
      <c r="K81">
        <f t="shared" ref="K81" si="141">ABS(G81-K$65)</f>
        <v>8.7261984515005597</v>
      </c>
      <c r="L81">
        <f t="shared" ref="L81" si="142">ABS(H81-L$65)</f>
        <v>21.062115530362007</v>
      </c>
    </row>
    <row r="82" spans="1:12" x14ac:dyDescent="0.25">
      <c r="A82" s="10">
        <v>5</v>
      </c>
      <c r="B82">
        <v>0.54400000000000004</v>
      </c>
      <c r="C82">
        <v>-0.127</v>
      </c>
      <c r="D82">
        <v>-0.82899999999999996</v>
      </c>
    </row>
    <row r="83" spans="1:12" x14ac:dyDescent="0.25">
      <c r="A83" s="10"/>
      <c r="B83">
        <v>-6.2E-2</v>
      </c>
      <c r="C83">
        <v>-0.99199999999999999</v>
      </c>
      <c r="D83">
        <v>0.112</v>
      </c>
      <c r="E83" t="s">
        <v>24</v>
      </c>
      <c r="F83">
        <f>B$4*B82+B$5*B83+B$6*B84</f>
        <v>0.54400000000000004</v>
      </c>
      <c r="G83">
        <f t="shared" ref="G83" si="143">C$4*C82+C$5*C83+C$6*C84</f>
        <v>0.99199999999999999</v>
      </c>
      <c r="H83">
        <f t="shared" ref="H83" si="144">D$4*D82+D$5*D83+D$6*D84</f>
        <v>0.54700000000000004</v>
      </c>
    </row>
    <row r="84" spans="1:12" x14ac:dyDescent="0.25">
      <c r="A84" s="10"/>
      <c r="B84">
        <v>-0.83699999999999997</v>
      </c>
      <c r="C84">
        <v>-8.9999999999999993E-3</v>
      </c>
      <c r="D84">
        <v>-0.54700000000000004</v>
      </c>
      <c r="E84" t="s">
        <v>25</v>
      </c>
      <c r="F84">
        <f>F83/B85</f>
        <v>0.54390509684017985</v>
      </c>
      <c r="G84">
        <f t="shared" ref="G84" si="145">G83/C85</f>
        <v>0.9918641239218966</v>
      </c>
      <c r="H84">
        <f t="shared" ref="H84" si="146">H83/D85</f>
        <v>0.54727534876807082</v>
      </c>
    </row>
    <row r="85" spans="1:12" x14ac:dyDescent="0.25">
      <c r="A85" t="s">
        <v>23</v>
      </c>
      <c r="B85">
        <f>(B82^2+B83^2+B84^2)^(1/2)</f>
        <v>1.0001744847775311</v>
      </c>
      <c r="C85">
        <f t="shared" ref="C85" si="147">(C82^2+C83^2+C84^2)^(1/2)</f>
        <v>1.0001369906167854</v>
      </c>
      <c r="D85">
        <f t="shared" ref="D85" si="148">(D82^2+D83^2+D84^2)^(1/2)</f>
        <v>0.99949687343182814</v>
      </c>
      <c r="E85" t="s">
        <v>22</v>
      </c>
      <c r="F85">
        <f>ACOS(F84)*180/PI()</f>
        <v>57.050126503100067</v>
      </c>
      <c r="G85">
        <f t="shared" ref="G85" si="149">ACOS(G84)*180/PI()</f>
        <v>7.3136585391510032</v>
      </c>
      <c r="H85">
        <f t="shared" ref="H85" si="150">ACOS(H84)*180/PI()</f>
        <v>56.819709433802409</v>
      </c>
      <c r="I85" t="s">
        <v>27</v>
      </c>
      <c r="J85">
        <f>ABS(F85-J$65)</f>
        <v>20.180226503100066</v>
      </c>
      <c r="K85">
        <f t="shared" ref="K85" si="151">ABS(G85-K$65)</f>
        <v>7.3136585391510032</v>
      </c>
      <c r="L85">
        <f t="shared" ref="L85" si="152">ABS(H85-L$65)</f>
        <v>19.949809433802407</v>
      </c>
    </row>
    <row r="87" spans="1:12" x14ac:dyDescent="0.25">
      <c r="I87" t="s">
        <v>28</v>
      </c>
      <c r="J87">
        <f>AVERAGE(J69,J73,J77,J81,J85)</f>
        <v>25.828494250467816</v>
      </c>
      <c r="K87">
        <f t="shared" ref="K87:L87" si="153">AVERAGE(K69,K73,K77,K81,K85)</f>
        <v>11.380392883391272</v>
      </c>
      <c r="L87">
        <f t="shared" si="153"/>
        <v>24.635261724164003</v>
      </c>
    </row>
    <row r="88" spans="1:12" x14ac:dyDescent="0.25">
      <c r="I88" t="s">
        <v>29</v>
      </c>
      <c r="J88">
        <f>_xlfn.STDEV.S(J69,J73,J77,J81,J85)</f>
        <v>5.6519555454771293</v>
      </c>
      <c r="K88">
        <f t="shared" ref="K88:L88" si="154">_xlfn.STDEV.S(K69,K73,K77,K81,K85)</f>
        <v>3.1996928116593661</v>
      </c>
      <c r="L88">
        <f t="shared" si="154"/>
        <v>5.018148047126112</v>
      </c>
    </row>
    <row r="90" spans="1:12" x14ac:dyDescent="0.25">
      <c r="A90" s="16" t="s">
        <v>26</v>
      </c>
      <c r="B90" s="16"/>
      <c r="C90" s="16"/>
      <c r="D90" s="16"/>
    </row>
    <row r="91" spans="1:12" x14ac:dyDescent="0.25">
      <c r="A91" s="10" t="s">
        <v>21</v>
      </c>
      <c r="B91">
        <v>1</v>
      </c>
      <c r="C91">
        <v>0</v>
      </c>
      <c r="D91">
        <v>0</v>
      </c>
    </row>
    <row r="92" spans="1:12" x14ac:dyDescent="0.25">
      <c r="A92" s="10"/>
      <c r="B92">
        <v>0</v>
      </c>
      <c r="C92">
        <v>-1</v>
      </c>
      <c r="D92">
        <v>0</v>
      </c>
    </row>
    <row r="93" spans="1:12" x14ac:dyDescent="0.25">
      <c r="A93" s="10"/>
      <c r="B93">
        <v>0</v>
      </c>
      <c r="C93">
        <v>0</v>
      </c>
      <c r="D93">
        <v>-1</v>
      </c>
    </row>
    <row r="94" spans="1:12" x14ac:dyDescent="0.25">
      <c r="A94" t="s">
        <v>23</v>
      </c>
      <c r="B94">
        <f>(B91^2+B92^2+B93^2)^(1/2)</f>
        <v>1</v>
      </c>
      <c r="C94">
        <f t="shared" ref="C94" si="155">(C91^2+C92^2+C93^2)^(1/2)</f>
        <v>1</v>
      </c>
      <c r="D94">
        <f t="shared" ref="D94" si="156">(D91^2+D92^2+D93^2)^(1/2)</f>
        <v>1</v>
      </c>
      <c r="J94">
        <v>10</v>
      </c>
      <c r="K94">
        <v>0</v>
      </c>
      <c r="L94">
        <v>10</v>
      </c>
    </row>
    <row r="95" spans="1:12" x14ac:dyDescent="0.25">
      <c r="A95" s="10">
        <v>1</v>
      </c>
      <c r="B95">
        <v>0.91500000000000004</v>
      </c>
      <c r="C95">
        <v>-4.0000000000000001E-3</v>
      </c>
      <c r="D95">
        <v>-0.40300000000000002</v>
      </c>
    </row>
    <row r="96" spans="1:12" x14ac:dyDescent="0.25">
      <c r="A96" s="10"/>
      <c r="B96">
        <v>-2.7E-2</v>
      </c>
      <c r="C96">
        <v>-0.998</v>
      </c>
      <c r="D96">
        <v>-5.0999999999999997E-2</v>
      </c>
      <c r="E96" t="s">
        <v>24</v>
      </c>
      <c r="F96">
        <f>B$4*B95+B$5*B96+B$6*B97</f>
        <v>0.91500000000000004</v>
      </c>
      <c r="G96">
        <f t="shared" ref="G96" si="157">C$4*C95+C$5*C96+C$6*C97</f>
        <v>0.998</v>
      </c>
      <c r="H96">
        <f t="shared" ref="H96" si="158">D$4*D95+D$5*D96+D$6*D97</f>
        <v>0.91400000000000003</v>
      </c>
    </row>
    <row r="97" spans="1:12" x14ac:dyDescent="0.25">
      <c r="A97" s="10"/>
      <c r="B97">
        <v>-0.40300000000000002</v>
      </c>
      <c r="C97">
        <v>5.7000000000000002E-2</v>
      </c>
      <c r="D97">
        <v>-0.91400000000000003</v>
      </c>
      <c r="E97" t="s">
        <v>25</v>
      </c>
      <c r="F97">
        <f>F96/B98</f>
        <v>0.91483397269956546</v>
      </c>
      <c r="G97">
        <f t="shared" ref="G97" si="159">G96/C98</f>
        <v>0.99836496910650618</v>
      </c>
      <c r="H97">
        <f t="shared" ref="H97" si="160">H96/D98</f>
        <v>0.91381451447843087</v>
      </c>
    </row>
    <row r="98" spans="1:12" x14ac:dyDescent="0.25">
      <c r="A98" t="s">
        <v>23</v>
      </c>
      <c r="B98">
        <f>(B95^2+B96^2+B97^2)^(1/2)</f>
        <v>1.0001814835318639</v>
      </c>
      <c r="C98">
        <f t="shared" ref="C98" si="161">(C95^2+C96^2+C97^2)^(1/2)</f>
        <v>0.9996344331804502</v>
      </c>
      <c r="D98">
        <f t="shared" ref="D98" si="162">(D95^2+D96^2+D97^2)^(1/2)</f>
        <v>1.0002029793996816</v>
      </c>
      <c r="E98" t="s">
        <v>22</v>
      </c>
      <c r="F98">
        <f>ACOS(F97)*180/PI()</f>
        <v>23.817840030813738</v>
      </c>
      <c r="G98">
        <f t="shared" ref="G98" si="163">ACOS(G97)*180/PI()</f>
        <v>3.2768744578652784</v>
      </c>
      <c r="H98">
        <f t="shared" ref="H98" si="164">ACOS(H97)*180/PI()</f>
        <v>23.962070564192885</v>
      </c>
      <c r="I98" t="s">
        <v>27</v>
      </c>
      <c r="J98">
        <f>ABS(F98-J$94)</f>
        <v>13.817840030813738</v>
      </c>
      <c r="K98">
        <f t="shared" ref="K98:L98" si="165">ABS(G98-K$94)</f>
        <v>3.2768744578652784</v>
      </c>
      <c r="L98">
        <f t="shared" si="165"/>
        <v>13.962070564192885</v>
      </c>
    </row>
    <row r="99" spans="1:12" x14ac:dyDescent="0.25">
      <c r="A99" s="10">
        <v>2</v>
      </c>
      <c r="B99">
        <v>0.73</v>
      </c>
      <c r="C99">
        <v>2E-3</v>
      </c>
      <c r="D99">
        <v>-0.68300000000000005</v>
      </c>
    </row>
    <row r="100" spans="1:12" x14ac:dyDescent="0.25">
      <c r="A100" s="10"/>
      <c r="B100">
        <v>2.1000000000000001E-2</v>
      </c>
      <c r="C100">
        <v>-1</v>
      </c>
      <c r="D100">
        <v>0.02</v>
      </c>
      <c r="E100" t="s">
        <v>24</v>
      </c>
      <c r="F100">
        <f>B$4*B99+B$5*B100+B$6*B101</f>
        <v>0.73</v>
      </c>
      <c r="G100">
        <f t="shared" ref="G100" si="166">C$4*C99+C$5*C100+C$6*C101</f>
        <v>1</v>
      </c>
      <c r="H100">
        <f t="shared" ref="H100" si="167">D$4*D99+D$5*D100+D$6*D101</f>
        <v>0.73</v>
      </c>
    </row>
    <row r="101" spans="1:12" x14ac:dyDescent="0.25">
      <c r="A101" s="10"/>
      <c r="B101">
        <v>-0.68300000000000005</v>
      </c>
      <c r="C101">
        <v>-2.9000000000000001E-2</v>
      </c>
      <c r="D101">
        <v>-0.73</v>
      </c>
      <c r="E101" t="s">
        <v>25</v>
      </c>
      <c r="F101">
        <f>F100/B102</f>
        <v>0.7300620579124959</v>
      </c>
      <c r="G101">
        <f t="shared" ref="G101" si="168">G100/C102</f>
        <v>0.99957776757096706</v>
      </c>
      <c r="H101">
        <f t="shared" ref="H101" si="169">H100/D102</f>
        <v>0.73007702718976708</v>
      </c>
    </row>
    <row r="102" spans="1:12" x14ac:dyDescent="0.25">
      <c r="A102" t="s">
        <v>23</v>
      </c>
      <c r="B102">
        <f>(B99^2+B100^2+B101^2)^(1/2)</f>
        <v>0.99991499638719294</v>
      </c>
      <c r="C102">
        <f t="shared" ref="C102" si="170">(C99^2+C100^2+C101^2)^(1/2)</f>
        <v>1.0004224107845645</v>
      </c>
      <c r="D102">
        <f t="shared" ref="D102" si="171">(D99^2+D100^2+D101^2)^(1/2)</f>
        <v>0.99989449443428779</v>
      </c>
      <c r="E102" t="s">
        <v>22</v>
      </c>
      <c r="F102">
        <f>ACOS(F101)*180/PI()</f>
        <v>43.108403160366642</v>
      </c>
      <c r="G102">
        <f t="shared" ref="G102" si="172">ACOS(G101)*180/PI()</f>
        <v>1.6650554666056021</v>
      </c>
      <c r="H102">
        <f t="shared" ref="H102" si="173">ACOS(H101)*180/PI()</f>
        <v>43.107148096750862</v>
      </c>
      <c r="I102" t="s">
        <v>27</v>
      </c>
      <c r="J102">
        <f>ABS(F102-J$94)</f>
        <v>33.108403160366642</v>
      </c>
      <c r="K102">
        <f t="shared" ref="K102" si="174">ABS(G102-K$94)</f>
        <v>1.6650554666056021</v>
      </c>
      <c r="L102">
        <f t="shared" ref="L102" si="175">ABS(H102-L$94)</f>
        <v>33.107148096750862</v>
      </c>
    </row>
    <row r="103" spans="1:12" x14ac:dyDescent="0.25">
      <c r="A103" s="10">
        <v>3</v>
      </c>
      <c r="B103">
        <v>0.94599999999999995</v>
      </c>
      <c r="C103">
        <v>-0.02</v>
      </c>
      <c r="D103">
        <v>-0.32400000000000001</v>
      </c>
    </row>
    <row r="104" spans="1:12" x14ac:dyDescent="0.25">
      <c r="A104" s="10"/>
      <c r="B104">
        <v>-1.2999999999999999E-2</v>
      </c>
      <c r="C104">
        <v>-1</v>
      </c>
      <c r="D104">
        <v>2.5000000000000001E-2</v>
      </c>
      <c r="E104" t="s">
        <v>24</v>
      </c>
      <c r="F104">
        <f>B$4*B103+B$5*B104+B$6*B105</f>
        <v>0.94599999999999995</v>
      </c>
      <c r="G104">
        <f t="shared" ref="G104" si="176">C$4*C103+C$5*C104+C$6*C105</f>
        <v>1</v>
      </c>
      <c r="H104">
        <f t="shared" ref="H104" si="177">D$4*D103+D$5*D104+D$6*D105</f>
        <v>0.94599999999999995</v>
      </c>
    </row>
    <row r="105" spans="1:12" x14ac:dyDescent="0.25">
      <c r="A105" s="10"/>
      <c r="B105">
        <v>-0.32400000000000001</v>
      </c>
      <c r="C105">
        <v>-1.9E-2</v>
      </c>
      <c r="D105">
        <v>-0.94599999999999995</v>
      </c>
      <c r="E105" t="s">
        <v>25</v>
      </c>
      <c r="F105">
        <f>F104/B106</f>
        <v>0.94597114831995754</v>
      </c>
      <c r="G105">
        <f t="shared" ref="G105" si="178">G104/C106</f>
        <v>0.99961971703274433</v>
      </c>
      <c r="H105">
        <f t="shared" ref="H105" si="179">H104/D106</f>
        <v>0.94575555377993925</v>
      </c>
    </row>
    <row r="106" spans="1:12" x14ac:dyDescent="0.25">
      <c r="A106" t="s">
        <v>23</v>
      </c>
      <c r="B106">
        <f>(B103^2+B104^2+B105^2)^(1/2)</f>
        <v>1.0000304995348892</v>
      </c>
      <c r="C106">
        <f t="shared" ref="C106" si="180">(C103^2+C104^2+C105^2)^(1/2)</f>
        <v>1.0003804276374064</v>
      </c>
      <c r="D106">
        <f t="shared" ref="D106" si="181">(D103^2+D104^2+D105^2)^(1/2)</f>
        <v>1.0002584665975089</v>
      </c>
      <c r="E106" t="s">
        <v>22</v>
      </c>
      <c r="F106">
        <f>ACOS(F105)*180/PI()</f>
        <v>18.920191609917655</v>
      </c>
      <c r="G106">
        <f t="shared" ref="G106" si="182">ACOS(G105)*180/PI()</f>
        <v>1.5801737066835904</v>
      </c>
      <c r="H106">
        <f t="shared" ref="H106" si="183">ACOS(H105)*180/PI()</f>
        <v>18.958250730400952</v>
      </c>
      <c r="I106" t="s">
        <v>27</v>
      </c>
      <c r="J106">
        <f>ABS(F106-J$94)</f>
        <v>8.920191609917655</v>
      </c>
      <c r="K106">
        <f t="shared" ref="K106" si="184">ABS(G106-K$94)</f>
        <v>1.5801737066835904</v>
      </c>
      <c r="L106">
        <f t="shared" ref="L106" si="185">ABS(H106-L$94)</f>
        <v>8.9582507304009518</v>
      </c>
    </row>
    <row r="107" spans="1:12" x14ac:dyDescent="0.25">
      <c r="A107" s="10">
        <v>4</v>
      </c>
      <c r="B107">
        <v>0.97199999999999998</v>
      </c>
      <c r="C107">
        <v>-0.11</v>
      </c>
      <c r="D107">
        <v>-0.21</v>
      </c>
    </row>
    <row r="108" spans="1:12" x14ac:dyDescent="0.25">
      <c r="A108" s="10"/>
      <c r="B108">
        <v>-0.13500000000000001</v>
      </c>
      <c r="C108">
        <v>-0.98399999999999999</v>
      </c>
      <c r="D108">
        <v>-0.113</v>
      </c>
      <c r="E108" t="s">
        <v>24</v>
      </c>
      <c r="F108">
        <f>B$4*B107+B$5*B108+B$6*B109</f>
        <v>0.97199999999999998</v>
      </c>
      <c r="G108">
        <f t="shared" ref="G108" si="186">C$4*C107+C$5*C108+C$6*C109</f>
        <v>0.98399999999999999</v>
      </c>
      <c r="H108">
        <f t="shared" ref="H108" si="187">D$4*D107+D$5*D108+D$6*D109</f>
        <v>0.97199999999999998</v>
      </c>
    </row>
    <row r="109" spans="1:12" x14ac:dyDescent="0.25">
      <c r="A109" s="10"/>
      <c r="B109">
        <v>-0.19</v>
      </c>
      <c r="C109">
        <v>0.13800000000000001</v>
      </c>
      <c r="D109">
        <v>-0.97199999999999998</v>
      </c>
      <c r="E109" t="s">
        <v>25</v>
      </c>
      <c r="F109">
        <f>F108/B110</f>
        <v>0.97243331558464896</v>
      </c>
      <c r="G109">
        <f t="shared" ref="G109" si="188">G108/C110</f>
        <v>0.98429533290645488</v>
      </c>
      <c r="H109">
        <f t="shared" ref="H109" si="189">H108/D110</f>
        <v>0.97119763659312286</v>
      </c>
    </row>
    <row r="110" spans="1:12" x14ac:dyDescent="0.25">
      <c r="A110" t="s">
        <v>23</v>
      </c>
      <c r="B110">
        <f>(B107^2+B108^2+B109^2)^(1/2)</f>
        <v>0.99955440072064117</v>
      </c>
      <c r="C110">
        <f t="shared" ref="C110" si="190">(C107^2+C108^2+C109^2)^(1/2)</f>
        <v>0.99969995498649489</v>
      </c>
      <c r="D110">
        <f t="shared" ref="D110" si="191">(D107^2+D108^2+D109^2)^(1/2)</f>
        <v>1.0008261587308755</v>
      </c>
      <c r="E110" t="s">
        <v>22</v>
      </c>
      <c r="F110">
        <f>ACOS(F109)*180/PI()</f>
        <v>13.484431760486352</v>
      </c>
      <c r="G110">
        <f t="shared" ref="G110" si="192">ACOS(G109)*180/PI()</f>
        <v>10.167683335737827</v>
      </c>
      <c r="H110">
        <f t="shared" ref="H110" si="193">ACOS(H109)*180/PI()</f>
        <v>13.784773475838755</v>
      </c>
      <c r="I110" t="s">
        <v>27</v>
      </c>
      <c r="J110">
        <f>ABS(F110-J$94)</f>
        <v>3.4844317604863519</v>
      </c>
      <c r="K110">
        <f t="shared" ref="K110" si="194">ABS(G110-K$94)</f>
        <v>10.167683335737827</v>
      </c>
      <c r="L110">
        <f t="shared" ref="L110" si="195">ABS(H110-L$94)</f>
        <v>3.7847734758387546</v>
      </c>
    </row>
    <row r="111" spans="1:12" x14ac:dyDescent="0.25">
      <c r="A111" s="10">
        <v>5</v>
      </c>
      <c r="B111">
        <v>0.97699999999999998</v>
      </c>
      <c r="C111">
        <v>-4.4999999999999998E-2</v>
      </c>
      <c r="D111">
        <v>-0.20699999999999999</v>
      </c>
    </row>
    <row r="112" spans="1:12" x14ac:dyDescent="0.25">
      <c r="A112" s="10"/>
      <c r="B112">
        <v>-6.4000000000000001E-2</v>
      </c>
      <c r="C112">
        <v>-0.99399999999999999</v>
      </c>
      <c r="D112">
        <v>-8.8999999999999996E-2</v>
      </c>
      <c r="E112" t="s">
        <v>24</v>
      </c>
      <c r="F112">
        <f>B$4*B111+B$5*B112+B$6*B113</f>
        <v>0.97699999999999998</v>
      </c>
      <c r="G112">
        <f t="shared" ref="G112" si="196">C$4*C111+C$5*C112+C$6*C113</f>
        <v>0.99399999999999999</v>
      </c>
      <c r="H112">
        <f t="shared" ref="H112" si="197">D$4*D111+D$5*D112+D$6*D113</f>
        <v>0.97399999999999998</v>
      </c>
    </row>
    <row r="113" spans="1:12" x14ac:dyDescent="0.25">
      <c r="A113" s="10"/>
      <c r="B113">
        <v>-0.20200000000000001</v>
      </c>
      <c r="C113">
        <v>0.01</v>
      </c>
      <c r="D113">
        <v>-0.97399999999999998</v>
      </c>
      <c r="E113" t="s">
        <v>25</v>
      </c>
      <c r="F113">
        <f>F112/B114</f>
        <v>0.97727905301013962</v>
      </c>
      <c r="G113">
        <f t="shared" ref="G113" si="198">G112/C114</f>
        <v>0.99892636583899397</v>
      </c>
      <c r="H113">
        <f t="shared" ref="H113" si="199">H112/D114</f>
        <v>0.97426991015284747</v>
      </c>
    </row>
    <row r="114" spans="1:12" x14ac:dyDescent="0.25">
      <c r="A114" t="s">
        <v>23</v>
      </c>
      <c r="B114">
        <f>(B111^2+B112^2+B113^2)^(1/2)</f>
        <v>0.99971445923323521</v>
      </c>
      <c r="C114">
        <f t="shared" ref="C114" si="200">(C111^2+C112^2+C113^2)^(1/2)</f>
        <v>0.99506833936167427</v>
      </c>
      <c r="D114">
        <f t="shared" ref="D114" si="201">(D111^2+D112^2+D113^2)^(1/2)</f>
        <v>0.99972296162486929</v>
      </c>
      <c r="E114" t="s">
        <v>22</v>
      </c>
      <c r="F114">
        <f>ACOS(F113)*180/PI()</f>
        <v>12.237045923039865</v>
      </c>
      <c r="G114">
        <f t="shared" ref="G114" si="202">ACOS(G113)*180/PI()</f>
        <v>2.6552453364912121</v>
      </c>
      <c r="H114">
        <f t="shared" ref="H114" si="203">ACOS(H113)*180/PI()</f>
        <v>13.025485167455786</v>
      </c>
      <c r="I114" t="s">
        <v>27</v>
      </c>
      <c r="J114">
        <f>ABS(F114-J$94)</f>
        <v>2.2370459230398652</v>
      </c>
      <c r="K114">
        <f t="shared" ref="K114" si="204">ABS(G114-K$94)</f>
        <v>2.6552453364912121</v>
      </c>
      <c r="L114">
        <f t="shared" ref="L114" si="205">ABS(H114-L$94)</f>
        <v>3.0254851674557859</v>
      </c>
    </row>
    <row r="116" spans="1:12" x14ac:dyDescent="0.25">
      <c r="I116" t="s">
        <v>28</v>
      </c>
      <c r="J116">
        <f>AVERAGE(J98,J102,J106,J110,J114)</f>
        <v>12.313582496924848</v>
      </c>
      <c r="K116">
        <f t="shared" ref="K116:L116" si="206">AVERAGE(K98,K102,K106,K110,K114)</f>
        <v>3.8690064606767023</v>
      </c>
      <c r="L116">
        <f t="shared" si="206"/>
        <v>12.567545606927848</v>
      </c>
    </row>
    <row r="117" spans="1:12" x14ac:dyDescent="0.25">
      <c r="I117" t="s">
        <v>29</v>
      </c>
      <c r="J117">
        <f>_xlfn.STDEV.S(J98,J102,J106,J110,J114)</f>
        <v>12.506927589505993</v>
      </c>
      <c r="K117">
        <f t="shared" ref="K117:L117" si="207">_xlfn.STDEV.S(K98,K102,K106,K110,K114)</f>
        <v>3.5914245819655588</v>
      </c>
      <c r="L117">
        <f t="shared" si="207"/>
        <v>12.298729441890282</v>
      </c>
    </row>
    <row r="119" spans="1:12" x14ac:dyDescent="0.25">
      <c r="A119" s="16" t="s">
        <v>26</v>
      </c>
      <c r="B119" s="16"/>
      <c r="C119" s="16"/>
      <c r="D119" s="16"/>
    </row>
    <row r="120" spans="1:12" x14ac:dyDescent="0.25">
      <c r="A120" s="10" t="s">
        <v>21</v>
      </c>
      <c r="B120">
        <v>1</v>
      </c>
      <c r="C120">
        <v>0</v>
      </c>
      <c r="D120">
        <v>0</v>
      </c>
    </row>
    <row r="121" spans="1:12" x14ac:dyDescent="0.25">
      <c r="A121" s="10"/>
      <c r="B121">
        <v>0</v>
      </c>
      <c r="C121">
        <v>-1</v>
      </c>
      <c r="D121">
        <v>0</v>
      </c>
    </row>
    <row r="122" spans="1:12" x14ac:dyDescent="0.25">
      <c r="A122" s="10"/>
      <c r="B122">
        <v>0</v>
      </c>
      <c r="C122">
        <v>0</v>
      </c>
      <c r="D122">
        <v>-1</v>
      </c>
    </row>
    <row r="123" spans="1:12" x14ac:dyDescent="0.25">
      <c r="A123" t="s">
        <v>23</v>
      </c>
      <c r="B123">
        <f>(B120^2+B121^2+B122^2)^(1/2)</f>
        <v>1</v>
      </c>
      <c r="C123">
        <f t="shared" ref="C123" si="208">(C120^2+C121^2+C122^2)^(1/2)</f>
        <v>1</v>
      </c>
      <c r="D123">
        <f t="shared" ref="D123" si="209">(D120^2+D121^2+D122^2)^(1/2)</f>
        <v>1</v>
      </c>
      <c r="J123">
        <v>0</v>
      </c>
      <c r="K123">
        <v>0</v>
      </c>
      <c r="L123">
        <v>0</v>
      </c>
    </row>
    <row r="124" spans="1:12" x14ac:dyDescent="0.25">
      <c r="A124" s="10">
        <v>1</v>
      </c>
      <c r="B124">
        <v>1</v>
      </c>
      <c r="C124">
        <v>1.0999999999999999E-2</v>
      </c>
      <c r="D124">
        <v>-1.9E-2</v>
      </c>
    </row>
    <row r="125" spans="1:12" x14ac:dyDescent="0.25">
      <c r="A125" s="10"/>
      <c r="B125">
        <v>1.2E-2</v>
      </c>
      <c r="C125">
        <v>-1</v>
      </c>
      <c r="D125">
        <v>2.9000000000000001E-2</v>
      </c>
      <c r="E125" t="s">
        <v>24</v>
      </c>
      <c r="F125">
        <f>B$4*B124+B$5*B125+B$6*B126</f>
        <v>1</v>
      </c>
      <c r="G125">
        <f t="shared" ref="G125" si="210">C$4*C124+C$5*C125+C$6*C126</f>
        <v>1</v>
      </c>
      <c r="H125">
        <f t="shared" ref="H125" si="211">D$4*D124+D$5*D125+D$6*D126</f>
        <v>1</v>
      </c>
    </row>
    <row r="126" spans="1:12" x14ac:dyDescent="0.25">
      <c r="A126" s="10"/>
      <c r="B126">
        <v>-1.9E-2</v>
      </c>
      <c r="C126">
        <v>-2.9000000000000001E-2</v>
      </c>
      <c r="D126">
        <v>-1</v>
      </c>
      <c r="E126" t="s">
        <v>25</v>
      </c>
      <c r="F126">
        <f>F125/B127</f>
        <v>0.99974759559414672</v>
      </c>
      <c r="G126">
        <f t="shared" ref="G126" si="212">G125/C127</f>
        <v>0.99951934676352228</v>
      </c>
      <c r="H126">
        <f t="shared" ref="H126" si="213">H125/D127</f>
        <v>0.9993995412593657</v>
      </c>
    </row>
    <row r="127" spans="1:12" x14ac:dyDescent="0.25">
      <c r="A127" t="s">
        <v>23</v>
      </c>
      <c r="B127">
        <f>(B124^2+B125^2+B126^2)^(1/2)</f>
        <v>1.0002524681299216</v>
      </c>
      <c r="C127">
        <f t="shared" ref="C127" si="214">(C124^2+C125^2+C126^2)^(1/2)</f>
        <v>1.000480884375109</v>
      </c>
      <c r="D127">
        <f t="shared" ref="D127" si="215">(D124^2+D125^2+D126^2)^(1/2)</f>
        <v>1.0006008195079594</v>
      </c>
      <c r="E127" t="s">
        <v>22</v>
      </c>
      <c r="F127">
        <f>ACOS(F126)*180/PI()</f>
        <v>1.2873458319204945</v>
      </c>
      <c r="G127">
        <f t="shared" ref="G127" si="216">ACOS(G126)*180/PI()</f>
        <v>1.7765235242889523</v>
      </c>
      <c r="H127">
        <f t="shared" ref="H127" si="217">ACOS(H126)*180/PI()</f>
        <v>1.9856419959072091</v>
      </c>
      <c r="I127" t="s">
        <v>27</v>
      </c>
      <c r="J127">
        <f>ABS(F127-J$123)</f>
        <v>1.2873458319204945</v>
      </c>
      <c r="K127">
        <f t="shared" ref="K127:L127" si="218">ABS(G127-K$123)</f>
        <v>1.7765235242889523</v>
      </c>
      <c r="L127">
        <f t="shared" si="218"/>
        <v>1.9856419959072091</v>
      </c>
    </row>
    <row r="128" spans="1:12" x14ac:dyDescent="0.25">
      <c r="A128" s="10">
        <v>2</v>
      </c>
      <c r="B128">
        <v>1</v>
      </c>
      <c r="C128">
        <v>1.6E-2</v>
      </c>
      <c r="D128">
        <v>-3.0000000000000001E-3</v>
      </c>
    </row>
    <row r="129" spans="1:12" x14ac:dyDescent="0.25">
      <c r="A129" s="10"/>
      <c r="B129">
        <v>1.6E-2</v>
      </c>
      <c r="C129">
        <v>-1</v>
      </c>
      <c r="D129">
        <v>1E-3</v>
      </c>
      <c r="E129" t="s">
        <v>24</v>
      </c>
      <c r="F129">
        <f>B$4*B128+B$5*B129+B$6*B130</f>
        <v>1</v>
      </c>
      <c r="G129">
        <f t="shared" ref="G129" si="219">C$4*C128+C$5*C129+C$6*C130</f>
        <v>1</v>
      </c>
      <c r="H129">
        <f t="shared" ref="H129" si="220">D$4*D128+D$5*D129+D$6*D130</f>
        <v>1</v>
      </c>
    </row>
    <row r="130" spans="1:12" x14ac:dyDescent="0.25">
      <c r="A130" s="10"/>
      <c r="B130">
        <v>-3.0000000000000001E-3</v>
      </c>
      <c r="C130">
        <v>-1E-3</v>
      </c>
      <c r="D130">
        <v>-1</v>
      </c>
      <c r="E130" t="s">
        <v>25</v>
      </c>
      <c r="F130">
        <f>F129/B131</f>
        <v>0.99986752632856091</v>
      </c>
      <c r="G130">
        <f t="shared" ref="G130" si="221">G129/C131</f>
        <v>0.99987152476307162</v>
      </c>
      <c r="H130">
        <f t="shared" ref="H130" si="222">H129/D131</f>
        <v>0.99999500003749975</v>
      </c>
    </row>
    <row r="131" spans="1:12" x14ac:dyDescent="0.25">
      <c r="A131" t="s">
        <v>23</v>
      </c>
      <c r="B131">
        <f>(B128^2+B129^2+B130^2)^(1/2)</f>
        <v>1.0001324912230378</v>
      </c>
      <c r="C131">
        <f t="shared" ref="C131" si="223">(C128^2+C129^2+C130^2)^(1/2)</f>
        <v>1.0001284917449358</v>
      </c>
      <c r="D131">
        <f t="shared" ref="D131" si="224">(D128^2+D129^2+D130^2)^(1/2)</f>
        <v>1.0000049999875</v>
      </c>
      <c r="E131" t="s">
        <v>22</v>
      </c>
      <c r="F131">
        <f>ACOS(F130)*180/PI()</f>
        <v>0.93262533952276561</v>
      </c>
      <c r="G131">
        <f t="shared" ref="G131" si="225">ACOS(G130)*180/PI()</f>
        <v>0.91844254567755435</v>
      </c>
      <c r="H131">
        <f t="shared" ref="H131" si="226">ACOS(H130)*180/PI()</f>
        <v>0.18118455962812643</v>
      </c>
      <c r="I131" t="s">
        <v>27</v>
      </c>
      <c r="J131">
        <f>ABS(F131-J$94)</f>
        <v>9.0673746604772347</v>
      </c>
      <c r="K131">
        <f t="shared" ref="K131" si="227">ABS(G131-K$94)</f>
        <v>0.91844254567755435</v>
      </c>
      <c r="L131">
        <f t="shared" ref="L131" si="228">ABS(H131-L$94)</f>
        <v>9.818815440371873</v>
      </c>
    </row>
    <row r="132" spans="1:12" x14ac:dyDescent="0.25">
      <c r="A132" s="10">
        <v>3</v>
      </c>
      <c r="B132">
        <v>0.98799999999999999</v>
      </c>
      <c r="C132">
        <v>-6.2E-2</v>
      </c>
      <c r="D132">
        <v>-0.13900000000000001</v>
      </c>
    </row>
    <row r="133" spans="1:12" x14ac:dyDescent="0.25">
      <c r="A133" s="10"/>
      <c r="B133">
        <v>-6.9000000000000006E-2</v>
      </c>
      <c r="C133">
        <v>-0.996</v>
      </c>
      <c r="D133">
        <v>-4.8000000000000001E-2</v>
      </c>
      <c r="E133" t="s">
        <v>24</v>
      </c>
      <c r="F133">
        <f>B$4*B132+B$5*B133+B$6*B134</f>
        <v>0.98799999999999999</v>
      </c>
      <c r="G133">
        <f t="shared" ref="G133" si="229">C$4*C132+C$5*C133+C$6*C134</f>
        <v>0.996</v>
      </c>
      <c r="H133">
        <f t="shared" ref="H133" si="230">D$4*D132+D$5*D133+D$6*D134</f>
        <v>0.98899999999999999</v>
      </c>
    </row>
    <row r="134" spans="1:12" x14ac:dyDescent="0.25">
      <c r="A134" s="10"/>
      <c r="B134">
        <v>-0.13500000000000001</v>
      </c>
      <c r="C134">
        <v>5.7000000000000002E-2</v>
      </c>
      <c r="D134">
        <v>-0.98899999999999999</v>
      </c>
      <c r="E134" t="s">
        <v>25</v>
      </c>
      <c r="F134">
        <f>F133/B135</f>
        <v>0.98843006063491756</v>
      </c>
      <c r="G134">
        <f t="shared" ref="G134" si="231">G133/C135</f>
        <v>0.99644401473488742</v>
      </c>
      <c r="H134">
        <f t="shared" ref="H134" si="232">H133/D135</f>
        <v>0.98912562693243722</v>
      </c>
    </row>
    <row r="135" spans="1:12" x14ac:dyDescent="0.25">
      <c r="A135" t="s">
        <v>23</v>
      </c>
      <c r="B135">
        <f>(B132^2+B133^2+B134^2)^(1/2)</f>
        <v>0.99956490534632125</v>
      </c>
      <c r="C135">
        <f t="shared" ref="C135" si="233">(C132^2+C133^2+C134^2)^(1/2)</f>
        <v>0.99955440072064106</v>
      </c>
      <c r="D135">
        <f t="shared" ref="D135" si="234">(D132^2+D133^2+D134^2)^(1/2)</f>
        <v>0.99987299193447565</v>
      </c>
      <c r="E135" t="s">
        <v>22</v>
      </c>
      <c r="F135">
        <f>ACOS(F134)*180/PI()</f>
        <v>8.7241433455036681</v>
      </c>
      <c r="G135">
        <f t="shared" ref="G135" si="235">ACOS(G134)*180/PI()</f>
        <v>4.8333293097842835</v>
      </c>
      <c r="H135">
        <f t="shared" ref="H135" si="236">ACOS(H134)*180/PI()</f>
        <v>8.4573457970841712</v>
      </c>
      <c r="I135" t="s">
        <v>27</v>
      </c>
      <c r="J135">
        <f>ABS(F135-J$94)</f>
        <v>1.2758566544963319</v>
      </c>
      <c r="K135">
        <f t="shared" ref="K135" si="237">ABS(G135-K$94)</f>
        <v>4.8333293097842835</v>
      </c>
      <c r="L135">
        <f t="shared" ref="L135" si="238">ABS(H135-L$94)</f>
        <v>1.5426542029158288</v>
      </c>
    </row>
    <row r="136" spans="1:12" x14ac:dyDescent="0.25">
      <c r="A136" s="10">
        <v>4</v>
      </c>
      <c r="B136">
        <v>0.999</v>
      </c>
      <c r="C136">
        <v>-4.2000000000000003E-2</v>
      </c>
      <c r="D136">
        <v>3.1E-2</v>
      </c>
    </row>
    <row r="137" spans="1:12" x14ac:dyDescent="0.25">
      <c r="A137" s="10"/>
      <c r="B137">
        <v>-3.7999999999999999E-2</v>
      </c>
      <c r="C137">
        <v>-0.99099999999999999</v>
      </c>
      <c r="D137">
        <v>-0.129</v>
      </c>
      <c r="E137" t="s">
        <v>24</v>
      </c>
      <c r="F137">
        <f>B$4*B136+B$5*B137+B$6*B138</f>
        <v>0.999</v>
      </c>
      <c r="G137">
        <f t="shared" ref="G137" si="239">C$4*C136+C$5*C137+C$6*C138</f>
        <v>0.99099999999999999</v>
      </c>
      <c r="H137">
        <f t="shared" ref="H137" si="240">D$4*D136+D$5*D137+D$6*D138</f>
        <v>0.99099999999999999</v>
      </c>
    </row>
    <row r="138" spans="1:12" x14ac:dyDescent="0.25">
      <c r="A138" s="10"/>
      <c r="B138">
        <v>3.5999999999999997E-2</v>
      </c>
      <c r="C138">
        <v>0.127</v>
      </c>
      <c r="D138">
        <v>-0.99099999999999999</v>
      </c>
      <c r="E138" t="s">
        <v>25</v>
      </c>
      <c r="F138">
        <f>F137/B139</f>
        <v>0.99863007607253251</v>
      </c>
      <c r="G138">
        <f t="shared" ref="G138" si="241">G137/C139</f>
        <v>0.99101288325122394</v>
      </c>
      <c r="H138">
        <f t="shared" ref="H138" si="242">H137/D139</f>
        <v>0.99115711085409253</v>
      </c>
    </row>
    <row r="139" spans="1:12" x14ac:dyDescent="0.25">
      <c r="A139" t="s">
        <v>23</v>
      </c>
      <c r="B139">
        <f>(B136^2+B137^2+B138^2)^(1/2)</f>
        <v>1.0003704313902926</v>
      </c>
      <c r="C139">
        <f t="shared" ref="C139" si="243">(C136^2+C137^2+C138^2)^(1/2)</f>
        <v>0.99998699991549889</v>
      </c>
      <c r="D139">
        <f t="shared" ref="D139" si="244">(D136^2+D137^2+D138^2)^(1/2)</f>
        <v>0.99984148743688361</v>
      </c>
      <c r="E139" t="s">
        <v>22</v>
      </c>
      <c r="F139">
        <f>ACOS(F138)*180/PI()</f>
        <v>2.9994073234196645</v>
      </c>
      <c r="G139">
        <f t="shared" ref="G139" si="245">ACOS(G138)*180/PI()</f>
        <v>7.6872961750914435</v>
      </c>
      <c r="H139">
        <f t="shared" ref="H139" si="246">ACOS(H138)*180/PI()</f>
        <v>7.6252708693145959</v>
      </c>
      <c r="I139" t="s">
        <v>27</v>
      </c>
      <c r="J139">
        <f>ABS(F139-J$94)</f>
        <v>7.0005926765803359</v>
      </c>
      <c r="K139">
        <f t="shared" ref="K139" si="247">ABS(G139-K$94)</f>
        <v>7.6872961750914435</v>
      </c>
      <c r="L139">
        <f t="shared" ref="L139" si="248">ABS(H139-L$94)</f>
        <v>2.3747291306854041</v>
      </c>
    </row>
    <row r="140" spans="1:12" x14ac:dyDescent="0.25">
      <c r="A140" s="10">
        <v>5</v>
      </c>
      <c r="B140">
        <v>0.96399999999999997</v>
      </c>
      <c r="C140">
        <v>-4.5999999999999999E-2</v>
      </c>
      <c r="D140">
        <v>-0.26</v>
      </c>
    </row>
    <row r="141" spans="1:12" x14ac:dyDescent="0.25">
      <c r="A141" s="10"/>
      <c r="B141">
        <v>-6.2E-2</v>
      </c>
      <c r="C141">
        <v>-0.997</v>
      </c>
      <c r="D141">
        <v>-5.1999999999999998E-2</v>
      </c>
      <c r="E141" t="s">
        <v>24</v>
      </c>
      <c r="F141">
        <f>B$4*B140+B$5*B141+B$6*B142</f>
        <v>0.96399999999999997</v>
      </c>
      <c r="G141">
        <f t="shared" ref="G141" si="249">C$4*C140+C$5*C141+C$6*C142</f>
        <v>0.997</v>
      </c>
      <c r="H141">
        <f t="shared" ref="H141" si="250">D$4*D140+D$5*D141+D$6*D142</f>
        <v>0.96399999999999997</v>
      </c>
    </row>
    <row r="142" spans="1:12" x14ac:dyDescent="0.25">
      <c r="A142" s="10"/>
      <c r="B142">
        <v>-0.25700000000000001</v>
      </c>
      <c r="C142">
        <v>6.6000000000000003E-2</v>
      </c>
      <c r="D142">
        <v>-0.96399999999999997</v>
      </c>
      <c r="E142" t="s">
        <v>25</v>
      </c>
      <c r="F142">
        <f>F141/B143</f>
        <v>0.96439113992694592</v>
      </c>
      <c r="G142">
        <f t="shared" ref="G142" si="251">G141/C143</f>
        <v>0.99676030796543635</v>
      </c>
      <c r="H142">
        <f t="shared" ref="H142" si="252">H141/D143</f>
        <v>0.96419285785928666</v>
      </c>
    </row>
    <row r="143" spans="1:12" x14ac:dyDescent="0.25">
      <c r="A143" t="s">
        <v>23</v>
      </c>
      <c r="B143">
        <f>(B140^2+B141^2+B142^2)^(1/2)</f>
        <v>0.9995944177515198</v>
      </c>
      <c r="C143">
        <f t="shared" ref="C143" si="253">(C140^2+C141^2+C142^2)^(1/2)</f>
        <v>1.0002404710868282</v>
      </c>
      <c r="D143">
        <f t="shared" ref="D143" si="254">(D140^2+D141^2+D142^2)^(1/2)</f>
        <v>0.99979997999599901</v>
      </c>
      <c r="E143" t="s">
        <v>22</v>
      </c>
      <c r="F143">
        <f>ACOS(F142)*180/PI()</f>
        <v>15.336063218418452</v>
      </c>
      <c r="G143">
        <f t="shared" ref="G143" si="255">ACOS(G142)*180/PI()</f>
        <v>4.6132481085555108</v>
      </c>
      <c r="H143">
        <f t="shared" ref="H143" si="256">ACOS(H142)*180/PI()</f>
        <v>15.378959603109287</v>
      </c>
      <c r="I143" t="s">
        <v>27</v>
      </c>
      <c r="J143">
        <f>ABS(F143-J$94)</f>
        <v>5.3360632184184524</v>
      </c>
      <c r="K143">
        <f t="shared" ref="K143" si="257">ABS(G143-K$94)</f>
        <v>4.6132481085555108</v>
      </c>
      <c r="L143">
        <f t="shared" ref="L143" si="258">ABS(H143-L$94)</f>
        <v>5.378959603109287</v>
      </c>
    </row>
    <row r="145" spans="9:12" x14ac:dyDescent="0.25">
      <c r="I145" t="s">
        <v>28</v>
      </c>
      <c r="J145">
        <f>AVERAGE(J127,J131,J135,J139,J143)</f>
        <v>4.7934466083785692</v>
      </c>
      <c r="K145">
        <f t="shared" ref="K145:L145" si="259">AVERAGE(K127,K131,K135,K139,K143)</f>
        <v>3.9657679326795487</v>
      </c>
      <c r="L145">
        <f t="shared" si="259"/>
        <v>4.2201600745979206</v>
      </c>
    </row>
    <row r="146" spans="9:12" x14ac:dyDescent="0.25">
      <c r="I146" t="s">
        <v>29</v>
      </c>
      <c r="J146">
        <f>_xlfn.STDEV.S(J127,J131,J135,J139,J143)</f>
        <v>3.4676566036993468</v>
      </c>
      <c r="K146">
        <f t="shared" ref="K146:L146" si="260">_xlfn.STDEV.S(K127,K131,K135,K139,K143)</f>
        <v>2.6972508631105279</v>
      </c>
      <c r="L146">
        <f t="shared" si="260"/>
        <v>3.4733083061263494</v>
      </c>
    </row>
  </sheetData>
  <mergeCells count="35">
    <mergeCell ref="A3:D3"/>
    <mergeCell ref="A8:A10"/>
    <mergeCell ref="A49:A51"/>
    <mergeCell ref="A4:A6"/>
    <mergeCell ref="A12:A14"/>
    <mergeCell ref="A16:A18"/>
    <mergeCell ref="A20:A22"/>
    <mergeCell ref="A24:A26"/>
    <mergeCell ref="A32:D32"/>
    <mergeCell ref="A33:A35"/>
    <mergeCell ref="A37:A39"/>
    <mergeCell ref="A41:A43"/>
    <mergeCell ref="A45:A47"/>
    <mergeCell ref="A99:A101"/>
    <mergeCell ref="A53:A55"/>
    <mergeCell ref="A61:D61"/>
    <mergeCell ref="A62:A64"/>
    <mergeCell ref="A66:A68"/>
    <mergeCell ref="A70:A72"/>
    <mergeCell ref="A74:A76"/>
    <mergeCell ref="A78:A80"/>
    <mergeCell ref="A82:A84"/>
    <mergeCell ref="A90:D90"/>
    <mergeCell ref="A91:A93"/>
    <mergeCell ref="A95:A97"/>
    <mergeCell ref="A128:A130"/>
    <mergeCell ref="A132:A134"/>
    <mergeCell ref="A136:A138"/>
    <mergeCell ref="A140:A142"/>
    <mergeCell ref="A103:A105"/>
    <mergeCell ref="A107:A109"/>
    <mergeCell ref="A111:A113"/>
    <mergeCell ref="A119:D119"/>
    <mergeCell ref="A120:A122"/>
    <mergeCell ref="A124:A126"/>
  </mergeCells>
  <pageMargins left="0.511811024" right="0.511811024" top="0.78740157499999996" bottom="0.78740157499999996" header="0.31496062000000002" footer="0.31496062000000002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130B4-6025-4D6C-9CD3-509EC152E76B}">
  <dimension ref="A3:Q146"/>
  <sheetViews>
    <sheetView topLeftCell="A88" workbookViewId="0">
      <selection activeCell="I105" sqref="I105"/>
    </sheetView>
  </sheetViews>
  <sheetFormatPr defaultRowHeight="15" x14ac:dyDescent="0.25"/>
  <sheetData>
    <row r="3" spans="1:12" x14ac:dyDescent="0.25">
      <c r="A3" s="16" t="s">
        <v>26</v>
      </c>
      <c r="B3" s="16"/>
      <c r="C3" s="16"/>
      <c r="D3" s="16"/>
    </row>
    <row r="4" spans="1:12" x14ac:dyDescent="0.25">
      <c r="A4" s="10" t="s">
        <v>21</v>
      </c>
      <c r="B4">
        <v>1</v>
      </c>
      <c r="C4">
        <v>0</v>
      </c>
      <c r="D4">
        <v>0</v>
      </c>
    </row>
    <row r="5" spans="1:12" x14ac:dyDescent="0.25">
      <c r="A5" s="10"/>
      <c r="B5">
        <v>0</v>
      </c>
      <c r="C5">
        <v>-1</v>
      </c>
      <c r="D5">
        <v>0</v>
      </c>
    </row>
    <row r="6" spans="1:12" x14ac:dyDescent="0.25">
      <c r="A6" s="10"/>
      <c r="B6">
        <v>0</v>
      </c>
      <c r="C6">
        <v>0</v>
      </c>
      <c r="D6">
        <v>-1</v>
      </c>
    </row>
    <row r="7" spans="1:12" x14ac:dyDescent="0.25">
      <c r="A7" t="s">
        <v>23</v>
      </c>
      <c r="B7">
        <f>(B4^2+B5^2+B6^2)^(1/2)</f>
        <v>1</v>
      </c>
      <c r="C7">
        <f t="shared" ref="C7:D7" si="0">(C4^2+C5^2+C6^2)^(1/2)</f>
        <v>1</v>
      </c>
      <c r="D7">
        <f t="shared" si="0"/>
        <v>1</v>
      </c>
      <c r="J7">
        <v>45</v>
      </c>
      <c r="K7">
        <v>0</v>
      </c>
      <c r="L7">
        <v>45</v>
      </c>
    </row>
    <row r="8" spans="1:12" x14ac:dyDescent="0.25">
      <c r="A8" s="10">
        <v>1</v>
      </c>
      <c r="B8">
        <v>0.70499999999999996</v>
      </c>
      <c r="C8">
        <v>-3.7999999999999999E-2</v>
      </c>
      <c r="D8">
        <v>0.26700000000000002</v>
      </c>
    </row>
    <row r="9" spans="1:12" x14ac:dyDescent="0.25">
      <c r="A9" s="10"/>
      <c r="B9">
        <v>-0.06</v>
      </c>
      <c r="C9">
        <v>-0.998</v>
      </c>
      <c r="D9">
        <v>-8.9999999999999993E-3</v>
      </c>
      <c r="E9" t="s">
        <v>24</v>
      </c>
      <c r="F9">
        <f>B$4*B8+B$5*B9+B$6*B10</f>
        <v>0.70499999999999996</v>
      </c>
      <c r="G9">
        <f t="shared" ref="G9:H9" si="1">C$4*C8+C$5*C9+C$6*C10</f>
        <v>0.998</v>
      </c>
      <c r="H9">
        <f t="shared" si="1"/>
        <v>0.96299999999999997</v>
      </c>
    </row>
    <row r="10" spans="1:12" x14ac:dyDescent="0.25">
      <c r="A10" s="10"/>
      <c r="B10">
        <v>-0.70699999999999996</v>
      </c>
      <c r="C10">
        <v>4.7E-2</v>
      </c>
      <c r="D10">
        <v>-0.96299999999999997</v>
      </c>
      <c r="E10" t="s">
        <v>25</v>
      </c>
      <c r="F10">
        <f>F9/B11</f>
        <v>0.70483297437526471</v>
      </c>
      <c r="G10">
        <f t="shared" ref="G10:H10" si="2">G9/C11</f>
        <v>0.99817120104272727</v>
      </c>
      <c r="H10">
        <f t="shared" si="2"/>
        <v>0.96360774633653534</v>
      </c>
    </row>
    <row r="11" spans="1:12" x14ac:dyDescent="0.25">
      <c r="A11" t="s">
        <v>23</v>
      </c>
      <c r="B11">
        <f>(B8^2+B9^2+B10^2)^(1/2)</f>
        <v>1.000236971922154</v>
      </c>
      <c r="C11">
        <f t="shared" ref="C11:D11" si="3">(C8^2+C9^2+C10^2)^(1/2)</f>
        <v>0.99982848529135238</v>
      </c>
      <c r="D11">
        <f t="shared" si="3"/>
        <v>0.99936930110945466</v>
      </c>
      <c r="E11" t="s">
        <v>22</v>
      </c>
      <c r="F11">
        <f>ACOS(F10)*180/PI()</f>
        <v>45.183948116992212</v>
      </c>
      <c r="G11">
        <f t="shared" ref="G11:H11" si="4">ACOS(G10)*180/PI()</f>
        <v>3.4656669247947329</v>
      </c>
      <c r="H11">
        <f t="shared" si="4"/>
        <v>15.50486759690869</v>
      </c>
      <c r="I11" t="s">
        <v>27</v>
      </c>
      <c r="J11">
        <f>ABS(F11-J$7)</f>
        <v>0.18394811699221236</v>
      </c>
      <c r="K11">
        <f t="shared" ref="K11:L11" si="5">ABS(G11-K$7)</f>
        <v>3.4656669247947329</v>
      </c>
      <c r="L11">
        <f t="shared" si="5"/>
        <v>29.495132403091311</v>
      </c>
    </row>
    <row r="12" spans="1:12" x14ac:dyDescent="0.25">
      <c r="A12" s="10">
        <v>2</v>
      </c>
      <c r="B12">
        <v>0.7</v>
      </c>
      <c r="C12">
        <v>-3.7999999999999999E-2</v>
      </c>
      <c r="D12">
        <v>0.26600000000000001</v>
      </c>
    </row>
    <row r="13" spans="1:12" x14ac:dyDescent="0.25">
      <c r="A13" s="10"/>
      <c r="B13">
        <v>-6.6000000000000003E-2</v>
      </c>
      <c r="C13">
        <v>-0.998</v>
      </c>
      <c r="D13">
        <v>-0.01</v>
      </c>
      <c r="E13" t="s">
        <v>24</v>
      </c>
      <c r="F13">
        <f>B$4*B12+B$5*B13+B$6*B14</f>
        <v>0.7</v>
      </c>
      <c r="G13">
        <f t="shared" ref="G13:H13" si="6">C$4*C12+C$5*C13+C$6*C14</f>
        <v>0.998</v>
      </c>
      <c r="H13">
        <f t="shared" si="6"/>
        <v>0.96399999999999997</v>
      </c>
    </row>
    <row r="14" spans="1:12" x14ac:dyDescent="0.25">
      <c r="A14" s="10"/>
      <c r="B14">
        <v>-0.71099999999999997</v>
      </c>
      <c r="C14">
        <v>5.3999999999999999E-2</v>
      </c>
      <c r="D14">
        <v>-0.96399999999999997</v>
      </c>
      <c r="E14" t="s">
        <v>25</v>
      </c>
      <c r="F14">
        <f>F13/B15</f>
        <v>0.70004305397176958</v>
      </c>
      <c r="G14">
        <f t="shared" ref="G14:H14" si="7">G13/C15</f>
        <v>0.9978184135715914</v>
      </c>
      <c r="H14">
        <f t="shared" si="7"/>
        <v>0.96392674435103809</v>
      </c>
    </row>
    <row r="15" spans="1:12" x14ac:dyDescent="0.25">
      <c r="A15" t="s">
        <v>23</v>
      </c>
      <c r="B15">
        <f>(B12^2+B13^2+B14^2)^(1/2)</f>
        <v>0.99993849810875868</v>
      </c>
      <c r="C15">
        <f t="shared" ref="C15:D15" si="8">(C12^2+C13^2+C14^2)^(1/2)</f>
        <v>1.0001819834410137</v>
      </c>
      <c r="D15">
        <f t="shared" si="8"/>
        <v>1.0000759971122195</v>
      </c>
      <c r="E15" t="s">
        <v>22</v>
      </c>
      <c r="F15">
        <f>ACOS(F14)*180/PI()</f>
        <v>45.569541670987228</v>
      </c>
      <c r="G15">
        <f t="shared" ref="G15:H15" si="9">ACOS(G14)*180/PI()</f>
        <v>3.7853219898769126</v>
      </c>
      <c r="H15">
        <f t="shared" si="9"/>
        <v>15.436347815445052</v>
      </c>
      <c r="I15" t="s">
        <v>27</v>
      </c>
      <c r="J15">
        <f>ABS(F15-J$7)</f>
        <v>0.56954167098722763</v>
      </c>
      <c r="K15">
        <f t="shared" ref="K15:L15" si="10">ABS(G15-K$7)</f>
        <v>3.7853219898769126</v>
      </c>
      <c r="L15">
        <f t="shared" si="10"/>
        <v>29.563652184554947</v>
      </c>
    </row>
    <row r="16" spans="1:12" x14ac:dyDescent="0.25">
      <c r="A16" s="10">
        <v>3</v>
      </c>
      <c r="B16">
        <v>0.70899999999999996</v>
      </c>
      <c r="C16">
        <v>-3.9E-2</v>
      </c>
      <c r="D16">
        <v>0.27</v>
      </c>
    </row>
    <row r="17" spans="1:12" x14ac:dyDescent="0.25">
      <c r="A17" s="10"/>
      <c r="B17">
        <v>-6.8000000000000005E-2</v>
      </c>
      <c r="C17">
        <v>-0.998</v>
      </c>
      <c r="D17">
        <v>-1.0999999999999999E-2</v>
      </c>
      <c r="E17" t="s">
        <v>24</v>
      </c>
      <c r="F17">
        <f>B$4*B16+B$5*B17+B$6*B18</f>
        <v>0.70899999999999996</v>
      </c>
      <c r="G17">
        <f t="shared" ref="G17:H17" si="11">C$4*C16+C$5*C17+C$6*C18</f>
        <v>0.998</v>
      </c>
      <c r="H17">
        <f t="shared" si="11"/>
        <v>0.96299999999999997</v>
      </c>
    </row>
    <row r="18" spans="1:12" x14ac:dyDescent="0.25">
      <c r="A18" s="10"/>
      <c r="B18">
        <v>-0.70199999999999996</v>
      </c>
      <c r="C18">
        <v>5.7000000000000002E-2</v>
      </c>
      <c r="D18">
        <v>-0.96299999999999997</v>
      </c>
      <c r="E18" t="s">
        <v>25</v>
      </c>
      <c r="F18">
        <f>F17/B19</f>
        <v>0.7089613626585739</v>
      </c>
      <c r="G18">
        <f t="shared" ref="G18:H18" si="12">G17/C19</f>
        <v>0.9976139980596791</v>
      </c>
      <c r="H18">
        <f t="shared" si="12"/>
        <v>0.96281226990926727</v>
      </c>
    </row>
    <row r="19" spans="1:12" x14ac:dyDescent="0.25">
      <c r="A19" t="s">
        <v>23</v>
      </c>
      <c r="B19">
        <f>(B16^2+B17^2+B18^2)^(1/2)</f>
        <v>1.000054498514956</v>
      </c>
      <c r="C19">
        <f t="shared" ref="C19:D19" si="13">(C16^2+C17^2+C18^2)^(1/2)</f>
        <v>1.0003869251444664</v>
      </c>
      <c r="D19">
        <f t="shared" si="13"/>
        <v>1.0001949809912065</v>
      </c>
      <c r="E19" t="s">
        <v>22</v>
      </c>
      <c r="F19">
        <f>ACOS(F18)*180/PI()</f>
        <v>44.849528344569983</v>
      </c>
      <c r="G19">
        <f t="shared" ref="G19:H19" si="14">ACOS(G18)*180/PI()</f>
        <v>3.9587622164474943</v>
      </c>
      <c r="H19">
        <f t="shared" si="14"/>
        <v>15.674460623004133</v>
      </c>
      <c r="I19" t="s">
        <v>27</v>
      </c>
      <c r="J19">
        <f>ABS(F19-J$7)</f>
        <v>0.15047165543001739</v>
      </c>
      <c r="K19">
        <f t="shared" ref="K19:L19" si="15">ABS(G19-K$7)</f>
        <v>3.9587622164474943</v>
      </c>
      <c r="L19">
        <f t="shared" si="15"/>
        <v>29.325539376995867</v>
      </c>
    </row>
    <row r="20" spans="1:12" x14ac:dyDescent="0.25">
      <c r="A20" s="10">
        <v>4</v>
      </c>
      <c r="B20">
        <v>0.70899999999999996</v>
      </c>
      <c r="C20">
        <v>-3.2000000000000001E-2</v>
      </c>
      <c r="D20">
        <v>0.27</v>
      </c>
    </row>
    <row r="21" spans="1:12" x14ac:dyDescent="0.25">
      <c r="A21" s="10"/>
      <c r="B21">
        <v>-4.4999999999999998E-2</v>
      </c>
      <c r="C21">
        <v>-0.999</v>
      </c>
      <c r="D21">
        <v>-7.0000000000000001E-3</v>
      </c>
      <c r="E21" t="s">
        <v>24</v>
      </c>
      <c r="F21">
        <f>B$4*B20+B$5*B21+B$6*B22</f>
        <v>0.70899999999999996</v>
      </c>
      <c r="G21">
        <f t="shared" ref="G21:H21" si="16">C$4*C20+C$5*C21+C$6*C22</f>
        <v>0.999</v>
      </c>
      <c r="H21">
        <f t="shared" si="16"/>
        <v>0.96299999999999997</v>
      </c>
    </row>
    <row r="22" spans="1:12" x14ac:dyDescent="0.25">
      <c r="A22" s="10"/>
      <c r="B22">
        <v>-0.70399999999999996</v>
      </c>
      <c r="C22">
        <v>3.3000000000000002E-2</v>
      </c>
      <c r="D22">
        <v>-0.96299999999999997</v>
      </c>
      <c r="E22" t="s">
        <v>25</v>
      </c>
      <c r="F22">
        <f>F21/B23</f>
        <v>0.7088858785595884</v>
      </c>
      <c r="G22">
        <f t="shared" ref="G22:H22" si="17">G21/C23</f>
        <v>0.99894306186816417</v>
      </c>
      <c r="H22">
        <f t="shared" si="17"/>
        <v>0.96284691950872991</v>
      </c>
    </row>
    <row r="23" spans="1:12" x14ac:dyDescent="0.25">
      <c r="A23" t="s">
        <v>23</v>
      </c>
      <c r="B23">
        <f>(B20^2+B21^2+B22^2)^(1/2)</f>
        <v>1.0001609870415862</v>
      </c>
      <c r="C23">
        <f t="shared" ref="C23:D23" si="18">(C20^2+C21^2+C22^2)^(1/2)</f>
        <v>1.0000569983755925</v>
      </c>
      <c r="D23">
        <f t="shared" si="18"/>
        <v>1.0001589873615093</v>
      </c>
      <c r="E23" t="s">
        <v>22</v>
      </c>
      <c r="F23">
        <f>ACOS(F22)*180/PI()</f>
        <v>44.855660502061987</v>
      </c>
      <c r="G23">
        <f t="shared" ref="G23:H23" si="19">ACOS(G22)*180/PI()</f>
        <v>2.6345149826425982</v>
      </c>
      <c r="H23">
        <f t="shared" si="19"/>
        <v>15.667110731711631</v>
      </c>
      <c r="I23" t="s">
        <v>27</v>
      </c>
      <c r="J23">
        <f>ABS(F23-J$7)</f>
        <v>0.14433949793801304</v>
      </c>
      <c r="K23">
        <f t="shared" ref="K23:L23" si="20">ABS(G23-K$7)</f>
        <v>2.6345149826425982</v>
      </c>
      <c r="L23">
        <f t="shared" si="20"/>
        <v>29.332889268288369</v>
      </c>
    </row>
    <row r="24" spans="1:12" x14ac:dyDescent="0.25">
      <c r="A24" s="10">
        <v>5</v>
      </c>
      <c r="B24">
        <v>0.71399999999999997</v>
      </c>
      <c r="C24">
        <v>-3.3000000000000002E-2</v>
      </c>
      <c r="D24">
        <v>0.26900000000000002</v>
      </c>
    </row>
    <row r="25" spans="1:12" x14ac:dyDescent="0.25">
      <c r="A25" s="10"/>
      <c r="B25">
        <v>-4.1000000000000002E-2</v>
      </c>
      <c r="C25">
        <v>-0.999</v>
      </c>
      <c r="D25">
        <v>-6.0000000000000001E-3</v>
      </c>
      <c r="E25" t="s">
        <v>24</v>
      </c>
      <c r="F25">
        <f>B$4*B24+B$5*B25+B$6*B26</f>
        <v>0.71399999999999997</v>
      </c>
      <c r="G25">
        <f t="shared" ref="G25:H25" si="21">C$4*C24+C$5*C25+C$6*C26</f>
        <v>0.999</v>
      </c>
      <c r="H25">
        <f t="shared" si="21"/>
        <v>0.96299999999999997</v>
      </c>
    </row>
    <row r="26" spans="1:12" x14ac:dyDescent="0.25">
      <c r="A26" s="10"/>
      <c r="B26">
        <v>-0.69899999999999995</v>
      </c>
      <c r="C26">
        <v>2.5000000000000001E-2</v>
      </c>
      <c r="D26">
        <v>-0.96299999999999997</v>
      </c>
      <c r="E26" t="s">
        <v>25</v>
      </c>
      <c r="F26">
        <f>F25/B27</f>
        <v>0.71397215562888516</v>
      </c>
      <c r="G26">
        <f t="shared" ref="G26:H26" si="22">G25/C27</f>
        <v>0.99914238793614429</v>
      </c>
      <c r="H26">
        <f t="shared" si="22"/>
        <v>0.96311269077761719</v>
      </c>
    </row>
    <row r="27" spans="1:12" x14ac:dyDescent="0.25">
      <c r="A27" t="s">
        <v>23</v>
      </c>
      <c r="B27">
        <f>(B24^2+B25^2+B26^2)^(1/2)</f>
        <v>1.0000389992395295</v>
      </c>
      <c r="C27">
        <f t="shared" ref="C27:D27" si="23">(C24^2+C25^2+C26^2)^(1/2)</f>
        <v>0.99985748984542788</v>
      </c>
      <c r="D27">
        <f t="shared" si="23"/>
        <v>0.99988299315469908</v>
      </c>
      <c r="E27" t="s">
        <v>22</v>
      </c>
      <c r="F27">
        <f>ACOS(F26)*180/PI()</f>
        <v>44.440973203107433</v>
      </c>
      <c r="G27">
        <f t="shared" ref="G27:H27" si="24">ACOS(G26)*180/PI()</f>
        <v>2.3730894789817576</v>
      </c>
      <c r="H27">
        <f t="shared" si="24"/>
        <v>15.610623006319271</v>
      </c>
      <c r="I27" t="s">
        <v>27</v>
      </c>
      <c r="J27">
        <f>ABS(F27-J$7)</f>
        <v>0.55902679689256729</v>
      </c>
      <c r="K27">
        <f t="shared" ref="K27:L27" si="25">ABS(G27-K$7)</f>
        <v>2.3730894789817576</v>
      </c>
      <c r="L27">
        <f t="shared" si="25"/>
        <v>29.389376993680727</v>
      </c>
    </row>
    <row r="29" spans="1:12" x14ac:dyDescent="0.25">
      <c r="I29" t="s">
        <v>28</v>
      </c>
      <c r="J29">
        <f>AVERAGE(J11,J15,J19,J23,J27)</f>
        <v>0.32146554764800755</v>
      </c>
      <c r="K29">
        <f t="shared" ref="K29:L29" si="26">AVERAGE(K11,K15,K19,K23,K27)</f>
        <v>3.2434711185486989</v>
      </c>
      <c r="L29">
        <f t="shared" si="26"/>
        <v>29.421318045322245</v>
      </c>
    </row>
    <row r="30" spans="1:12" x14ac:dyDescent="0.25">
      <c r="I30" t="s">
        <v>29</v>
      </c>
      <c r="J30">
        <f>_xlfn.STDEV.S(J11,J15,J19,J23,J27)</f>
        <v>0.22220525562503485</v>
      </c>
      <c r="K30">
        <f t="shared" ref="K30:L30" si="27">_xlfn.STDEV.S(K11,K15,K19,K23,K27)</f>
        <v>0.70409631297122111</v>
      </c>
      <c r="L30">
        <f t="shared" si="27"/>
        <v>0.1045478351019538</v>
      </c>
    </row>
    <row r="32" spans="1:12" x14ac:dyDescent="0.25">
      <c r="A32" s="16" t="s">
        <v>26</v>
      </c>
      <c r="B32" s="16"/>
      <c r="C32" s="16"/>
      <c r="D32" s="16"/>
    </row>
    <row r="33" spans="1:17" x14ac:dyDescent="0.25">
      <c r="A33" s="10" t="s">
        <v>21</v>
      </c>
      <c r="B33">
        <v>1</v>
      </c>
      <c r="C33">
        <v>0</v>
      </c>
      <c r="D33">
        <v>0</v>
      </c>
    </row>
    <row r="34" spans="1:17" x14ac:dyDescent="0.25">
      <c r="A34" s="10"/>
      <c r="B34">
        <v>0</v>
      </c>
      <c r="C34">
        <v>-1</v>
      </c>
      <c r="D34">
        <v>0</v>
      </c>
    </row>
    <row r="35" spans="1:17" x14ac:dyDescent="0.25">
      <c r="A35" s="10"/>
      <c r="B35">
        <v>0</v>
      </c>
      <c r="C35">
        <v>0</v>
      </c>
      <c r="D35">
        <v>-1</v>
      </c>
    </row>
    <row r="36" spans="1:17" x14ac:dyDescent="0.25">
      <c r="A36" t="s">
        <v>23</v>
      </c>
      <c r="B36">
        <f>(B33^2+B34^2+B35^2)^(1/2)</f>
        <v>1</v>
      </c>
      <c r="C36">
        <f t="shared" ref="C36:D36" si="28">(C33^2+C34^2+C35^2)^(1/2)</f>
        <v>1</v>
      </c>
      <c r="D36">
        <f t="shared" si="28"/>
        <v>1</v>
      </c>
      <c r="J36">
        <v>60</v>
      </c>
      <c r="K36">
        <v>0</v>
      </c>
      <c r="L36">
        <v>60</v>
      </c>
    </row>
    <row r="37" spans="1:17" x14ac:dyDescent="0.25">
      <c r="A37" s="10">
        <v>1</v>
      </c>
      <c r="B37">
        <v>0.47699999999999998</v>
      </c>
      <c r="C37">
        <v>-2.7E-2</v>
      </c>
      <c r="D37">
        <v>-0.13200000000000001</v>
      </c>
      <c r="O37">
        <v>0.88300000000000001</v>
      </c>
      <c r="P37">
        <v>-8.9999999999999993E-3</v>
      </c>
      <c r="Q37">
        <v>-6.5000000000000002E-2</v>
      </c>
    </row>
    <row r="38" spans="1:17" x14ac:dyDescent="0.25">
      <c r="A38" s="10"/>
      <c r="B38">
        <v>-6.5000000000000002E-2</v>
      </c>
      <c r="C38">
        <v>-0.998</v>
      </c>
      <c r="D38">
        <v>6.0000000000000001E-3</v>
      </c>
      <c r="E38" t="s">
        <v>24</v>
      </c>
      <c r="F38">
        <f>B$4*B37+B$5*B38+B$6*B39</f>
        <v>0.47699999999999998</v>
      </c>
      <c r="G38">
        <f t="shared" ref="G38:H38" si="29">C$4*C37+C$5*C38+C$6*C39</f>
        <v>0.998</v>
      </c>
      <c r="H38">
        <f t="shared" si="29"/>
        <v>0.99099999999999999</v>
      </c>
      <c r="O38">
        <v>0.442</v>
      </c>
      <c r="P38">
        <v>-0.217</v>
      </c>
      <c r="Q38">
        <v>-2.3E-2</v>
      </c>
    </row>
    <row r="39" spans="1:17" x14ac:dyDescent="0.25">
      <c r="A39" s="10"/>
      <c r="B39">
        <v>-0.876</v>
      </c>
      <c r="C39">
        <v>0.06</v>
      </c>
      <c r="D39">
        <v>-0.99099999999999999</v>
      </c>
      <c r="E39" t="s">
        <v>25</v>
      </c>
      <c r="F39">
        <f>F38/B40</f>
        <v>0.47720763048872039</v>
      </c>
      <c r="G39">
        <f t="shared" ref="G39:H39" si="30">G38/C40</f>
        <v>0.99783387448869543</v>
      </c>
      <c r="H39">
        <f t="shared" si="30"/>
        <v>0.99122751282428623</v>
      </c>
      <c r="O39">
        <v>-0.158</v>
      </c>
      <c r="P39">
        <v>-0.97599999999999998</v>
      </c>
      <c r="Q39">
        <v>-0.998</v>
      </c>
    </row>
    <row r="40" spans="1:17" x14ac:dyDescent="0.25">
      <c r="A40" t="s">
        <v>23</v>
      </c>
      <c r="B40">
        <f>(B37^2+B38^2+B39^2)^(1/2)</f>
        <v>0.99956490534632114</v>
      </c>
      <c r="C40">
        <f t="shared" ref="C40:D40" si="31">(C37^2+C38^2+C39^2)^(1/2)</f>
        <v>1.0001664861411823</v>
      </c>
      <c r="D40">
        <f t="shared" si="31"/>
        <v>0.99977047365882932</v>
      </c>
      <c r="E40" t="s">
        <v>22</v>
      </c>
      <c r="F40">
        <f>ACOS(F39)*180/PI()</f>
        <v>61.496813785137093</v>
      </c>
      <c r="G40">
        <f t="shared" ref="G40:H40" si="32">ACOS(G39)*180/PI()</f>
        <v>3.7718799759547248</v>
      </c>
      <c r="H40">
        <f t="shared" si="32"/>
        <v>7.5948115115723125</v>
      </c>
      <c r="I40" t="s">
        <v>27</v>
      </c>
      <c r="J40">
        <f>ABS(F40-J$36)</f>
        <v>1.4968137851370926</v>
      </c>
      <c r="K40">
        <f t="shared" ref="K40:L40" si="33">ABS(G40-K$36)</f>
        <v>3.7718799759547248</v>
      </c>
      <c r="L40">
        <f t="shared" si="33"/>
        <v>52.40518848842769</v>
      </c>
    </row>
    <row r="41" spans="1:17" x14ac:dyDescent="0.25">
      <c r="A41" s="10">
        <v>2</v>
      </c>
      <c r="B41">
        <v>0.496</v>
      </c>
      <c r="C41">
        <v>-2.1999999999999999E-2</v>
      </c>
      <c r="D41">
        <v>-0.13700000000000001</v>
      </c>
    </row>
    <row r="42" spans="1:17" x14ac:dyDescent="0.25">
      <c r="A42" s="10"/>
      <c r="B42">
        <v>-0.11</v>
      </c>
      <c r="C42">
        <v>-0.99299999999999999</v>
      </c>
      <c r="D42">
        <v>0.01</v>
      </c>
      <c r="E42" t="s">
        <v>24</v>
      </c>
      <c r="F42">
        <f>B$4*B41+B$5*B42+B$6*B43</f>
        <v>0.496</v>
      </c>
      <c r="G42">
        <f t="shared" ref="G42:H42" si="34">C$4*C41+C$5*C42+C$6*C43</f>
        <v>0.99299999999999999</v>
      </c>
      <c r="H42">
        <f t="shared" si="34"/>
        <v>0.99099999999999999</v>
      </c>
    </row>
    <row r="43" spans="1:17" x14ac:dyDescent="0.25">
      <c r="A43" s="10"/>
      <c r="B43">
        <v>-0.86099999999999999</v>
      </c>
      <c r="C43">
        <v>0.114</v>
      </c>
      <c r="D43">
        <v>-0.99099999999999999</v>
      </c>
      <c r="E43" t="s">
        <v>25</v>
      </c>
      <c r="F43">
        <f>F42/B44</f>
        <v>0.49613968298390793</v>
      </c>
      <c r="G43">
        <f t="shared" ref="G43:H43" si="35">G42/C44</f>
        <v>0.99323393414047934</v>
      </c>
      <c r="H43">
        <f t="shared" si="35"/>
        <v>0.99052961012626484</v>
      </c>
    </row>
    <row r="44" spans="1:17" x14ac:dyDescent="0.25">
      <c r="A44" t="s">
        <v>23</v>
      </c>
      <c r="B44">
        <f>(B41^2+B42^2+B43^2)^(1/2)</f>
        <v>0.99971846036771772</v>
      </c>
      <c r="C44">
        <f t="shared" ref="C44:D44" si="36">(C41^2+C42^2+C43^2)^(1/2)</f>
        <v>0.99976447226334264</v>
      </c>
      <c r="D44">
        <f t="shared" si="36"/>
        <v>1.000474887241054</v>
      </c>
      <c r="E44" t="s">
        <v>22</v>
      </c>
      <c r="F44">
        <f>ACOS(F43)*180/PI()</f>
        <v>60.255069564749576</v>
      </c>
      <c r="G44">
        <f t="shared" ref="G44:H44" si="37">ACOS(G43)*180/PI()</f>
        <v>6.6688495078551533</v>
      </c>
      <c r="H44">
        <f t="shared" si="37"/>
        <v>7.8915970329349205</v>
      </c>
      <c r="I44" t="s">
        <v>27</v>
      </c>
      <c r="J44">
        <f>ABS(F44-J$36)</f>
        <v>0.25506956474957576</v>
      </c>
      <c r="K44">
        <f t="shared" ref="K44:L44" si="38">ABS(G44-K$36)</f>
        <v>6.6688495078551533</v>
      </c>
      <c r="L44">
        <f t="shared" si="38"/>
        <v>52.108402967065082</v>
      </c>
    </row>
    <row r="45" spans="1:17" x14ac:dyDescent="0.25">
      <c r="A45" s="10">
        <v>3</v>
      </c>
      <c r="B45">
        <v>0.47799999999999998</v>
      </c>
      <c r="C45">
        <v>-1.9E-2</v>
      </c>
      <c r="D45">
        <v>-0.13300000000000001</v>
      </c>
    </row>
    <row r="46" spans="1:17" x14ac:dyDescent="0.25">
      <c r="A46" s="10"/>
      <c r="B46">
        <v>-6.0999999999999999E-2</v>
      </c>
      <c r="C46">
        <v>-0.998</v>
      </c>
      <c r="D46">
        <v>5.0000000000000001E-3</v>
      </c>
      <c r="E46" t="s">
        <v>24</v>
      </c>
      <c r="F46">
        <f>B$4*B45+B$5*B46+B$6*B47</f>
        <v>0.47799999999999998</v>
      </c>
      <c r="G46">
        <f t="shared" ref="G46:H46" si="39">C$4*C45+C$5*C46+C$6*C47</f>
        <v>0.998</v>
      </c>
      <c r="H46">
        <f t="shared" si="39"/>
        <v>0.99099999999999999</v>
      </c>
    </row>
    <row r="47" spans="1:17" x14ac:dyDescent="0.25">
      <c r="A47" s="10"/>
      <c r="B47">
        <v>-0.876</v>
      </c>
      <c r="C47">
        <v>5.8999999999999997E-2</v>
      </c>
      <c r="D47">
        <v>-0.99099999999999999</v>
      </c>
      <c r="E47" t="s">
        <v>25</v>
      </c>
      <c r="F47">
        <f>F46/B48</f>
        <v>0.47810017248030134</v>
      </c>
      <c r="G47">
        <f t="shared" ref="G47:H47" si="40">G46/C48</f>
        <v>0.99807685487685227</v>
      </c>
      <c r="H47">
        <f t="shared" si="40"/>
        <v>0.99110159312020907</v>
      </c>
    </row>
    <row r="48" spans="1:17" x14ac:dyDescent="0.25">
      <c r="A48" t="s">
        <v>23</v>
      </c>
      <c r="B48">
        <f>(B45^2+B46^2+B47^2)^(1/2)</f>
        <v>0.99979047805027621</v>
      </c>
      <c r="C48">
        <f t="shared" ref="C48:D48" si="41">(C45^2+C46^2+C47^2)^(1/2)</f>
        <v>0.99992299703527165</v>
      </c>
      <c r="D48">
        <f t="shared" si="41"/>
        <v>0.99989749474633649</v>
      </c>
      <c r="E48" t="s">
        <v>22</v>
      </c>
      <c r="F48">
        <f>ACOS(F47)*180/PI()</f>
        <v>61.438605368595852</v>
      </c>
      <c r="G48">
        <f t="shared" ref="G48:H48" si="42">ACOS(G47)*180/PI()</f>
        <v>3.5539661310133868</v>
      </c>
      <c r="H48">
        <f t="shared" si="42"/>
        <v>7.6492055414425346</v>
      </c>
      <c r="I48" t="s">
        <v>27</v>
      </c>
      <c r="J48">
        <f>ABS(F48-J$36)</f>
        <v>1.4386053685958515</v>
      </c>
      <c r="K48">
        <f t="shared" ref="K48:L48" si="43">ABS(G48-K$36)</f>
        <v>3.5539661310133868</v>
      </c>
      <c r="L48">
        <f t="shared" si="43"/>
        <v>52.350794458557466</v>
      </c>
    </row>
    <row r="49" spans="1:12" x14ac:dyDescent="0.25">
      <c r="A49" s="10">
        <v>4</v>
      </c>
      <c r="B49">
        <v>0.49199999999999999</v>
      </c>
      <c r="C49">
        <v>-2.1999999999999999E-2</v>
      </c>
      <c r="D49">
        <v>-0.13500000000000001</v>
      </c>
    </row>
    <row r="50" spans="1:12" x14ac:dyDescent="0.25">
      <c r="A50" s="10"/>
      <c r="B50">
        <v>-5.2999999999999999E-2</v>
      </c>
      <c r="C50">
        <v>-0.999</v>
      </c>
      <c r="D50">
        <v>5.0000000000000001E-3</v>
      </c>
      <c r="E50" t="s">
        <v>24</v>
      </c>
      <c r="F50">
        <f>B$4*B49+B$5*B50+B$6*B51</f>
        <v>0.49199999999999999</v>
      </c>
      <c r="G50">
        <f t="shared" ref="G50:H50" si="44">C$4*C49+C$5*C50+C$6*C51</f>
        <v>0.999</v>
      </c>
      <c r="H50">
        <f t="shared" si="44"/>
        <v>0.99099999999999999</v>
      </c>
    </row>
    <row r="51" spans="1:12" x14ac:dyDescent="0.25">
      <c r="A51" s="10"/>
      <c r="B51">
        <v>-0.86899999999999999</v>
      </c>
      <c r="C51">
        <v>4.9000000000000002E-2</v>
      </c>
      <c r="D51">
        <v>-0.99099999999999999</v>
      </c>
      <c r="E51" t="s">
        <v>25</v>
      </c>
      <c r="F51">
        <f>F50/B52</f>
        <v>0.49199163621327596</v>
      </c>
      <c r="G51">
        <f t="shared" ref="G51:H51" si="45">G50/C52</f>
        <v>0.9985577368621662</v>
      </c>
      <c r="H51">
        <f t="shared" si="45"/>
        <v>0.99083603020437905</v>
      </c>
    </row>
    <row r="52" spans="1:12" x14ac:dyDescent="0.25">
      <c r="A52" t="s">
        <v>23</v>
      </c>
      <c r="B52">
        <f>(B49^2+B50^2+B51^2)^(1/2)</f>
        <v>1.0000169998555024</v>
      </c>
      <c r="C52">
        <f t="shared" ref="C52:D52" si="46">(C49^2+C50^2+C51^2)^(1/2)</f>
        <v>1.0004429019189451</v>
      </c>
      <c r="D52">
        <f t="shared" si="46"/>
        <v>1.0001654863071412</v>
      </c>
      <c r="E52" t="s">
        <v>22</v>
      </c>
      <c r="F52">
        <f>ACOS(F51)*180/PI()</f>
        <v>60.528429691336697</v>
      </c>
      <c r="G52">
        <f t="shared" ref="G52:H52" si="47">ACOS(G51)*180/PI()</f>
        <v>3.0775994320252855</v>
      </c>
      <c r="H52">
        <f t="shared" si="47"/>
        <v>7.762679729372759</v>
      </c>
      <c r="I52" t="s">
        <v>27</v>
      </c>
      <c r="J52">
        <f>ABS(F52-J$36)</f>
        <v>0.52842969133669726</v>
      </c>
      <c r="K52">
        <f t="shared" ref="K52:L52" si="48">ABS(G52-K$36)</f>
        <v>3.0775994320252855</v>
      </c>
      <c r="L52">
        <f t="shared" si="48"/>
        <v>52.237320270627244</v>
      </c>
    </row>
    <row r="53" spans="1:12" x14ac:dyDescent="0.25">
      <c r="A53" s="10">
        <v>5</v>
      </c>
      <c r="B53">
        <v>0.47399999999999998</v>
      </c>
      <c r="C53">
        <v>-2.8000000000000001E-2</v>
      </c>
      <c r="D53">
        <v>-0.13400000000000001</v>
      </c>
    </row>
    <row r="54" spans="1:12" x14ac:dyDescent="0.25">
      <c r="A54" s="10"/>
      <c r="B54">
        <v>-6.5000000000000002E-2</v>
      </c>
      <c r="C54">
        <v>-0.998</v>
      </c>
      <c r="D54">
        <v>6.0000000000000001E-3</v>
      </c>
      <c r="E54" t="s">
        <v>24</v>
      </c>
      <c r="F54">
        <f>B$4*B53+B$5*B54+B$6*B55</f>
        <v>0.47399999999999998</v>
      </c>
      <c r="G54">
        <f t="shared" ref="G54:H54" si="49">C$4*C53+C$5*C54+C$6*C55</f>
        <v>0.998</v>
      </c>
      <c r="H54">
        <f t="shared" si="49"/>
        <v>0.99099999999999999</v>
      </c>
    </row>
    <row r="55" spans="1:12" x14ac:dyDescent="0.25">
      <c r="A55" s="10"/>
      <c r="B55">
        <v>-0.878</v>
      </c>
      <c r="C55">
        <v>5.8999999999999997E-2</v>
      </c>
      <c r="D55">
        <v>-0.99099999999999999</v>
      </c>
      <c r="E55" t="s">
        <v>25</v>
      </c>
      <c r="F55">
        <f>F54/B56</f>
        <v>0.47405096321796608</v>
      </c>
      <c r="G55">
        <f t="shared" ref="G55:H55" si="50">G54/C56</f>
        <v>0.99786579607503489</v>
      </c>
      <c r="H55">
        <f t="shared" si="50"/>
        <v>0.99096383048026915</v>
      </c>
    </row>
    <row r="56" spans="1:12" x14ac:dyDescent="0.25">
      <c r="A56" t="s">
        <v>23</v>
      </c>
      <c r="B56">
        <f>(B53^2+B54^2+B55^2)^(1/2)</f>
        <v>0.99989249422125381</v>
      </c>
      <c r="C56">
        <f t="shared" ref="C56:D56" si="51">(C53^2+C54^2+C55^2)^(1/2)</f>
        <v>1.0001344909560914</v>
      </c>
      <c r="D56">
        <f t="shared" si="51"/>
        <v>1.0000364993338993</v>
      </c>
      <c r="E56" t="s">
        <v>22</v>
      </c>
      <c r="F56">
        <f>ACOS(F55)*180/PI()</f>
        <v>61.702423690403684</v>
      </c>
      <c r="G56">
        <f t="shared" ref="G56:H56" si="52">ACOS(G55)*180/PI()</f>
        <v>3.7439742837110348</v>
      </c>
      <c r="H56">
        <f t="shared" si="52"/>
        <v>7.7082783366165124</v>
      </c>
      <c r="I56" t="s">
        <v>27</v>
      </c>
      <c r="J56">
        <f>ABS(F56-J$36)</f>
        <v>1.702423690403684</v>
      </c>
      <c r="K56">
        <f t="shared" ref="K56:L56" si="53">ABS(G56-K$36)</f>
        <v>3.7439742837110348</v>
      </c>
      <c r="L56">
        <f t="shared" si="53"/>
        <v>52.291721663383484</v>
      </c>
    </row>
    <row r="58" spans="1:12" x14ac:dyDescent="0.25">
      <c r="I58" t="s">
        <v>28</v>
      </c>
      <c r="J58">
        <f>AVERAGE(J40,J44,J48,J52,J56)</f>
        <v>1.0842684200445802</v>
      </c>
      <c r="K58">
        <f t="shared" ref="K58:L58" si="54">AVERAGE(K40,K44,K48,K52,K56)</f>
        <v>4.1632538661119174</v>
      </c>
      <c r="L58">
        <f t="shared" si="54"/>
        <v>52.278685569612193</v>
      </c>
    </row>
    <row r="59" spans="1:12" x14ac:dyDescent="0.25">
      <c r="I59" t="s">
        <v>29</v>
      </c>
      <c r="J59">
        <f>_xlfn.STDEV.S(J40,J44,J48,J52,J56)</f>
        <v>0.64699144576934298</v>
      </c>
      <c r="K59">
        <f t="shared" ref="K59:L59" si="55">_xlfn.STDEV.S(K40,K44,K48,K52,K56)</f>
        <v>1.4280104607837429</v>
      </c>
      <c r="L59">
        <f t="shared" si="55"/>
        <v>0.11410507522116127</v>
      </c>
    </row>
    <row r="61" spans="1:12" x14ac:dyDescent="0.25">
      <c r="A61" s="16" t="s">
        <v>26</v>
      </c>
      <c r="B61" s="16"/>
      <c r="C61" s="16"/>
      <c r="D61" s="16"/>
    </row>
    <row r="62" spans="1:12" x14ac:dyDescent="0.25">
      <c r="A62" s="10" t="s">
        <v>21</v>
      </c>
      <c r="B62">
        <v>1</v>
      </c>
      <c r="C62">
        <v>0</v>
      </c>
      <c r="D62">
        <v>0</v>
      </c>
    </row>
    <row r="63" spans="1:12" x14ac:dyDescent="0.25">
      <c r="A63" s="10"/>
      <c r="B63">
        <v>0</v>
      </c>
      <c r="C63">
        <v>-1</v>
      </c>
      <c r="D63">
        <v>0</v>
      </c>
    </row>
    <row r="64" spans="1:12" x14ac:dyDescent="0.25">
      <c r="A64" s="10"/>
      <c r="B64">
        <v>0</v>
      </c>
      <c r="C64">
        <v>0</v>
      </c>
      <c r="D64">
        <v>-1</v>
      </c>
    </row>
    <row r="65" spans="1:12" x14ac:dyDescent="0.25">
      <c r="A65" t="s">
        <v>23</v>
      </c>
      <c r="B65">
        <f>(B62^2+B63^2+B64^2)^(1/2)</f>
        <v>1</v>
      </c>
      <c r="C65">
        <f t="shared" ref="C65:D65" si="56">(C62^2+C63^2+C64^2)^(1/2)</f>
        <v>1</v>
      </c>
      <c r="D65">
        <f t="shared" si="56"/>
        <v>1</v>
      </c>
      <c r="J65">
        <v>36.869900000000001</v>
      </c>
      <c r="K65">
        <v>0</v>
      </c>
      <c r="L65">
        <v>36.869900000000001</v>
      </c>
    </row>
    <row r="66" spans="1:12" x14ac:dyDescent="0.25">
      <c r="A66" s="10">
        <v>1</v>
      </c>
      <c r="B66">
        <v>0.96899999999999997</v>
      </c>
      <c r="C66">
        <v>0.21299999999999999</v>
      </c>
      <c r="D66">
        <v>0.62</v>
      </c>
    </row>
    <row r="67" spans="1:12" x14ac:dyDescent="0.25">
      <c r="A67" s="10"/>
      <c r="B67">
        <v>0.24099999999999999</v>
      </c>
      <c r="C67">
        <v>-0.27500000000000002</v>
      </c>
      <c r="D67">
        <v>4.4999999999999998E-2</v>
      </c>
      <c r="E67" t="s">
        <v>24</v>
      </c>
      <c r="F67">
        <f>B$4*B66+B$5*B67+B$6*B68</f>
        <v>0.96899999999999997</v>
      </c>
      <c r="G67">
        <f t="shared" ref="G67:H67" si="57">C$4*C66+C$5*C67+C$6*C68</f>
        <v>0.27500000000000002</v>
      </c>
      <c r="H67">
        <f t="shared" si="57"/>
        <v>0.78300000000000003</v>
      </c>
    </row>
    <row r="68" spans="1:12" x14ac:dyDescent="0.25">
      <c r="A68" s="10"/>
      <c r="B68">
        <v>5.5E-2</v>
      </c>
      <c r="C68">
        <v>-0.93700000000000006</v>
      </c>
      <c r="D68">
        <v>-0.78300000000000003</v>
      </c>
      <c r="E68" t="s">
        <v>25</v>
      </c>
      <c r="F68">
        <f>F67/B69</f>
        <v>0.96896754013109931</v>
      </c>
      <c r="G68">
        <f t="shared" ref="G68:H68" si="58">G67/C69</f>
        <v>0.27514269849334905</v>
      </c>
      <c r="H68">
        <f t="shared" si="58"/>
        <v>0.78319033838115049</v>
      </c>
    </row>
    <row r="69" spans="1:12" x14ac:dyDescent="0.25">
      <c r="A69" t="s">
        <v>23</v>
      </c>
      <c r="B69">
        <f>(B66^2+B67^2+B68^2)^(1/2)</f>
        <v>1.0000334994388937</v>
      </c>
      <c r="C69">
        <f t="shared" ref="C69:D69" si="59">(C66^2+C67^2+C68^2)^(1/2)</f>
        <v>0.99948136550913247</v>
      </c>
      <c r="D69">
        <f t="shared" si="59"/>
        <v>0.99975697046832335</v>
      </c>
      <c r="E69" t="s">
        <v>22</v>
      </c>
      <c r="F69">
        <f>ACOS(F68)*180/PI()</f>
        <v>14.311174541800519</v>
      </c>
      <c r="G69">
        <f t="shared" ref="G69:H69" si="60">ACOS(G68)*180/PI()</f>
        <v>74.029481760916937</v>
      </c>
      <c r="H69">
        <f t="shared" si="60"/>
        <v>38.446384904910424</v>
      </c>
      <c r="I69" t="s">
        <v>27</v>
      </c>
      <c r="J69">
        <f>ABS(F69-J$65)</f>
        <v>22.558725458199483</v>
      </c>
      <c r="K69">
        <f t="shared" ref="K69:L69" si="61">ABS(G69-K$65)</f>
        <v>74.029481760916937</v>
      </c>
      <c r="L69">
        <f t="shared" si="61"/>
        <v>1.5764849049104228</v>
      </c>
    </row>
    <row r="70" spans="1:12" x14ac:dyDescent="0.25">
      <c r="A70" s="10">
        <v>2</v>
      </c>
      <c r="B70">
        <v>0.83799999999999997</v>
      </c>
      <c r="C70">
        <v>-9.5000000000000001E-2</v>
      </c>
      <c r="D70">
        <v>0.54100000000000004</v>
      </c>
    </row>
    <row r="71" spans="1:12" x14ac:dyDescent="0.25">
      <c r="A71" s="10"/>
      <c r="B71">
        <v>-9.0999999999999998E-2</v>
      </c>
      <c r="C71">
        <v>-0.995</v>
      </c>
      <c r="D71">
        <v>-2.7E-2</v>
      </c>
      <c r="E71" t="s">
        <v>24</v>
      </c>
      <c r="F71">
        <f>B$4*B70+B$5*B71+B$6*B72</f>
        <v>0.83799999999999997</v>
      </c>
      <c r="G71">
        <f t="shared" ref="G71:H71" si="62">C$4*C70+C$5*C71+C$6*C72</f>
        <v>0.995</v>
      </c>
      <c r="H71">
        <f t="shared" si="62"/>
        <v>0.84</v>
      </c>
    </row>
    <row r="72" spans="1:12" x14ac:dyDescent="0.25">
      <c r="A72" s="10"/>
      <c r="B72">
        <v>-0.53800000000000003</v>
      </c>
      <c r="C72">
        <v>1.9E-2</v>
      </c>
      <c r="D72">
        <v>-0.84</v>
      </c>
      <c r="E72" t="s">
        <v>25</v>
      </c>
      <c r="F72">
        <f>F71/B73</f>
        <v>0.83801298930200196</v>
      </c>
      <c r="G72">
        <f t="shared" ref="G72:H72" si="63">G71/C73</f>
        <v>0.99529315700846688</v>
      </c>
      <c r="H72">
        <f t="shared" si="63"/>
        <v>0.84041610898642438</v>
      </c>
    </row>
    <row r="73" spans="1:12" x14ac:dyDescent="0.25">
      <c r="A73" t="s">
        <v>23</v>
      </c>
      <c r="B73">
        <f>(B70^2+B71^2+B72^2)^(1/2)</f>
        <v>0.99998449987987315</v>
      </c>
      <c r="C73">
        <f t="shared" ref="C73:D73" si="64">(C70^2+C71^2+C72^2)^(1/2)</f>
        <v>0.9997054566220992</v>
      </c>
      <c r="D73">
        <f t="shared" si="64"/>
        <v>0.99950487742681871</v>
      </c>
      <c r="E73" t="s">
        <v>22</v>
      </c>
      <c r="F73">
        <f>ACOS(F72)*180/PI()</f>
        <v>33.069112804876745</v>
      </c>
      <c r="G73">
        <f t="shared" ref="G73:H73" si="65">ACOS(G72)*180/PI()</f>
        <v>5.5612571810225226</v>
      </c>
      <c r="H73">
        <f t="shared" si="65"/>
        <v>32.815914181129557</v>
      </c>
      <c r="I73" t="s">
        <v>27</v>
      </c>
      <c r="J73">
        <f>ABS(F73-J$65)</f>
        <v>3.8007871951232559</v>
      </c>
      <c r="K73">
        <f t="shared" ref="K73:L73" si="66">ABS(G73-K$65)</f>
        <v>5.5612571810225226</v>
      </c>
      <c r="L73">
        <f t="shared" si="66"/>
        <v>4.0539858188704443</v>
      </c>
    </row>
    <row r="74" spans="1:12" x14ac:dyDescent="0.25">
      <c r="A74" s="10">
        <v>3</v>
      </c>
      <c r="B74">
        <v>0.83599999999999997</v>
      </c>
      <c r="C74">
        <v>-0.14299999999999999</v>
      </c>
      <c r="D74">
        <v>0.54200000000000004</v>
      </c>
    </row>
    <row r="75" spans="1:12" x14ac:dyDescent="0.25">
      <c r="A75" s="10"/>
      <c r="B75">
        <v>-0.159</v>
      </c>
      <c r="C75">
        <v>-0.98699999999999999</v>
      </c>
      <c r="D75">
        <v>-4.7E-2</v>
      </c>
      <c r="E75" t="s">
        <v>24</v>
      </c>
      <c r="F75">
        <f>B$4*B74+B$5*B75+B$6*B76</f>
        <v>0.83599999999999997</v>
      </c>
      <c r="G75">
        <f t="shared" ref="G75:H75" si="67">C$4*C74+C$5*C75+C$6*C76</f>
        <v>0.98699999999999999</v>
      </c>
      <c r="H75">
        <f t="shared" si="67"/>
        <v>0.83899999999999997</v>
      </c>
    </row>
    <row r="76" spans="1:12" x14ac:dyDescent="0.25">
      <c r="A76" s="10"/>
      <c r="B76">
        <v>-0.52400000000000002</v>
      </c>
      <c r="C76">
        <v>7.0999999999999994E-2</v>
      </c>
      <c r="D76">
        <v>-0.83899999999999997</v>
      </c>
      <c r="E76" t="s">
        <v>25</v>
      </c>
      <c r="F76">
        <f>F75/B77</f>
        <v>0.83652173400246377</v>
      </c>
      <c r="G76">
        <f t="shared" ref="G76:H76" si="68">G75/C77</f>
        <v>0.98716832655073883</v>
      </c>
      <c r="H76">
        <f t="shared" si="68"/>
        <v>0.83904447053543874</v>
      </c>
    </row>
    <row r="77" spans="1:12" x14ac:dyDescent="0.25">
      <c r="A77" t="s">
        <v>23</v>
      </c>
      <c r="B77">
        <f>(B74^2+B75^2+B76^2)^(1/2)</f>
        <v>0.99937630550258694</v>
      </c>
      <c r="C77">
        <f t="shared" ref="C77:D77" si="69">(C74^2+C75^2+C76^2)^(1/2)</f>
        <v>0.99982948546239625</v>
      </c>
      <c r="D77">
        <f t="shared" si="69"/>
        <v>0.99994699859542557</v>
      </c>
      <c r="E77" t="s">
        <v>22</v>
      </c>
      <c r="F77">
        <f>ACOS(F76)*180/PI()</f>
        <v>33.225374381181773</v>
      </c>
      <c r="G77">
        <f t="shared" ref="G77:H77" si="70">ACOS(G76)*180/PI()</f>
        <v>9.1885031752461686</v>
      </c>
      <c r="H77">
        <f t="shared" si="70"/>
        <v>32.960644801006985</v>
      </c>
      <c r="I77" t="s">
        <v>27</v>
      </c>
      <c r="J77">
        <f>ABS(F77-J$65)</f>
        <v>3.6445256188182285</v>
      </c>
      <c r="K77">
        <f t="shared" ref="K77:L77" si="71">ABS(G77-K$65)</f>
        <v>9.1885031752461686</v>
      </c>
      <c r="L77">
        <f t="shared" si="71"/>
        <v>3.9092551989930158</v>
      </c>
    </row>
    <row r="78" spans="1:12" x14ac:dyDescent="0.25">
      <c r="A78" s="10">
        <v>4</v>
      </c>
      <c r="B78">
        <v>0.83199999999999996</v>
      </c>
      <c r="C78">
        <v>-0.14199999999999999</v>
      </c>
      <c r="D78">
        <v>0.54</v>
      </c>
    </row>
    <row r="79" spans="1:12" x14ac:dyDescent="0.25">
      <c r="A79" s="10"/>
      <c r="B79">
        <v>-0.159</v>
      </c>
      <c r="C79">
        <v>-0.98699999999999999</v>
      </c>
      <c r="D79">
        <v>-4.7E-2</v>
      </c>
      <c r="E79" t="s">
        <v>24</v>
      </c>
      <c r="F79">
        <f>B$4*B78+B$5*B79+B$6*B80</f>
        <v>0.83199999999999996</v>
      </c>
      <c r="G79">
        <f t="shared" ref="G79:H79" si="72">C$4*C78+C$5*C79+C$6*C80</f>
        <v>0.98699999999999999</v>
      </c>
      <c r="H79">
        <f t="shared" si="72"/>
        <v>0.84</v>
      </c>
    </row>
    <row r="80" spans="1:12" x14ac:dyDescent="0.25">
      <c r="A80" s="10"/>
      <c r="B80">
        <v>-0.53100000000000003</v>
      </c>
      <c r="C80">
        <v>7.1999999999999995E-2</v>
      </c>
      <c r="D80">
        <v>-0.84</v>
      </c>
      <c r="E80" t="s">
        <v>25</v>
      </c>
      <c r="F80">
        <f>F79/B81</f>
        <v>0.83222223300828158</v>
      </c>
      <c r="G80">
        <f t="shared" ref="G80:H80" si="73">G79/C81</f>
        <v>0.98723844688086015</v>
      </c>
      <c r="H80">
        <f t="shared" si="73"/>
        <v>0.84024833007772959</v>
      </c>
    </row>
    <row r="81" spans="1:12" x14ac:dyDescent="0.25">
      <c r="A81" t="s">
        <v>23</v>
      </c>
      <c r="B81">
        <f>(B78^2+B79^2+B80^2)^(1/2)</f>
        <v>0.99973296434597969</v>
      </c>
      <c r="C81">
        <f t="shared" ref="C81:D81" si="74">(C78^2+C79^2+C80^2)^(1/2)</f>
        <v>0.99975847083183045</v>
      </c>
      <c r="D81">
        <f t="shared" si="74"/>
        <v>0.99970445632696869</v>
      </c>
      <c r="E81" t="s">
        <v>22</v>
      </c>
      <c r="F81">
        <f>ACOS(F80)*180/PI()</f>
        <v>33.67230360298521</v>
      </c>
      <c r="G81">
        <f t="shared" ref="G81:H81" si="75">ACOS(G80)*180/PI()</f>
        <v>9.1633091066162589</v>
      </c>
      <c r="H81">
        <f t="shared" si="75"/>
        <v>32.833648040205354</v>
      </c>
      <c r="I81" t="s">
        <v>27</v>
      </c>
      <c r="J81">
        <f>ABS(F81-J$65)</f>
        <v>3.1975963970147916</v>
      </c>
      <c r="K81">
        <f t="shared" ref="K81:L81" si="76">ABS(G81-K$65)</f>
        <v>9.1633091066162589</v>
      </c>
      <c r="L81">
        <f t="shared" si="76"/>
        <v>4.0362519597946473</v>
      </c>
    </row>
    <row r="82" spans="1:12" x14ac:dyDescent="0.25">
      <c r="A82" s="10">
        <v>5</v>
      </c>
      <c r="B82">
        <v>0.83399999999999996</v>
      </c>
      <c r="C82">
        <v>-0.128</v>
      </c>
      <c r="D82">
        <v>0.54</v>
      </c>
    </row>
    <row r="83" spans="1:12" x14ac:dyDescent="0.25">
      <c r="A83" s="10"/>
      <c r="B83">
        <v>-0.13100000000000001</v>
      </c>
      <c r="C83">
        <v>-0.99099999999999999</v>
      </c>
      <c r="D83">
        <v>-3.7999999999999999E-2</v>
      </c>
      <c r="E83" t="s">
        <v>24</v>
      </c>
      <c r="F83">
        <f>B$4*B82+B$5*B83+B$6*B84</f>
        <v>0.83399999999999996</v>
      </c>
      <c r="G83">
        <f t="shared" ref="G83:H83" si="77">C$4*C82+C$5*C83+C$6*C84</f>
        <v>0.99099999999999999</v>
      </c>
      <c r="H83">
        <f t="shared" si="77"/>
        <v>0.84099999999999997</v>
      </c>
    </row>
    <row r="84" spans="1:12" x14ac:dyDescent="0.25">
      <c r="A84" s="10"/>
      <c r="B84">
        <v>-0.53600000000000003</v>
      </c>
      <c r="C84">
        <v>4.3999999999999997E-2</v>
      </c>
      <c r="D84">
        <v>-0.84099999999999997</v>
      </c>
      <c r="E84" t="s">
        <v>25</v>
      </c>
      <c r="F84">
        <f>F83/B85</f>
        <v>0.83399457905285412</v>
      </c>
      <c r="G84">
        <f t="shared" ref="G84:H84" si="78">G83/C85</f>
        <v>0.9908013642377097</v>
      </c>
      <c r="H84">
        <f t="shared" si="78"/>
        <v>0.84086337080246509</v>
      </c>
    </row>
    <row r="85" spans="1:12" x14ac:dyDescent="0.25">
      <c r="A85" t="s">
        <v>23</v>
      </c>
      <c r="B85">
        <f>(B82^2+B83^2+B84^2)^(1/2)</f>
        <v>1.0000064999788751</v>
      </c>
      <c r="C85">
        <f t="shared" ref="C85:D85" si="79">(C82^2+C83^2+C84^2)^(1/2)</f>
        <v>1.0002004799039039</v>
      </c>
      <c r="D85">
        <f t="shared" si="79"/>
        <v>1.00016248679902</v>
      </c>
      <c r="E85" t="s">
        <v>22</v>
      </c>
      <c r="F85">
        <f>ACOS(F84)*180/PI()</f>
        <v>33.48870841364343</v>
      </c>
      <c r="G85">
        <f t="shared" ref="G85:H85" si="80">ACOS(G84)*180/PI()</f>
        <v>7.7773709584324262</v>
      </c>
      <c r="H85">
        <f t="shared" si="80"/>
        <v>32.768597949987949</v>
      </c>
      <c r="I85" t="s">
        <v>27</v>
      </c>
      <c r="J85">
        <f>ABS(F85-J$65)</f>
        <v>3.3811915863565716</v>
      </c>
      <c r="K85">
        <f t="shared" ref="K85:L85" si="81">ABS(G85-K$65)</f>
        <v>7.7773709584324262</v>
      </c>
      <c r="L85">
        <f t="shared" si="81"/>
        <v>4.1013020500120518</v>
      </c>
    </row>
    <row r="87" spans="1:12" x14ac:dyDescent="0.25">
      <c r="I87" t="s">
        <v>28</v>
      </c>
      <c r="J87">
        <f>AVERAGE(J69,J73,J77,J81,J85)</f>
        <v>7.3165652511024657</v>
      </c>
      <c r="K87">
        <f t="shared" ref="K87:L87" si="82">AVERAGE(K69,K73,K77,K81,K85)</f>
        <v>21.143984436446864</v>
      </c>
      <c r="L87">
        <f t="shared" si="82"/>
        <v>3.5354559865161166</v>
      </c>
    </row>
    <row r="88" spans="1:12" x14ac:dyDescent="0.25">
      <c r="I88" t="s">
        <v>29</v>
      </c>
      <c r="J88">
        <f>_xlfn.STDEV.S(J69,J73,J77,J81,J85)</f>
        <v>8.5238061991240546</v>
      </c>
      <c r="K88">
        <f t="shared" ref="K88:L88" si="83">_xlfn.STDEV.S(K69,K73,K77,K81,K85)</f>
        <v>29.600817916866106</v>
      </c>
      <c r="L88">
        <f t="shared" si="83"/>
        <v>1.0973997803083169</v>
      </c>
    </row>
    <row r="90" spans="1:12" x14ac:dyDescent="0.25">
      <c r="A90" s="16" t="s">
        <v>26</v>
      </c>
      <c r="B90" s="16"/>
      <c r="C90" s="16"/>
      <c r="D90" s="16"/>
    </row>
    <row r="91" spans="1:12" x14ac:dyDescent="0.25">
      <c r="A91" s="10" t="s">
        <v>21</v>
      </c>
      <c r="B91">
        <v>1</v>
      </c>
      <c r="C91">
        <v>0</v>
      </c>
      <c r="D91">
        <v>0</v>
      </c>
    </row>
    <row r="92" spans="1:12" x14ac:dyDescent="0.25">
      <c r="A92" s="10"/>
      <c r="B92">
        <v>0</v>
      </c>
      <c r="C92">
        <v>-1</v>
      </c>
      <c r="D92">
        <v>0</v>
      </c>
    </row>
    <row r="93" spans="1:12" x14ac:dyDescent="0.25">
      <c r="A93" s="10"/>
      <c r="B93">
        <v>0</v>
      </c>
      <c r="C93">
        <v>0</v>
      </c>
      <c r="D93">
        <v>-1</v>
      </c>
    </row>
    <row r="94" spans="1:12" x14ac:dyDescent="0.25">
      <c r="A94" t="s">
        <v>23</v>
      </c>
      <c r="B94">
        <f>(B91^2+B92^2+B93^2)^(1/2)</f>
        <v>1</v>
      </c>
      <c r="C94">
        <f t="shared" ref="C94:D94" si="84">(C91^2+C92^2+C93^2)^(1/2)</f>
        <v>1</v>
      </c>
      <c r="D94">
        <f t="shared" si="84"/>
        <v>1</v>
      </c>
      <c r="J94">
        <v>10</v>
      </c>
      <c r="K94">
        <v>0</v>
      </c>
      <c r="L94">
        <v>10</v>
      </c>
    </row>
    <row r="95" spans="1:12" x14ac:dyDescent="0.25">
      <c r="A95" s="10">
        <v>1</v>
      </c>
      <c r="B95">
        <v>0.97899999999999998</v>
      </c>
      <c r="C95">
        <v>-1.2999999999999999E-2</v>
      </c>
      <c r="D95">
        <v>8.8999999999999996E-2</v>
      </c>
    </row>
    <row r="96" spans="1:12" x14ac:dyDescent="0.25">
      <c r="A96" s="10"/>
      <c r="B96">
        <v>-1.2E-2</v>
      </c>
      <c r="C96">
        <v>-1</v>
      </c>
      <c r="D96">
        <v>0</v>
      </c>
      <c r="E96" t="s">
        <v>24</v>
      </c>
      <c r="F96">
        <f>B$4*B95+B$5*B96+B$6*B97</f>
        <v>0.97899999999999998</v>
      </c>
      <c r="G96">
        <f t="shared" ref="G96:H96" si="85">C$4*C95+C$5*C96+C$6*C97</f>
        <v>1</v>
      </c>
      <c r="H96">
        <f t="shared" si="85"/>
        <v>0.996</v>
      </c>
    </row>
    <row r="97" spans="1:12" x14ac:dyDescent="0.25">
      <c r="A97" s="10"/>
      <c r="B97">
        <v>-0.20200000000000001</v>
      </c>
      <c r="C97">
        <v>-8.9999999999999993E-3</v>
      </c>
      <c r="D97">
        <v>-0.996</v>
      </c>
      <c r="E97" t="s">
        <v>25</v>
      </c>
      <c r="F97">
        <f>F96/B98</f>
        <v>0.97929922162529348</v>
      </c>
      <c r="G97">
        <f t="shared" ref="G97:H97" si="86">G96/C98</f>
        <v>0.99987502343261814</v>
      </c>
      <c r="H97">
        <f t="shared" si="86"/>
        <v>0.99603137548249931</v>
      </c>
    </row>
    <row r="98" spans="1:12" x14ac:dyDescent="0.25">
      <c r="A98" t="s">
        <v>23</v>
      </c>
      <c r="B98">
        <f>(B95^2+B96^2+B97^2)^(1/2)</f>
        <v>0.99969445332061335</v>
      </c>
      <c r="C98">
        <f t="shared" ref="C98:D98" si="87">(C95^2+C96^2+C97^2)^(1/2)</f>
        <v>1.0001249921884765</v>
      </c>
      <c r="D98">
        <f t="shared" si="87"/>
        <v>0.99996849950385935</v>
      </c>
      <c r="E98" t="s">
        <v>22</v>
      </c>
      <c r="F98">
        <f>ACOS(F97)*180/PI()</f>
        <v>11.678391060855471</v>
      </c>
      <c r="G98">
        <f t="shared" ref="G98:H98" si="88">ACOS(G97)*180/PI()</f>
        <v>0.90585033538508608</v>
      </c>
      <c r="H98">
        <f t="shared" si="88"/>
        <v>5.1062417205402957</v>
      </c>
      <c r="I98" t="s">
        <v>27</v>
      </c>
      <c r="J98">
        <f>ABS(F98-J$94)</f>
        <v>1.6783910608554713</v>
      </c>
      <c r="K98">
        <f t="shared" ref="K98:L98" si="89">ABS(G98-K$94)</f>
        <v>0.90585033538508608</v>
      </c>
      <c r="L98">
        <f t="shared" si="89"/>
        <v>4.8937582794597043</v>
      </c>
    </row>
    <row r="99" spans="1:12" x14ac:dyDescent="0.25">
      <c r="A99" s="10">
        <v>2</v>
      </c>
      <c r="B99">
        <v>0.97599999999999998</v>
      </c>
      <c r="C99">
        <v>-2.5000000000000001E-2</v>
      </c>
      <c r="D99">
        <v>0.218</v>
      </c>
    </row>
    <row r="100" spans="1:12" x14ac:dyDescent="0.25">
      <c r="A100" s="10"/>
      <c r="B100">
        <v>-3.4000000000000002E-2</v>
      </c>
      <c r="C100">
        <v>-0.999</v>
      </c>
      <c r="D100">
        <v>-4.0000000000000001E-3</v>
      </c>
      <c r="E100" t="s">
        <v>24</v>
      </c>
      <c r="F100">
        <f>B$4*B99+B$5*B100+B$6*B101</f>
        <v>0.97599999999999998</v>
      </c>
      <c r="G100">
        <f t="shared" ref="G100:H100" si="90">C$4*C99+C$5*C100+C$6*C101</f>
        <v>0.999</v>
      </c>
      <c r="H100">
        <f t="shared" si="90"/>
        <v>0.97599999999999998</v>
      </c>
    </row>
    <row r="101" spans="1:12" x14ac:dyDescent="0.25">
      <c r="A101" s="10"/>
      <c r="B101">
        <v>-0.217</v>
      </c>
      <c r="C101">
        <v>4.3999999999999997E-2</v>
      </c>
      <c r="D101">
        <v>-0.97599999999999998</v>
      </c>
      <c r="E101" t="s">
        <v>25</v>
      </c>
      <c r="F101">
        <f>F100/B102</f>
        <v>0.97559959853034384</v>
      </c>
      <c r="G101">
        <f t="shared" ref="G101:H101" si="91">G100/C102</f>
        <v>0.99871939926767117</v>
      </c>
      <c r="H101">
        <f t="shared" si="91"/>
        <v>0.97594339692442</v>
      </c>
    </row>
    <row r="102" spans="1:12" x14ac:dyDescent="0.25">
      <c r="A102" t="s">
        <v>23</v>
      </c>
      <c r="B102">
        <f>(B99^2+B100^2+B101^2)^(1/2)</f>
        <v>1.000410415779444</v>
      </c>
      <c r="C102">
        <f t="shared" ref="C102:D102" si="92">(C99^2+C100^2+C101^2)^(1/2)</f>
        <v>1.00028096053059</v>
      </c>
      <c r="D102">
        <f t="shared" si="92"/>
        <v>1.0000579983180975</v>
      </c>
      <c r="E102" t="s">
        <v>22</v>
      </c>
      <c r="F102">
        <f>ACOS(F101)*180/PI()</f>
        <v>12.683034487580839</v>
      </c>
      <c r="G102">
        <f t="shared" ref="G102:H102" si="93">ACOS(G101)*180/PI()</f>
        <v>2.8999523406651395</v>
      </c>
      <c r="H102">
        <f t="shared" si="93"/>
        <v>12.593002353465391</v>
      </c>
      <c r="I102" t="s">
        <v>27</v>
      </c>
      <c r="J102">
        <f>ABS(F102-J$94)</f>
        <v>2.683034487580839</v>
      </c>
      <c r="K102">
        <f t="shared" ref="K102:L102" si="94">ABS(G102-K$94)</f>
        <v>2.8999523406651395</v>
      </c>
      <c r="L102">
        <f t="shared" si="94"/>
        <v>2.5930023534653905</v>
      </c>
    </row>
    <row r="103" spans="1:12" x14ac:dyDescent="0.25">
      <c r="A103" s="10">
        <v>3</v>
      </c>
      <c r="B103">
        <v>0.98399999999999999</v>
      </c>
      <c r="C103">
        <v>-3.2000000000000001E-2</v>
      </c>
      <c r="D103">
        <v>0.22900000000000001</v>
      </c>
    </row>
    <row r="104" spans="1:12" x14ac:dyDescent="0.25">
      <c r="A104" s="10"/>
      <c r="B104">
        <v>-3.3000000000000002E-2</v>
      </c>
      <c r="C104">
        <v>-0.999</v>
      </c>
      <c r="D104">
        <v>-4.0000000000000001E-3</v>
      </c>
      <c r="E104" t="s">
        <v>24</v>
      </c>
      <c r="F104">
        <f>B$4*B103+B$5*B104+B$6*B105</f>
        <v>0.98399999999999999</v>
      </c>
      <c r="G104">
        <f t="shared" ref="G104:H104" si="95">C$4*C103+C$5*C104+C$6*C105</f>
        <v>0.999</v>
      </c>
      <c r="H104">
        <f t="shared" si="95"/>
        <v>0.97299999999999998</v>
      </c>
    </row>
    <row r="105" spans="1:12" x14ac:dyDescent="0.25">
      <c r="A105" s="10"/>
      <c r="B105">
        <v>-0.17599999999999999</v>
      </c>
      <c r="C105">
        <v>8.0000000000000002E-3</v>
      </c>
      <c r="D105">
        <v>-0.97299999999999998</v>
      </c>
      <c r="E105" t="s">
        <v>25</v>
      </c>
      <c r="F105">
        <f>F104/B106</f>
        <v>0.98384210601196098</v>
      </c>
      <c r="G105">
        <f t="shared" ref="G105:H105" si="96">G104/C106</f>
        <v>0.9994553556453748</v>
      </c>
      <c r="H105">
        <f t="shared" si="96"/>
        <v>0.97339625292882948</v>
      </c>
    </row>
    <row r="106" spans="1:12" x14ac:dyDescent="0.25">
      <c r="A106" t="s">
        <v>23</v>
      </c>
      <c r="B106">
        <f>(B103^2+B104^2+B105^2)^(1/2)</f>
        <v>1.0001604871219418</v>
      </c>
      <c r="C106">
        <f t="shared" ref="C106:D106" si="97">(C103^2+C104^2+C105^2)^(1/2)</f>
        <v>0.9995443962125945</v>
      </c>
      <c r="D106">
        <f t="shared" si="97"/>
        <v>0.99959291714177323</v>
      </c>
      <c r="E106" t="s">
        <v>22</v>
      </c>
      <c r="F106">
        <f>ACOS(F105)*180/PI()</f>
        <v>10.313748124339604</v>
      </c>
      <c r="G106">
        <f t="shared" ref="G106:H106" si="98">ACOS(G105)*180/PI()</f>
        <v>1.8910971788892383</v>
      </c>
      <c r="H106">
        <f t="shared" si="98"/>
        <v>13.245751033998765</v>
      </c>
      <c r="I106" t="s">
        <v>27</v>
      </c>
      <c r="J106">
        <f>ABS(F106-J$94)</f>
        <v>0.31374812433960386</v>
      </c>
      <c r="K106">
        <f t="shared" ref="K106:L106" si="99">ABS(G106-K$94)</f>
        <v>1.8910971788892383</v>
      </c>
      <c r="L106">
        <f t="shared" si="99"/>
        <v>3.245751033998765</v>
      </c>
    </row>
    <row r="107" spans="1:12" x14ac:dyDescent="0.25">
      <c r="A107" s="10">
        <v>4</v>
      </c>
      <c r="B107">
        <v>0.97699999999999998</v>
      </c>
      <c r="C107">
        <v>-4.5999999999999999E-2</v>
      </c>
      <c r="D107">
        <v>0.223</v>
      </c>
    </row>
    <row r="108" spans="1:12" x14ac:dyDescent="0.25">
      <c r="A108" s="10"/>
      <c r="B108">
        <v>-4.1000000000000002E-2</v>
      </c>
      <c r="C108">
        <v>-0.999</v>
      </c>
      <c r="D108">
        <v>-5.0000000000000001E-3</v>
      </c>
      <c r="E108" t="s">
        <v>24</v>
      </c>
      <c r="F108">
        <f>B$4*B107+B$5*B108+B$6*B109</f>
        <v>0.97699999999999998</v>
      </c>
      <c r="G108">
        <f t="shared" ref="G108:H108" si="100">C$4*C107+C$5*C108+C$6*C109</f>
        <v>0.999</v>
      </c>
      <c r="H108">
        <f t="shared" si="100"/>
        <v>0.97499999999999998</v>
      </c>
    </row>
    <row r="109" spans="1:12" x14ac:dyDescent="0.25">
      <c r="A109" s="10"/>
      <c r="B109">
        <v>-0.20899999999999999</v>
      </c>
      <c r="C109">
        <v>-2.3E-2</v>
      </c>
      <c r="D109">
        <v>-0.97499999999999998</v>
      </c>
      <c r="E109" t="s">
        <v>25</v>
      </c>
      <c r="F109">
        <f>F108/B110</f>
        <v>0.97705325085329675</v>
      </c>
      <c r="G109">
        <f t="shared" ref="G109:H109" si="101">G108/C110</f>
        <v>0.99867747925289263</v>
      </c>
      <c r="H109">
        <f t="shared" si="101"/>
        <v>0.97481529000215905</v>
      </c>
    </row>
    <row r="110" spans="1:12" x14ac:dyDescent="0.25">
      <c r="A110" t="s">
        <v>23</v>
      </c>
      <c r="B110">
        <f>(B107^2+B108^2+B109^2)^(1/2)</f>
        <v>0.99994549851479408</v>
      </c>
      <c r="C110">
        <f t="shared" ref="C110:D110" si="102">(C107^2+C108^2+C109^2)^(1/2)</f>
        <v>1.0003229478523423</v>
      </c>
      <c r="D110">
        <f t="shared" si="102"/>
        <v>1.0001894820482766</v>
      </c>
      <c r="E110" t="s">
        <v>22</v>
      </c>
      <c r="F110">
        <f>ACOS(F109)*180/PI()</f>
        <v>12.297935211433391</v>
      </c>
      <c r="G110">
        <f t="shared" ref="G110:H110" si="103">ACOS(G109)*180/PI()</f>
        <v>2.9470448981183117</v>
      </c>
      <c r="H110">
        <f t="shared" si="103"/>
        <v>12.886109288241849</v>
      </c>
      <c r="I110" t="s">
        <v>27</v>
      </c>
      <c r="J110">
        <f>ABS(F110-J$94)</f>
        <v>2.2979352114333906</v>
      </c>
      <c r="K110">
        <f t="shared" ref="K110:L110" si="104">ABS(G110-K$94)</f>
        <v>2.9470448981183117</v>
      </c>
      <c r="L110">
        <f t="shared" si="104"/>
        <v>2.8861092882418493</v>
      </c>
    </row>
    <row r="111" spans="1:12" x14ac:dyDescent="0.25">
      <c r="A111" s="10">
        <v>5</v>
      </c>
      <c r="B111">
        <v>0.96799999999999997</v>
      </c>
      <c r="C111">
        <v>-0.05</v>
      </c>
      <c r="D111">
        <v>0.17699999999999999</v>
      </c>
    </row>
    <row r="112" spans="1:12" x14ac:dyDescent="0.25">
      <c r="A112" s="10"/>
      <c r="B112">
        <v>-7.0999999999999994E-2</v>
      </c>
      <c r="C112">
        <v>-0.99399999999999999</v>
      </c>
      <c r="D112">
        <v>-6.0000000000000001E-3</v>
      </c>
      <c r="E112" t="s">
        <v>24</v>
      </c>
      <c r="F112">
        <f>B$4*B111+B$5*B112+B$6*B113</f>
        <v>0.96799999999999997</v>
      </c>
      <c r="G112">
        <f t="shared" ref="G112:H112" si="105">C$4*C111+C$5*C112+C$6*C113</f>
        <v>0.99399999999999999</v>
      </c>
      <c r="H112">
        <f t="shared" si="105"/>
        <v>0.98399999999999999</v>
      </c>
    </row>
    <row r="113" spans="1:12" x14ac:dyDescent="0.25">
      <c r="A113" s="10"/>
      <c r="B113">
        <v>-0.24199999999999999</v>
      </c>
      <c r="C113">
        <v>9.9000000000000005E-2</v>
      </c>
      <c r="D113">
        <v>-0.98399999999999999</v>
      </c>
      <c r="E113" t="s">
        <v>25</v>
      </c>
      <c r="F113">
        <f>F112/B114</f>
        <v>0.96769570754244483</v>
      </c>
      <c r="G113">
        <f t="shared" ref="G113:H113" si="106">G112/C114</f>
        <v>0.99383255332095988</v>
      </c>
      <c r="H113">
        <f t="shared" si="106"/>
        <v>0.98418652102027482</v>
      </c>
    </row>
    <row r="114" spans="1:12" x14ac:dyDescent="0.25">
      <c r="A114" t="s">
        <v>23</v>
      </c>
      <c r="B114">
        <f>(B111^2+B112^2+B113^2)^(1/2)</f>
        <v>1.0003144505604225</v>
      </c>
      <c r="C114">
        <f t="shared" ref="C114:D114" si="107">(C111^2+C112^2+C113^2)^(1/2)</f>
        <v>1.0001684858062665</v>
      </c>
      <c r="D114">
        <f t="shared" si="107"/>
        <v>0.99981048204147172</v>
      </c>
      <c r="E114" t="s">
        <v>22</v>
      </c>
      <c r="F114">
        <f>ACOS(F113)*180/PI()</f>
        <v>14.603059834621471</v>
      </c>
      <c r="G114">
        <f t="shared" ref="G114:H114" si="108">ACOS(G113)*180/PI()</f>
        <v>6.3666912892053746</v>
      </c>
      <c r="H114">
        <f t="shared" si="108"/>
        <v>10.20293966381977</v>
      </c>
      <c r="I114" t="s">
        <v>27</v>
      </c>
      <c r="J114">
        <f>ABS(F114-J$94)</f>
        <v>4.6030598346214706</v>
      </c>
      <c r="K114">
        <f t="shared" ref="K114:L114" si="109">ABS(G114-K$94)</f>
        <v>6.3666912892053746</v>
      </c>
      <c r="L114">
        <f t="shared" si="109"/>
        <v>0.20293966381976958</v>
      </c>
    </row>
    <row r="116" spans="1:12" x14ac:dyDescent="0.25">
      <c r="I116" t="s">
        <v>28</v>
      </c>
      <c r="J116">
        <f>AVERAGE(J98,J102,J106,J110,J114)</f>
        <v>2.315233743766155</v>
      </c>
      <c r="K116">
        <f t="shared" ref="K116:L116" si="110">AVERAGE(K98,K102,K106,K110,K114)</f>
        <v>3.00212720845263</v>
      </c>
      <c r="L116">
        <f t="shared" si="110"/>
        <v>2.7643121237970956</v>
      </c>
    </row>
    <row r="117" spans="1:12" x14ac:dyDescent="0.25">
      <c r="I117" t="s">
        <v>29</v>
      </c>
      <c r="J117">
        <f>_xlfn.STDEV.S(J98,J102,J106,J110,J114)</f>
        <v>1.5637485520311427</v>
      </c>
      <c r="K117">
        <f t="shared" ref="K117:L117" si="111">_xlfn.STDEV.S(K98,K102,K106,K110,K114)</f>
        <v>2.0592795872076346</v>
      </c>
      <c r="L117">
        <f t="shared" si="111"/>
        <v>1.6860556648232745</v>
      </c>
    </row>
    <row r="119" spans="1:12" x14ac:dyDescent="0.25">
      <c r="A119" s="16" t="s">
        <v>26</v>
      </c>
      <c r="B119" s="16"/>
      <c r="C119" s="16"/>
      <c r="D119" s="16"/>
    </row>
    <row r="120" spans="1:12" x14ac:dyDescent="0.25">
      <c r="A120" s="10" t="s">
        <v>21</v>
      </c>
      <c r="B120">
        <v>1</v>
      </c>
      <c r="C120">
        <v>0</v>
      </c>
      <c r="D120">
        <v>0</v>
      </c>
    </row>
    <row r="121" spans="1:12" x14ac:dyDescent="0.25">
      <c r="A121" s="10"/>
      <c r="B121">
        <v>0</v>
      </c>
      <c r="C121">
        <v>-1</v>
      </c>
      <c r="D121">
        <v>0</v>
      </c>
    </row>
    <row r="122" spans="1:12" x14ac:dyDescent="0.25">
      <c r="A122" s="10"/>
      <c r="B122">
        <v>0</v>
      </c>
      <c r="C122">
        <v>0</v>
      </c>
      <c r="D122">
        <v>-1</v>
      </c>
    </row>
    <row r="123" spans="1:12" x14ac:dyDescent="0.25">
      <c r="A123" t="s">
        <v>23</v>
      </c>
      <c r="B123">
        <f>(B120^2+B121^2+B122^2)^(1/2)</f>
        <v>1</v>
      </c>
      <c r="C123">
        <f t="shared" ref="C123:D123" si="112">(C120^2+C121^2+C122^2)^(1/2)</f>
        <v>1</v>
      </c>
      <c r="D123">
        <f t="shared" si="112"/>
        <v>1</v>
      </c>
      <c r="J123">
        <v>0</v>
      </c>
      <c r="K123">
        <v>0</v>
      </c>
      <c r="L123">
        <v>0</v>
      </c>
    </row>
    <row r="124" spans="1:12" x14ac:dyDescent="0.25">
      <c r="A124" s="10">
        <v>1</v>
      </c>
      <c r="B124">
        <v>0.97899999999999998</v>
      </c>
      <c r="C124">
        <v>-7.0000000000000001E-3</v>
      </c>
      <c r="D124">
        <v>-0.20399999999999999</v>
      </c>
    </row>
    <row r="125" spans="1:12" x14ac:dyDescent="0.25">
      <c r="A125" s="10"/>
      <c r="B125">
        <v>-1.2999999999999999E-2</v>
      </c>
      <c r="C125">
        <v>-1</v>
      </c>
      <c r="D125">
        <v>-2.7E-2</v>
      </c>
      <c r="E125" t="s">
        <v>24</v>
      </c>
      <c r="F125">
        <f>B$4*B124+B$5*B125+B$6*B126</f>
        <v>0.97899999999999998</v>
      </c>
      <c r="G125">
        <f t="shared" ref="G125:H125" si="113">C$4*C124+C$5*C125+C$6*C126</f>
        <v>1</v>
      </c>
      <c r="H125">
        <f t="shared" si="113"/>
        <v>0.97899999999999998</v>
      </c>
    </row>
    <row r="126" spans="1:12" x14ac:dyDescent="0.25">
      <c r="A126" s="10"/>
      <c r="B126">
        <v>-0.20399999999999999</v>
      </c>
      <c r="C126">
        <v>2.9000000000000001E-2</v>
      </c>
      <c r="D126">
        <v>-0.97899999999999998</v>
      </c>
      <c r="E126" t="s">
        <v>25</v>
      </c>
      <c r="F126">
        <f>F125/B127</f>
        <v>0.97888939174774559</v>
      </c>
      <c r="G126">
        <f t="shared" ref="G126:H126" si="114">G125/C127</f>
        <v>0.99955529681736854</v>
      </c>
      <c r="H126">
        <f t="shared" si="114"/>
        <v>0.97861547965989903</v>
      </c>
    </row>
    <row r="127" spans="1:12" x14ac:dyDescent="0.25">
      <c r="A127" t="s">
        <v>23</v>
      </c>
      <c r="B127">
        <f>(B124^2+B125^2+B126^2)^(1/2)</f>
        <v>1.0001129936162214</v>
      </c>
      <c r="C127">
        <f t="shared" ref="C127:D127" si="115">(C124^2+C125^2+C126^2)^(1/2)</f>
        <v>1.0004449010315362</v>
      </c>
      <c r="D127">
        <f t="shared" si="115"/>
        <v>1.0003929228058344</v>
      </c>
      <c r="E127" t="s">
        <v>22</v>
      </c>
      <c r="F127">
        <f>ACOS(F126)*180/PI()</f>
        <v>11.793833606848544</v>
      </c>
      <c r="G127">
        <f t="shared" ref="G127:H127" si="116">ACOS(G126)*180/PI()</f>
        <v>1.7087905936346868</v>
      </c>
      <c r="H127">
        <f t="shared" si="116"/>
        <v>11.870373131905424</v>
      </c>
      <c r="I127" t="s">
        <v>27</v>
      </c>
      <c r="J127">
        <f>ABS(F127-J$123)</f>
        <v>11.793833606848544</v>
      </c>
      <c r="K127">
        <f t="shared" ref="K127:L127" si="117">ABS(G127-K$123)</f>
        <v>1.7087905936346868</v>
      </c>
      <c r="L127">
        <f t="shared" si="117"/>
        <v>11.870373131905424</v>
      </c>
    </row>
    <row r="128" spans="1:12" x14ac:dyDescent="0.25">
      <c r="A128" s="10">
        <v>2</v>
      </c>
      <c r="B128">
        <v>0.99299999999999999</v>
      </c>
      <c r="C128">
        <v>-2E-3</v>
      </c>
      <c r="D128">
        <v>-0.121</v>
      </c>
    </row>
    <row r="129" spans="1:12" x14ac:dyDescent="0.25">
      <c r="A129" s="10"/>
      <c r="B129">
        <v>-1E-3</v>
      </c>
      <c r="C129">
        <v>-1</v>
      </c>
      <c r="D129">
        <v>7.0000000000000001E-3</v>
      </c>
      <c r="E129" t="s">
        <v>24</v>
      </c>
      <c r="F129">
        <f>B$4*B128+B$5*B129+B$6*B130</f>
        <v>0.99299999999999999</v>
      </c>
      <c r="G129">
        <f t="shared" ref="G129:H129" si="118">C$4*C128+C$5*C129+C$6*C130</f>
        <v>1</v>
      </c>
      <c r="H129">
        <f t="shared" si="118"/>
        <v>0.99299999999999999</v>
      </c>
    </row>
    <row r="130" spans="1:12" x14ac:dyDescent="0.25">
      <c r="A130" s="10"/>
      <c r="B130">
        <v>-0.121</v>
      </c>
      <c r="C130">
        <v>-7.0000000000000001E-3</v>
      </c>
      <c r="D130">
        <v>-0.99299999999999999</v>
      </c>
      <c r="E130" t="s">
        <v>25</v>
      </c>
      <c r="F130">
        <f>F129/B131</f>
        <v>0.99265709619966502</v>
      </c>
      <c r="G130">
        <f t="shared" ref="G130:H130" si="119">G129/C131</f>
        <v>0.99997350105332861</v>
      </c>
      <c r="H130">
        <f t="shared" si="119"/>
        <v>0.99263328973665133</v>
      </c>
    </row>
    <row r="131" spans="1:12" x14ac:dyDescent="0.25">
      <c r="A131" t="s">
        <v>23</v>
      </c>
      <c r="B131">
        <f>(B128^2+B129^2+B130^2)^(1/2)</f>
        <v>1.0003454403354872</v>
      </c>
      <c r="C131">
        <f t="shared" ref="C131:D131" si="120">(C128^2+C129^2+C130^2)^(1/2)</f>
        <v>1.0000264996488841</v>
      </c>
      <c r="D131">
        <f t="shared" si="120"/>
        <v>1.0003694317600873</v>
      </c>
      <c r="E131" t="s">
        <v>22</v>
      </c>
      <c r="F131">
        <f>ACOS(F130)*180/PI()</f>
        <v>6.9476455935133234</v>
      </c>
      <c r="G131">
        <f t="shared" ref="G131:H131" si="121">ACOS(G130)*180/PI()</f>
        <v>0.41711220216812095</v>
      </c>
      <c r="H131">
        <f t="shared" si="121"/>
        <v>6.9589128199137011</v>
      </c>
      <c r="I131" t="s">
        <v>27</v>
      </c>
      <c r="J131">
        <f>ABS(F131-J$94)</f>
        <v>3.0523544064866766</v>
      </c>
      <c r="K131">
        <f t="shared" ref="K131:L131" si="122">ABS(G131-K$94)</f>
        <v>0.41711220216812095</v>
      </c>
      <c r="L131">
        <f t="shared" si="122"/>
        <v>3.0410871800862989</v>
      </c>
    </row>
    <row r="132" spans="1:12" x14ac:dyDescent="0.25">
      <c r="A132" s="10">
        <v>3</v>
      </c>
      <c r="B132">
        <v>0.95199999999999996</v>
      </c>
      <c r="C132">
        <v>-0.06</v>
      </c>
      <c r="D132">
        <v>0.36699999999999999</v>
      </c>
    </row>
    <row r="133" spans="1:12" x14ac:dyDescent="0.25">
      <c r="A133" s="10"/>
      <c r="B133">
        <v>3.0000000000000001E-3</v>
      </c>
      <c r="C133">
        <v>-0.98</v>
      </c>
      <c r="D133">
        <v>1E-3</v>
      </c>
      <c r="E133" t="s">
        <v>24</v>
      </c>
      <c r="F133">
        <f>B$4*B132+B$5*B133+B$6*B134</f>
        <v>0.95199999999999996</v>
      </c>
      <c r="G133">
        <f t="shared" ref="G133:H133" si="123">C$4*C132+C$5*C133+C$6*C134</f>
        <v>0.98</v>
      </c>
      <c r="H133">
        <f t="shared" si="123"/>
        <v>0.93</v>
      </c>
    </row>
    <row r="134" spans="1:12" x14ac:dyDescent="0.25">
      <c r="A134" s="10"/>
      <c r="B134">
        <v>0.30499999999999999</v>
      </c>
      <c r="C134">
        <v>0.189</v>
      </c>
      <c r="D134">
        <v>-0.93</v>
      </c>
      <c r="E134" t="s">
        <v>25</v>
      </c>
      <c r="F134">
        <f>F133/B135</f>
        <v>0.95231526853946802</v>
      </c>
      <c r="G134">
        <f t="shared" ref="G134:H134" si="124">G133/C135</f>
        <v>0.98013673861322015</v>
      </c>
      <c r="H134">
        <f t="shared" si="124"/>
        <v>0.93019070864491238</v>
      </c>
    </row>
    <row r="135" spans="1:12" x14ac:dyDescent="0.25">
      <c r="A135" t="s">
        <v>23</v>
      </c>
      <c r="B135">
        <f>(B132^2+B133^2+B134^2)^(1/2)</f>
        <v>0.99966894520136007</v>
      </c>
      <c r="C135">
        <f t="shared" ref="C135:D135" si="125">(C132^2+C133^2+C134^2)^(1/2)</f>
        <v>0.99986049026851742</v>
      </c>
      <c r="D135">
        <f t="shared" si="125"/>
        <v>0.99979497898319136</v>
      </c>
      <c r="E135" t="s">
        <v>22</v>
      </c>
      <c r="F135">
        <f>ACOS(F134)*180/PI()</f>
        <v>17.765128666074165</v>
      </c>
      <c r="G135">
        <f t="shared" ref="G135:H135" si="126">ACOS(G134)*180/PI()</f>
        <v>11.438904040017363</v>
      </c>
      <c r="H135">
        <f t="shared" si="126"/>
        <v>21.535437499070778</v>
      </c>
      <c r="I135" t="s">
        <v>27</v>
      </c>
      <c r="J135">
        <f>ABS(F135-J$94)</f>
        <v>7.7651286660741654</v>
      </c>
      <c r="K135">
        <f t="shared" ref="K135:L135" si="127">ABS(G135-K$94)</f>
        <v>11.438904040017363</v>
      </c>
      <c r="L135">
        <f t="shared" si="127"/>
        <v>11.535437499070778</v>
      </c>
    </row>
    <row r="136" spans="1:12" x14ac:dyDescent="0.25">
      <c r="A136" s="10">
        <v>4</v>
      </c>
      <c r="B136">
        <v>1</v>
      </c>
      <c r="C136">
        <v>-2.1999999999999999E-2</v>
      </c>
      <c r="D136">
        <v>0.38800000000000001</v>
      </c>
    </row>
    <row r="137" spans="1:12" x14ac:dyDescent="0.25">
      <c r="A137" s="10"/>
      <c r="B137">
        <v>-2.4E-2</v>
      </c>
      <c r="C137">
        <v>-0.98899999999999999</v>
      </c>
      <c r="D137">
        <v>-5.0000000000000001E-3</v>
      </c>
      <c r="E137" t="s">
        <v>24</v>
      </c>
      <c r="F137">
        <f>B$4*B136+B$5*B137+B$6*B138</f>
        <v>1</v>
      </c>
      <c r="G137">
        <f t="shared" ref="G137:H137" si="128">C$4*C136+C$5*C137+C$6*C138</f>
        <v>0.98899999999999999</v>
      </c>
      <c r="H137">
        <f t="shared" si="128"/>
        <v>0.92600000000000005</v>
      </c>
    </row>
    <row r="138" spans="1:12" x14ac:dyDescent="0.25">
      <c r="A138" s="10"/>
      <c r="B138">
        <v>-7.0000000000000001E-3</v>
      </c>
      <c r="C138">
        <v>0.14599999999999999</v>
      </c>
      <c r="D138">
        <v>-0.92600000000000005</v>
      </c>
      <c r="E138" t="s">
        <v>25</v>
      </c>
      <c r="F138">
        <f>F137/B139</f>
        <v>0.9996876464081228</v>
      </c>
      <c r="G138">
        <f t="shared" ref="G138:H138" si="129">G137/C139</f>
        <v>0.98903906781478323</v>
      </c>
      <c r="H138">
        <f t="shared" si="129"/>
        <v>0.92229749010192064</v>
      </c>
    </row>
    <row r="139" spans="1:12" x14ac:dyDescent="0.25">
      <c r="A139" t="s">
        <v>23</v>
      </c>
      <c r="B139">
        <f>(B136^2+B137^2+B138^2)^(1/2)</f>
        <v>1.0003124511871277</v>
      </c>
      <c r="C139">
        <f t="shared" ref="C139:D139" si="130">(C136^2+C137^2+C138^2)^(1/2)</f>
        <v>0.9999604992198442</v>
      </c>
      <c r="D139">
        <f t="shared" si="130"/>
        <v>1.0040144421272037</v>
      </c>
      <c r="E139" t="s">
        <v>22</v>
      </c>
      <c r="F139">
        <f>ACOS(F138)*180/PI()</f>
        <v>1.432096184164541</v>
      </c>
      <c r="G139">
        <f t="shared" ref="G139:H139" si="131">ACOS(G138)*180/PI()</f>
        <v>8.4910004631462446</v>
      </c>
      <c r="H139">
        <f t="shared" si="131"/>
        <v>22.735695400151243</v>
      </c>
      <c r="I139" t="s">
        <v>27</v>
      </c>
      <c r="J139">
        <f>ABS(F139-J$94)</f>
        <v>8.567903815835459</v>
      </c>
      <c r="K139">
        <f t="shared" ref="K139:L139" si="132">ABS(G139-K$94)</f>
        <v>8.4910004631462446</v>
      </c>
      <c r="L139">
        <f t="shared" si="132"/>
        <v>12.735695400151243</v>
      </c>
    </row>
    <row r="140" spans="1:12" x14ac:dyDescent="0.25">
      <c r="A140" s="10">
        <v>5</v>
      </c>
      <c r="B140">
        <v>0.98899999999999999</v>
      </c>
      <c r="C140">
        <v>-6.7000000000000004E-2</v>
      </c>
      <c r="D140">
        <v>0.245</v>
      </c>
    </row>
    <row r="141" spans="1:12" x14ac:dyDescent="0.25">
      <c r="A141" s="10"/>
      <c r="B141">
        <v>-7.6999999999999999E-2</v>
      </c>
      <c r="C141">
        <v>-0.995</v>
      </c>
      <c r="D141">
        <v>-8.9999999999999993E-3</v>
      </c>
      <c r="E141" t="s">
        <v>24</v>
      </c>
      <c r="F141">
        <f>B$4*B140+B$5*B141+B$6*B142</f>
        <v>0.98899999999999999</v>
      </c>
      <c r="G141">
        <f t="shared" ref="G141:H141" si="133">C$4*C140+C$5*C141+C$6*C142</f>
        <v>0.995</v>
      </c>
      <c r="H141">
        <f t="shared" si="133"/>
        <v>0.96899999999999997</v>
      </c>
    </row>
    <row r="142" spans="1:12" x14ac:dyDescent="0.25">
      <c r="A142" s="10"/>
      <c r="B142">
        <v>-0.125</v>
      </c>
      <c r="C142">
        <v>7.8E-2</v>
      </c>
      <c r="D142">
        <v>-0.96899999999999997</v>
      </c>
      <c r="E142" t="s">
        <v>25</v>
      </c>
      <c r="F142">
        <f>F141/B143</f>
        <v>0.98916075168428441</v>
      </c>
      <c r="G142">
        <f t="shared" ref="G142:H142" si="134">G141/C143</f>
        <v>0.99470262836453416</v>
      </c>
      <c r="H142">
        <f t="shared" si="134"/>
        <v>0.96945235506007543</v>
      </c>
    </row>
    <row r="143" spans="1:12" x14ac:dyDescent="0.25">
      <c r="A143" t="s">
        <v>23</v>
      </c>
      <c r="B143">
        <f>(B140^2+B141^2+B142^2)^(1/2)</f>
        <v>0.99983748679472906</v>
      </c>
      <c r="C143">
        <f t="shared" ref="C143:D143" si="135">(C140^2+C141^2+C142^2)^(1/2)</f>
        <v>1.0002989553128605</v>
      </c>
      <c r="D143">
        <f t="shared" si="135"/>
        <v>0.99953339113808493</v>
      </c>
      <c r="E143" t="s">
        <v>22</v>
      </c>
      <c r="F143">
        <f>ACOS(F142)*180/PI()</f>
        <v>8.4436511172790922</v>
      </c>
      <c r="G143">
        <f t="shared" ref="G143:H143" si="136">ACOS(G142)*180/PI()</f>
        <v>5.9001052083536694</v>
      </c>
      <c r="H143">
        <f t="shared" si="136"/>
        <v>14.198363730325871</v>
      </c>
      <c r="I143" t="s">
        <v>27</v>
      </c>
      <c r="J143">
        <f>ABS(F143-J$94)</f>
        <v>1.5563488827209078</v>
      </c>
      <c r="K143">
        <f t="shared" ref="K143:L143" si="137">ABS(G143-K$94)</f>
        <v>5.9001052083536694</v>
      </c>
      <c r="L143">
        <f t="shared" si="137"/>
        <v>4.1983637303258714</v>
      </c>
    </row>
    <row r="145" spans="9:12" x14ac:dyDescent="0.25">
      <c r="I145" t="s">
        <v>28</v>
      </c>
      <c r="J145">
        <f>AVERAGE(J127,J131,J135,J139,J143)</f>
        <v>6.5471138755931495</v>
      </c>
      <c r="K145">
        <f t="shared" ref="K145:L145" si="138">AVERAGE(K127,K131,K135,K139,K143)</f>
        <v>5.5911825014640169</v>
      </c>
      <c r="L145">
        <f t="shared" si="138"/>
        <v>8.6761913883079238</v>
      </c>
    </row>
    <row r="146" spans="9:12" x14ac:dyDescent="0.25">
      <c r="I146" t="s">
        <v>29</v>
      </c>
      <c r="J146">
        <f>_xlfn.STDEV.S(J127,J131,J135,J139,J143)</f>
        <v>4.1897583137857781</v>
      </c>
      <c r="K146">
        <f t="shared" ref="K146:L146" si="139">_xlfn.STDEV.S(K127,K131,K135,K139,K143)</f>
        <v>4.5973958669615955</v>
      </c>
      <c r="L146">
        <f t="shared" si="139"/>
        <v>4.6546481641291164</v>
      </c>
    </row>
  </sheetData>
  <mergeCells count="35">
    <mergeCell ref="A20:A22"/>
    <mergeCell ref="A3:D3"/>
    <mergeCell ref="A4:A6"/>
    <mergeCell ref="A8:A10"/>
    <mergeCell ref="A12:A14"/>
    <mergeCell ref="A16:A18"/>
    <mergeCell ref="A70:A72"/>
    <mergeCell ref="A24:A26"/>
    <mergeCell ref="A32:D32"/>
    <mergeCell ref="A33:A35"/>
    <mergeCell ref="A37:A39"/>
    <mergeCell ref="A41:A43"/>
    <mergeCell ref="A45:A47"/>
    <mergeCell ref="A49:A51"/>
    <mergeCell ref="A53:A55"/>
    <mergeCell ref="A61:D61"/>
    <mergeCell ref="A62:A64"/>
    <mergeCell ref="A66:A68"/>
    <mergeCell ref="A120:A122"/>
    <mergeCell ref="A74:A76"/>
    <mergeCell ref="A78:A80"/>
    <mergeCell ref="A82:A84"/>
    <mergeCell ref="A90:D90"/>
    <mergeCell ref="A91:A93"/>
    <mergeCell ref="A95:A97"/>
    <mergeCell ref="A99:A101"/>
    <mergeCell ref="A103:A105"/>
    <mergeCell ref="A107:A109"/>
    <mergeCell ref="A111:A113"/>
    <mergeCell ref="A119:D119"/>
    <mergeCell ref="A124:A126"/>
    <mergeCell ref="A128:A130"/>
    <mergeCell ref="A132:A134"/>
    <mergeCell ref="A136:A138"/>
    <mergeCell ref="A140:A142"/>
  </mergeCells>
  <pageMargins left="0.511811024" right="0.511811024" top="0.78740157499999996" bottom="0.78740157499999996" header="0.31496062000000002" footer="0.31496062000000002"/>
  <pageSetup paperSize="9"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43B0C-044C-4262-9AA6-A186FF4E9ADA}">
  <dimension ref="A1:J32"/>
  <sheetViews>
    <sheetView workbookViewId="0">
      <selection activeCell="M25" sqref="M25"/>
    </sheetView>
  </sheetViews>
  <sheetFormatPr defaultRowHeight="15" x14ac:dyDescent="0.25"/>
  <cols>
    <col min="1" max="1" width="18.85546875" customWidth="1"/>
    <col min="6" max="6" width="10.140625" customWidth="1"/>
  </cols>
  <sheetData>
    <row r="1" spans="1:7" x14ac:dyDescent="0.25">
      <c r="A1" t="s">
        <v>34</v>
      </c>
      <c r="B1" s="7">
        <v>6.0999999999999999E-5</v>
      </c>
    </row>
    <row r="3" spans="1:7" x14ac:dyDescent="0.25">
      <c r="A3" t="s">
        <v>30</v>
      </c>
      <c r="B3" t="s">
        <v>31</v>
      </c>
      <c r="C3" t="s">
        <v>32</v>
      </c>
      <c r="D3" t="s">
        <v>33</v>
      </c>
      <c r="E3" t="s">
        <v>35</v>
      </c>
      <c r="F3" t="s">
        <v>36</v>
      </c>
      <c r="G3" t="s">
        <v>37</v>
      </c>
    </row>
    <row r="4" spans="1:7" x14ac:dyDescent="0.25">
      <c r="A4" s="10">
        <v>1000</v>
      </c>
      <c r="B4">
        <v>12</v>
      </c>
      <c r="C4">
        <v>24</v>
      </c>
      <c r="D4">
        <v>1</v>
      </c>
      <c r="E4" s="7">
        <f>(C4-B4)*$B$1</f>
        <v>7.3200000000000001E-4</v>
      </c>
      <c r="F4">
        <f>1/E4</f>
        <v>1366.1202185792349</v>
      </c>
      <c r="G4">
        <f>$A$4/F4</f>
        <v>0.73199999999999998</v>
      </c>
    </row>
    <row r="5" spans="1:7" x14ac:dyDescent="0.25">
      <c r="A5" s="10"/>
      <c r="B5">
        <v>25</v>
      </c>
      <c r="C5">
        <v>76</v>
      </c>
      <c r="D5">
        <v>0</v>
      </c>
      <c r="E5" s="7">
        <f t="shared" ref="E5:E6" si="0">(C5-B5)*$B$1</f>
        <v>3.1110000000000001E-3</v>
      </c>
      <c r="F5">
        <f t="shared" ref="F5:F19" si="1">1/E5</f>
        <v>321.44005143040823</v>
      </c>
      <c r="G5">
        <f t="shared" ref="G5:G6" si="2">$A$4/F5</f>
        <v>3.1109999999999998</v>
      </c>
    </row>
    <row r="6" spans="1:7" x14ac:dyDescent="0.25">
      <c r="A6" s="10"/>
      <c r="B6">
        <v>77</v>
      </c>
      <c r="C6">
        <v>100</v>
      </c>
      <c r="D6">
        <v>1</v>
      </c>
      <c r="E6" s="7">
        <f t="shared" si="0"/>
        <v>1.403E-3</v>
      </c>
      <c r="F6">
        <f t="shared" si="1"/>
        <v>712.75837491090522</v>
      </c>
      <c r="G6">
        <f t="shared" si="2"/>
        <v>1.403</v>
      </c>
    </row>
    <row r="7" spans="1:7" x14ac:dyDescent="0.25">
      <c r="A7" s="10">
        <v>1500</v>
      </c>
      <c r="B7">
        <v>11</v>
      </c>
      <c r="C7">
        <v>43</v>
      </c>
      <c r="D7">
        <v>1</v>
      </c>
      <c r="E7" s="7">
        <f t="shared" ref="E7:E10" si="3">(C7-B7)*$B$1</f>
        <v>1.952E-3</v>
      </c>
      <c r="F7">
        <f t="shared" si="1"/>
        <v>512.29508196721315</v>
      </c>
      <c r="G7">
        <f>$A$7/F7</f>
        <v>2.9279999999999999</v>
      </c>
    </row>
    <row r="8" spans="1:7" x14ac:dyDescent="0.25">
      <c r="A8" s="10"/>
      <c r="B8">
        <v>44</v>
      </c>
      <c r="C8">
        <v>75</v>
      </c>
      <c r="D8">
        <v>0</v>
      </c>
      <c r="E8" s="7">
        <f t="shared" si="3"/>
        <v>1.8909999999999999E-3</v>
      </c>
      <c r="F8">
        <f t="shared" si="1"/>
        <v>528.82072977260714</v>
      </c>
      <c r="G8">
        <f t="shared" ref="G8:G9" si="4">$A$7/F8</f>
        <v>2.8364999999999996</v>
      </c>
    </row>
    <row r="9" spans="1:7" x14ac:dyDescent="0.25">
      <c r="A9" s="10"/>
      <c r="B9">
        <v>76</v>
      </c>
      <c r="C9">
        <v>104</v>
      </c>
      <c r="D9">
        <v>1</v>
      </c>
      <c r="E9" s="7">
        <f t="shared" si="3"/>
        <v>1.7079999999999999E-3</v>
      </c>
      <c r="F9">
        <f t="shared" si="1"/>
        <v>585.48009367681505</v>
      </c>
      <c r="G9">
        <f t="shared" si="4"/>
        <v>2.5619999999999998</v>
      </c>
    </row>
    <row r="10" spans="1:7" x14ac:dyDescent="0.25">
      <c r="A10" s="10">
        <v>2000</v>
      </c>
      <c r="B10">
        <v>14</v>
      </c>
      <c r="C10">
        <v>41</v>
      </c>
      <c r="D10">
        <v>1</v>
      </c>
      <c r="E10" s="7">
        <f t="shared" si="3"/>
        <v>1.647E-3</v>
      </c>
      <c r="F10">
        <f t="shared" si="1"/>
        <v>607.16454159077114</v>
      </c>
      <c r="G10">
        <f>$A$10/F10</f>
        <v>3.2939999999999996</v>
      </c>
    </row>
    <row r="11" spans="1:7" x14ac:dyDescent="0.25">
      <c r="A11" s="10"/>
      <c r="B11">
        <f>C10+1</f>
        <v>42</v>
      </c>
      <c r="C11">
        <v>64</v>
      </c>
      <c r="D11">
        <v>0</v>
      </c>
      <c r="E11" s="7">
        <f t="shared" ref="E11:E12" si="5">(C11-B11)*$B$1</f>
        <v>1.3419999999999999E-3</v>
      </c>
      <c r="F11">
        <f t="shared" si="1"/>
        <v>745.15648286140095</v>
      </c>
      <c r="G11">
        <f t="shared" ref="G11:G12" si="6">$A$10/F11</f>
        <v>2.6839999999999997</v>
      </c>
    </row>
    <row r="12" spans="1:7" x14ac:dyDescent="0.25">
      <c r="A12" s="10"/>
      <c r="B12">
        <f t="shared" ref="B12" si="7">C11+1</f>
        <v>65</v>
      </c>
      <c r="C12">
        <v>94</v>
      </c>
      <c r="D12">
        <v>1</v>
      </c>
      <c r="E12" s="7">
        <f t="shared" si="5"/>
        <v>1.769E-3</v>
      </c>
      <c r="F12">
        <f t="shared" si="1"/>
        <v>565.29112492933859</v>
      </c>
      <c r="G12">
        <f t="shared" si="6"/>
        <v>3.5380000000000003</v>
      </c>
    </row>
    <row r="13" spans="1:7" x14ac:dyDescent="0.25">
      <c r="A13" s="10">
        <v>2500</v>
      </c>
      <c r="B13">
        <v>21</v>
      </c>
      <c r="C13">
        <v>24</v>
      </c>
      <c r="D13">
        <v>1</v>
      </c>
      <c r="E13" s="7">
        <f t="shared" ref="E13:E17" si="8">(C13-B13)*$B$1</f>
        <v>1.83E-4</v>
      </c>
      <c r="F13">
        <f t="shared" si="1"/>
        <v>5464.4808743169397</v>
      </c>
      <c r="G13">
        <f>$A$13/F13</f>
        <v>0.45750000000000002</v>
      </c>
    </row>
    <row r="14" spans="1:7" x14ac:dyDescent="0.25">
      <c r="A14" s="10"/>
      <c r="B14">
        <f>C13+1</f>
        <v>25</v>
      </c>
      <c r="C14">
        <v>46</v>
      </c>
      <c r="D14">
        <v>0</v>
      </c>
      <c r="E14" s="7">
        <f t="shared" si="8"/>
        <v>1.281E-3</v>
      </c>
      <c r="F14">
        <f t="shared" si="1"/>
        <v>780.64012490241998</v>
      </c>
      <c r="G14">
        <f t="shared" ref="G14:G17" si="9">$A$13/F14</f>
        <v>3.2025000000000001</v>
      </c>
    </row>
    <row r="15" spans="1:7" x14ac:dyDescent="0.25">
      <c r="A15" s="10"/>
      <c r="B15">
        <f t="shared" ref="B15:B17" si="10">C14+1</f>
        <v>47</v>
      </c>
      <c r="C15">
        <v>70</v>
      </c>
      <c r="D15">
        <v>1</v>
      </c>
      <c r="E15" s="7">
        <f t="shared" si="8"/>
        <v>1.403E-3</v>
      </c>
      <c r="F15">
        <f t="shared" si="1"/>
        <v>712.75837491090522</v>
      </c>
      <c r="G15">
        <f t="shared" si="9"/>
        <v>3.5074999999999998</v>
      </c>
    </row>
    <row r="16" spans="1:7" x14ac:dyDescent="0.25">
      <c r="A16" s="10"/>
      <c r="B16">
        <f t="shared" si="10"/>
        <v>71</v>
      </c>
      <c r="C16">
        <v>88</v>
      </c>
      <c r="D16">
        <v>0</v>
      </c>
      <c r="E16" s="7">
        <f t="shared" si="8"/>
        <v>1.0369999999999999E-3</v>
      </c>
      <c r="F16">
        <f t="shared" si="1"/>
        <v>964.32015429122475</v>
      </c>
      <c r="G16">
        <f t="shared" si="9"/>
        <v>2.5924999999999998</v>
      </c>
    </row>
    <row r="17" spans="1:10" x14ac:dyDescent="0.25">
      <c r="A17" s="10"/>
      <c r="B17">
        <f t="shared" si="10"/>
        <v>89</v>
      </c>
      <c r="C17">
        <v>111</v>
      </c>
      <c r="D17">
        <v>1</v>
      </c>
      <c r="E17" s="7">
        <f t="shared" si="8"/>
        <v>1.3419999999999999E-3</v>
      </c>
      <c r="F17">
        <f t="shared" si="1"/>
        <v>745.15648286140095</v>
      </c>
      <c r="G17">
        <f t="shared" si="9"/>
        <v>3.355</v>
      </c>
    </row>
    <row r="18" spans="1:10" x14ac:dyDescent="0.25">
      <c r="A18" t="s">
        <v>38</v>
      </c>
      <c r="B18">
        <v>10</v>
      </c>
      <c r="C18">
        <v>97</v>
      </c>
      <c r="D18">
        <v>1</v>
      </c>
      <c r="E18" s="7">
        <f t="shared" ref="E18:E19" si="11">(C18-B18)*$B$1</f>
        <v>5.3070000000000001E-3</v>
      </c>
      <c r="F18">
        <f t="shared" si="1"/>
        <v>188.43037497644619</v>
      </c>
      <c r="G18" t="s">
        <v>40</v>
      </c>
    </row>
    <row r="19" spans="1:10" x14ac:dyDescent="0.25">
      <c r="A19" t="s">
        <v>39</v>
      </c>
      <c r="B19">
        <v>13</v>
      </c>
      <c r="C19">
        <v>109</v>
      </c>
      <c r="D19">
        <v>1</v>
      </c>
      <c r="E19" s="7">
        <f t="shared" si="11"/>
        <v>5.8560000000000001E-3</v>
      </c>
      <c r="F19">
        <f t="shared" si="1"/>
        <v>170.76502732240436</v>
      </c>
      <c r="G19" t="s">
        <v>40</v>
      </c>
    </row>
    <row r="27" spans="1:10" x14ac:dyDescent="0.25">
      <c r="A27" t="s">
        <v>41</v>
      </c>
      <c r="G27" t="s">
        <v>47</v>
      </c>
      <c r="I27" t="s">
        <v>48</v>
      </c>
    </row>
    <row r="28" spans="1:10" x14ac:dyDescent="0.25">
      <c r="A28" t="s">
        <v>30</v>
      </c>
      <c r="B28" t="s">
        <v>42</v>
      </c>
      <c r="C28" t="s">
        <v>43</v>
      </c>
      <c r="D28" t="s">
        <v>44</v>
      </c>
      <c r="E28" t="s">
        <v>46</v>
      </c>
      <c r="F28" t="s">
        <v>45</v>
      </c>
      <c r="G28" t="s">
        <v>46</v>
      </c>
      <c r="H28" t="s">
        <v>45</v>
      </c>
      <c r="I28" t="s">
        <v>46</v>
      </c>
      <c r="J28" t="s">
        <v>45</v>
      </c>
    </row>
    <row r="29" spans="1:10" x14ac:dyDescent="0.25">
      <c r="A29">
        <v>1000</v>
      </c>
      <c r="B29" s="8">
        <f>1/(A29*$B$1)</f>
        <v>16.393442622950818</v>
      </c>
      <c r="C29" s="8">
        <f>TRUNC(B29)</f>
        <v>16</v>
      </c>
      <c r="D29" s="8">
        <f>C29+1</f>
        <v>17</v>
      </c>
      <c r="E29">
        <f>1/($B$1*C29)</f>
        <v>1024.5901639344263</v>
      </c>
      <c r="F29">
        <f>1/($B$1*D29)</f>
        <v>964.32015429122475</v>
      </c>
      <c r="G29">
        <f>E29/3</f>
        <v>341.53005464480879</v>
      </c>
      <c r="H29">
        <f>F29/3</f>
        <v>321.44005143040823</v>
      </c>
      <c r="I29">
        <f>E29/4</f>
        <v>256.14754098360658</v>
      </c>
      <c r="J29">
        <f>F29/4</f>
        <v>241.08003857280619</v>
      </c>
    </row>
    <row r="30" spans="1:10" x14ac:dyDescent="0.25">
      <c r="A30">
        <v>1500</v>
      </c>
      <c r="B30" s="8">
        <f t="shared" ref="B30:B32" si="12">1/(A30*$B$1)</f>
        <v>10.928961748633879</v>
      </c>
      <c r="C30" s="8">
        <f t="shared" ref="C30:C32" si="13">TRUNC(B30)</f>
        <v>10</v>
      </c>
      <c r="D30" s="8">
        <f t="shared" ref="D30:D32" si="14">C30+1</f>
        <v>11</v>
      </c>
      <c r="E30">
        <f t="shared" ref="E30:E32" si="15">1/($B$1*C30)</f>
        <v>1639.344262295082</v>
      </c>
      <c r="F30">
        <f t="shared" ref="F30:F32" si="16">1/($B$1*D30)</f>
        <v>1490.3129657228019</v>
      </c>
      <c r="G30">
        <f t="shared" ref="G30:G32" si="17">E30/3</f>
        <v>546.44808743169403</v>
      </c>
      <c r="H30">
        <f t="shared" ref="H30:H32" si="18">F30/3</f>
        <v>496.77098857426728</v>
      </c>
      <c r="I30">
        <f t="shared" ref="I30:I32" si="19">E30/4</f>
        <v>409.8360655737705</v>
      </c>
      <c r="J30">
        <f t="shared" ref="J30:J32" si="20">F30/4</f>
        <v>372.57824143070047</v>
      </c>
    </row>
    <row r="31" spans="1:10" x14ac:dyDescent="0.25">
      <c r="A31">
        <v>2000</v>
      </c>
      <c r="B31" s="8">
        <f t="shared" si="12"/>
        <v>8.1967213114754092</v>
      </c>
      <c r="C31" s="8">
        <f t="shared" si="13"/>
        <v>8</v>
      </c>
      <c r="D31" s="8">
        <f t="shared" si="14"/>
        <v>9</v>
      </c>
      <c r="E31">
        <f t="shared" si="15"/>
        <v>2049.1803278688526</v>
      </c>
      <c r="F31">
        <f t="shared" si="16"/>
        <v>1821.4936247723133</v>
      </c>
      <c r="G31">
        <f t="shared" si="17"/>
        <v>683.06010928961757</v>
      </c>
      <c r="H31">
        <f t="shared" si="18"/>
        <v>607.16454159077114</v>
      </c>
      <c r="I31">
        <f t="shared" si="19"/>
        <v>512.29508196721315</v>
      </c>
      <c r="J31">
        <f t="shared" si="20"/>
        <v>455.37340619307832</v>
      </c>
    </row>
    <row r="32" spans="1:10" x14ac:dyDescent="0.25">
      <c r="A32">
        <v>2500</v>
      </c>
      <c r="B32" s="8">
        <f t="shared" si="12"/>
        <v>6.557377049180328</v>
      </c>
      <c r="C32" s="8">
        <f t="shared" si="13"/>
        <v>6</v>
      </c>
      <c r="D32" s="8">
        <f t="shared" si="14"/>
        <v>7</v>
      </c>
      <c r="E32">
        <f t="shared" si="15"/>
        <v>2732.2404371584698</v>
      </c>
      <c r="F32">
        <f t="shared" si="16"/>
        <v>2341.9203747072602</v>
      </c>
      <c r="G32">
        <f t="shared" si="17"/>
        <v>910.74681238615665</v>
      </c>
      <c r="H32">
        <f t="shared" si="18"/>
        <v>780.6401249024201</v>
      </c>
      <c r="I32">
        <f t="shared" si="19"/>
        <v>683.06010928961746</v>
      </c>
      <c r="J32">
        <f t="shared" si="20"/>
        <v>585.48009367681505</v>
      </c>
    </row>
  </sheetData>
  <mergeCells count="4">
    <mergeCell ref="A7:A9"/>
    <mergeCell ref="A4:A6"/>
    <mergeCell ref="A10:A12"/>
    <mergeCell ref="A13:A17"/>
  </mergeCells>
  <pageMargins left="0.511811024" right="0.511811024" top="0.78740157499999996" bottom="0.78740157499999996" header="0.31496062000000002" footer="0.31496062000000002"/>
  <pageSetup paperSize="9"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57FAF-8670-4286-99D9-18186E9A9442}">
  <dimension ref="A2:G12"/>
  <sheetViews>
    <sheetView workbookViewId="0">
      <selection activeCell="E6" sqref="E6"/>
    </sheetView>
  </sheetViews>
  <sheetFormatPr defaultRowHeight="15" x14ac:dyDescent="0.25"/>
  <cols>
    <col min="3" max="3" width="14.5703125" customWidth="1"/>
    <col min="4" max="4" width="13.28515625" customWidth="1"/>
  </cols>
  <sheetData>
    <row r="2" spans="1:7" x14ac:dyDescent="0.25">
      <c r="A2" t="s">
        <v>49</v>
      </c>
      <c r="B2" t="s">
        <v>50</v>
      </c>
      <c r="C2" t="s">
        <v>51</v>
      </c>
      <c r="D2" t="s">
        <v>52</v>
      </c>
      <c r="E2" t="s">
        <v>56</v>
      </c>
      <c r="F2" t="s">
        <v>57</v>
      </c>
      <c r="G2" t="s">
        <v>58</v>
      </c>
    </row>
    <row r="3" spans="1:7" x14ac:dyDescent="0.25">
      <c r="A3" t="s">
        <v>53</v>
      </c>
      <c r="B3">
        <v>9.6999999999999993</v>
      </c>
      <c r="C3">
        <v>0.14399999999999999</v>
      </c>
      <c r="D3">
        <v>9</v>
      </c>
      <c r="E3">
        <f>B3*C3</f>
        <v>1.3967999999999998</v>
      </c>
      <c r="F3">
        <f>D3*C3</f>
        <v>1.2959999999999998</v>
      </c>
      <c r="G3" s="9">
        <f>F3/E3</f>
        <v>0.92783505154639179</v>
      </c>
    </row>
    <row r="4" spans="1:7" x14ac:dyDescent="0.25">
      <c r="A4" t="s">
        <v>54</v>
      </c>
      <c r="B4">
        <v>5</v>
      </c>
      <c r="C4">
        <v>4.2999999999999997E-2</v>
      </c>
      <c r="D4">
        <v>0</v>
      </c>
      <c r="E4">
        <f t="shared" ref="E4:E5" si="0">B4*C4</f>
        <v>0.21499999999999997</v>
      </c>
      <c r="F4">
        <f t="shared" ref="F4:F5" si="1">D4*C4</f>
        <v>0</v>
      </c>
      <c r="G4" s="9">
        <f t="shared" ref="G4:G5" si="2">F4/E4</f>
        <v>0</v>
      </c>
    </row>
    <row r="5" spans="1:7" x14ac:dyDescent="0.25">
      <c r="A5" t="s">
        <v>55</v>
      </c>
      <c r="B5">
        <v>12</v>
      </c>
      <c r="C5">
        <v>0.28799999999999998</v>
      </c>
      <c r="D5">
        <v>9</v>
      </c>
      <c r="E5">
        <f t="shared" si="0"/>
        <v>3.4559999999999995</v>
      </c>
      <c r="F5">
        <f t="shared" si="1"/>
        <v>2.5919999999999996</v>
      </c>
      <c r="G5" s="9">
        <f t="shared" si="2"/>
        <v>0.75</v>
      </c>
    </row>
    <row r="6" spans="1:7" x14ac:dyDescent="0.25">
      <c r="A6" t="s">
        <v>59</v>
      </c>
      <c r="C6">
        <f>SUM(C3:C5)</f>
        <v>0.47499999999999998</v>
      </c>
      <c r="E6">
        <f>SUM(E3:E5)</f>
        <v>5.0677999999999992</v>
      </c>
      <c r="F6">
        <f>SUM(F3:F5)</f>
        <v>3.8879999999999995</v>
      </c>
      <c r="G6" s="9">
        <f>F6/E6</f>
        <v>0.76719681123959116</v>
      </c>
    </row>
    <row r="9" spans="1:7" x14ac:dyDescent="0.25">
      <c r="A9" t="s">
        <v>60</v>
      </c>
    </row>
    <row r="10" spans="1:7" x14ac:dyDescent="0.25">
      <c r="A10" t="s">
        <v>61</v>
      </c>
      <c r="B10">
        <v>15</v>
      </c>
      <c r="C10">
        <v>0.4</v>
      </c>
      <c r="D10">
        <v>10.5</v>
      </c>
      <c r="E10">
        <f>B10*C10</f>
        <v>6</v>
      </c>
      <c r="F10">
        <f>C10*D10</f>
        <v>4.2</v>
      </c>
      <c r="G10" s="9">
        <f>F10/E10</f>
        <v>0.70000000000000007</v>
      </c>
    </row>
    <row r="11" spans="1:7" x14ac:dyDescent="0.25">
      <c r="A11" t="s">
        <v>54</v>
      </c>
      <c r="B11">
        <v>5</v>
      </c>
      <c r="C11">
        <v>4.2999999999999997E-2</v>
      </c>
      <c r="D11">
        <v>0</v>
      </c>
      <c r="E11">
        <f>B11*C11</f>
        <v>0.21499999999999997</v>
      </c>
      <c r="F11">
        <f>C11*D11</f>
        <v>0</v>
      </c>
      <c r="G11" s="9">
        <f>F11/E11</f>
        <v>0</v>
      </c>
    </row>
    <row r="12" spans="1:7" x14ac:dyDescent="0.25">
      <c r="A12" t="s">
        <v>59</v>
      </c>
      <c r="E12">
        <f>SUM(E10:E11)</f>
        <v>6.2149999999999999</v>
      </c>
      <c r="F12">
        <f>SUM(F10:F11)</f>
        <v>4.2</v>
      </c>
      <c r="G12" s="9">
        <f>F12/E12</f>
        <v>0.67578439259855194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Erro_Posicao</vt:lpstr>
      <vt:lpstr>P6P_ERRO_ANGULAR</vt:lpstr>
      <vt:lpstr>P4P_ERRO_ANGULAR</vt:lpstr>
      <vt:lpstr>Frequência</vt:lpstr>
      <vt:lpstr>Potência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Joao</dc:creator>
  <cp:lastModifiedBy>João Vargas</cp:lastModifiedBy>
  <dcterms:created xsi:type="dcterms:W3CDTF">2025-05-16T17:51:35Z</dcterms:created>
  <dcterms:modified xsi:type="dcterms:W3CDTF">2025-05-29T04:36:53Z</dcterms:modified>
</cp:coreProperties>
</file>