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62689\Desktop\Capstone\"/>
    </mc:Choice>
  </mc:AlternateContent>
  <xr:revisionPtr revIDLastSave="0" documentId="10_ncr:100000_{6E747502-D847-40C6-A190-2D4434B6A206}" xr6:coauthVersionLast="31" xr6:coauthVersionMax="31" xr10:uidLastSave="{00000000-0000-0000-0000-000000000000}"/>
  <bookViews>
    <workbookView xWindow="0" yWindow="0" windowWidth="18000" windowHeight="7785" xr2:uid="{7C91660C-C22F-4FDC-8EFD-ACEC1AF9A8CC}"/>
  </bookViews>
  <sheets>
    <sheet name="Schools" sheetId="1" r:id="rId1"/>
  </sheets>
  <definedNames>
    <definedName name="_xlnm._FilterDatabase" localSheetId="0" hidden="1">Schools!$K$2:$K$230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1" l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5" i="1"/>
  <c r="B185" i="1"/>
  <c r="B184" i="1"/>
  <c r="B183" i="1"/>
  <c r="B71" i="1"/>
  <c r="V182" i="1"/>
  <c r="U182" i="1"/>
  <c r="S182" i="1"/>
  <c r="B182" i="1"/>
  <c r="B162" i="1"/>
  <c r="V181" i="1"/>
  <c r="U181" i="1"/>
  <c r="S181" i="1"/>
  <c r="B181" i="1"/>
  <c r="B11" i="1"/>
  <c r="V180" i="1"/>
  <c r="U180" i="1"/>
  <c r="S180" i="1"/>
  <c r="B180" i="1"/>
  <c r="B87" i="1"/>
  <c r="B141" i="1"/>
  <c r="V179" i="1"/>
  <c r="U179" i="1"/>
  <c r="S179" i="1"/>
  <c r="B179" i="1"/>
  <c r="B112" i="1"/>
  <c r="V178" i="1"/>
  <c r="U178" i="1"/>
  <c r="S178" i="1"/>
  <c r="B178" i="1"/>
  <c r="B111" i="1"/>
  <c r="V177" i="1"/>
  <c r="U177" i="1"/>
  <c r="S177" i="1"/>
  <c r="B177" i="1"/>
  <c r="B175" i="1"/>
  <c r="V176" i="1"/>
  <c r="U176" i="1"/>
  <c r="S176" i="1"/>
  <c r="B176" i="1"/>
  <c r="B23" i="1"/>
  <c r="V175" i="1"/>
  <c r="U175" i="1"/>
  <c r="S175" i="1"/>
  <c r="V174" i="1"/>
  <c r="U174" i="1"/>
  <c r="S174" i="1"/>
  <c r="B174" i="1"/>
  <c r="B105" i="1"/>
  <c r="V173" i="1"/>
  <c r="U173" i="1"/>
  <c r="S173" i="1"/>
  <c r="B173" i="1"/>
  <c r="B159" i="1"/>
  <c r="V172" i="1"/>
  <c r="U172" i="1"/>
  <c r="S172" i="1"/>
  <c r="B172" i="1"/>
  <c r="B56" i="1"/>
  <c r="V171" i="1"/>
  <c r="U171" i="1"/>
  <c r="S171" i="1"/>
  <c r="B171" i="1"/>
  <c r="B33" i="1"/>
  <c r="V170" i="1"/>
  <c r="U170" i="1"/>
  <c r="S170" i="1"/>
  <c r="B170" i="1"/>
  <c r="V169" i="1"/>
  <c r="U169" i="1"/>
  <c r="S169" i="1"/>
  <c r="B169" i="1"/>
  <c r="B42" i="1"/>
  <c r="V168" i="1"/>
  <c r="U168" i="1"/>
  <c r="S168" i="1"/>
  <c r="B168" i="1"/>
  <c r="B122" i="1"/>
  <c r="V167" i="1"/>
  <c r="U167" i="1"/>
  <c r="S167" i="1"/>
  <c r="B167" i="1"/>
  <c r="B128" i="1"/>
  <c r="V166" i="1"/>
  <c r="U166" i="1"/>
  <c r="S166" i="1"/>
  <c r="B166" i="1"/>
  <c r="B90" i="1"/>
  <c r="V165" i="1"/>
  <c r="U165" i="1"/>
  <c r="S165" i="1"/>
  <c r="B165" i="1"/>
  <c r="B66" i="1"/>
  <c r="V164" i="1"/>
  <c r="U164" i="1"/>
  <c r="S164" i="1"/>
  <c r="B164" i="1"/>
  <c r="B76" i="1"/>
  <c r="V163" i="1"/>
  <c r="U163" i="1"/>
  <c r="S163" i="1"/>
  <c r="B163" i="1"/>
  <c r="B89" i="1"/>
  <c r="V162" i="1"/>
  <c r="U162" i="1"/>
  <c r="S162" i="1"/>
  <c r="B4" i="1"/>
  <c r="V161" i="1"/>
  <c r="U161" i="1"/>
  <c r="S161" i="1"/>
  <c r="B161" i="1"/>
  <c r="B48" i="1"/>
  <c r="B147" i="1"/>
  <c r="V160" i="1"/>
  <c r="U160" i="1"/>
  <c r="S160" i="1"/>
  <c r="B160" i="1"/>
  <c r="V159" i="1"/>
  <c r="U159" i="1"/>
  <c r="S159" i="1"/>
  <c r="V158" i="1"/>
  <c r="U158" i="1"/>
  <c r="S158" i="1"/>
  <c r="B158" i="1"/>
  <c r="B26" i="1"/>
  <c r="V157" i="1"/>
  <c r="U157" i="1"/>
  <c r="S157" i="1"/>
  <c r="B157" i="1"/>
  <c r="B107" i="1"/>
  <c r="V156" i="1"/>
  <c r="U156" i="1"/>
  <c r="S156" i="1"/>
  <c r="B156" i="1"/>
  <c r="B131" i="1"/>
  <c r="V155" i="1"/>
  <c r="U155" i="1"/>
  <c r="S155" i="1"/>
  <c r="B155" i="1"/>
  <c r="B37" i="1"/>
  <c r="V154" i="1"/>
  <c r="U154" i="1"/>
  <c r="S154" i="1"/>
  <c r="B154" i="1"/>
  <c r="V153" i="1"/>
  <c r="U153" i="1"/>
  <c r="S153" i="1"/>
  <c r="B153" i="1"/>
  <c r="B103" i="1"/>
  <c r="V152" i="1"/>
  <c r="U152" i="1"/>
  <c r="S152" i="1"/>
  <c r="B152" i="1"/>
  <c r="V151" i="1"/>
  <c r="U151" i="1"/>
  <c r="S151" i="1"/>
  <c r="B151" i="1"/>
  <c r="B70" i="1"/>
  <c r="V150" i="1"/>
  <c r="U150" i="1"/>
  <c r="S150" i="1"/>
  <c r="B150" i="1"/>
  <c r="B142" i="1"/>
  <c r="V149" i="1"/>
  <c r="U149" i="1"/>
  <c r="S149" i="1"/>
  <c r="B149" i="1"/>
  <c r="B63" i="1"/>
  <c r="V148" i="1"/>
  <c r="U148" i="1"/>
  <c r="S148" i="1"/>
  <c r="B148" i="1"/>
  <c r="B65" i="1"/>
  <c r="B83" i="1"/>
  <c r="V147" i="1"/>
  <c r="U147" i="1"/>
  <c r="S147" i="1"/>
  <c r="V146" i="1"/>
  <c r="U146" i="1"/>
  <c r="S146" i="1"/>
  <c r="B146" i="1"/>
  <c r="B92" i="1"/>
  <c r="V145" i="1"/>
  <c r="U145" i="1"/>
  <c r="S145" i="1"/>
  <c r="B145" i="1"/>
  <c r="B138" i="1"/>
  <c r="V144" i="1"/>
  <c r="U144" i="1"/>
  <c r="S144" i="1"/>
  <c r="B144" i="1"/>
  <c r="B100" i="1"/>
  <c r="V143" i="1"/>
  <c r="U143" i="1"/>
  <c r="S143" i="1"/>
  <c r="B143" i="1"/>
  <c r="V142" i="1"/>
  <c r="U142" i="1"/>
  <c r="S142" i="1"/>
  <c r="B132" i="1"/>
  <c r="V141" i="1"/>
  <c r="U141" i="1"/>
  <c r="S141" i="1"/>
  <c r="B36" i="1"/>
  <c r="V140" i="1"/>
  <c r="U140" i="1"/>
  <c r="S140" i="1"/>
  <c r="B140" i="1"/>
  <c r="B79" i="1"/>
  <c r="V139" i="1"/>
  <c r="U139" i="1"/>
  <c r="S139" i="1"/>
  <c r="B139" i="1"/>
  <c r="B84" i="1"/>
  <c r="V138" i="1"/>
  <c r="U138" i="1"/>
  <c r="S138" i="1"/>
  <c r="B43" i="1"/>
  <c r="V137" i="1"/>
  <c r="U137" i="1"/>
  <c r="S137" i="1"/>
  <c r="B137" i="1"/>
  <c r="B13" i="1"/>
  <c r="V136" i="1"/>
  <c r="U136" i="1"/>
  <c r="S136" i="1"/>
  <c r="B136" i="1"/>
  <c r="V135" i="1"/>
  <c r="U135" i="1"/>
  <c r="S135" i="1"/>
  <c r="B135" i="1"/>
  <c r="B85" i="1"/>
  <c r="V134" i="1"/>
  <c r="U134" i="1"/>
  <c r="S134" i="1"/>
  <c r="B134" i="1"/>
  <c r="V133" i="1"/>
  <c r="U133" i="1"/>
  <c r="S133" i="1"/>
  <c r="B133" i="1"/>
  <c r="V132" i="1"/>
  <c r="U132" i="1"/>
  <c r="S132" i="1"/>
  <c r="B10" i="1"/>
  <c r="B57" i="1"/>
  <c r="V131" i="1"/>
  <c r="U131" i="1"/>
  <c r="S131" i="1"/>
  <c r="B55" i="1"/>
  <c r="V130" i="1"/>
  <c r="U130" i="1"/>
  <c r="S130" i="1"/>
  <c r="B130" i="1"/>
  <c r="B30" i="1"/>
  <c r="B60" i="1"/>
  <c r="V129" i="1"/>
  <c r="U129" i="1"/>
  <c r="S129" i="1"/>
  <c r="B129" i="1"/>
  <c r="B6" i="1"/>
  <c r="V128" i="1"/>
  <c r="U128" i="1"/>
  <c r="S128" i="1"/>
  <c r="V127" i="1"/>
  <c r="U127" i="1"/>
  <c r="S127" i="1"/>
  <c r="B127" i="1"/>
  <c r="B93" i="1"/>
  <c r="V126" i="1"/>
  <c r="U126" i="1"/>
  <c r="S126" i="1"/>
  <c r="B126" i="1"/>
  <c r="B47" i="1"/>
  <c r="V125" i="1"/>
  <c r="U125" i="1"/>
  <c r="S125" i="1"/>
  <c r="B125" i="1"/>
  <c r="V124" i="1"/>
  <c r="U124" i="1"/>
  <c r="S124" i="1"/>
  <c r="B124" i="1"/>
  <c r="B99" i="1"/>
  <c r="V123" i="1"/>
  <c r="U123" i="1"/>
  <c r="S123" i="1"/>
  <c r="B123" i="1"/>
  <c r="V122" i="1"/>
  <c r="U122" i="1"/>
  <c r="S122" i="1"/>
  <c r="B88" i="1"/>
  <c r="V121" i="1"/>
  <c r="U121" i="1"/>
  <c r="S121" i="1"/>
  <c r="B121" i="1"/>
  <c r="B62" i="1"/>
  <c r="V120" i="1"/>
  <c r="U120" i="1"/>
  <c r="S120" i="1"/>
  <c r="B120" i="1"/>
  <c r="B20" i="1"/>
  <c r="B64" i="1"/>
  <c r="B113" i="1"/>
  <c r="V119" i="1"/>
  <c r="U119" i="1"/>
  <c r="S119" i="1"/>
  <c r="B119" i="1"/>
  <c r="B117" i="1"/>
  <c r="V118" i="1"/>
  <c r="U118" i="1"/>
  <c r="S118" i="1"/>
  <c r="B118" i="1"/>
  <c r="B41" i="1"/>
  <c r="V117" i="1"/>
  <c r="U117" i="1"/>
  <c r="S117" i="1"/>
  <c r="B40" i="1"/>
  <c r="V116" i="1"/>
  <c r="U116" i="1"/>
  <c r="S116" i="1"/>
  <c r="B116" i="1"/>
  <c r="V115" i="1"/>
  <c r="U115" i="1"/>
  <c r="S115" i="1"/>
  <c r="B115" i="1"/>
  <c r="V114" i="1"/>
  <c r="U114" i="1"/>
  <c r="S114" i="1"/>
  <c r="B114" i="1"/>
  <c r="V113" i="1"/>
  <c r="U113" i="1"/>
  <c r="S113" i="1"/>
  <c r="B29" i="1"/>
  <c r="V112" i="1"/>
  <c r="U112" i="1"/>
  <c r="S112" i="1"/>
  <c r="V111" i="1"/>
  <c r="U111" i="1"/>
  <c r="S111" i="1"/>
  <c r="V110" i="1"/>
  <c r="U110" i="1"/>
  <c r="S110" i="1"/>
  <c r="B110" i="1"/>
  <c r="V109" i="1"/>
  <c r="U109" i="1"/>
  <c r="S109" i="1"/>
  <c r="B109" i="1"/>
  <c r="V108" i="1"/>
  <c r="U108" i="1"/>
  <c r="S108" i="1"/>
  <c r="B108" i="1"/>
  <c r="V107" i="1"/>
  <c r="U107" i="1"/>
  <c r="S107" i="1"/>
  <c r="B61" i="1"/>
  <c r="V106" i="1"/>
  <c r="U106" i="1"/>
  <c r="S106" i="1"/>
  <c r="B106" i="1"/>
  <c r="B80" i="1"/>
  <c r="V105" i="1"/>
  <c r="U105" i="1"/>
  <c r="S105" i="1"/>
  <c r="B18" i="1"/>
  <c r="V104" i="1"/>
  <c r="U104" i="1"/>
  <c r="S104" i="1"/>
  <c r="B104" i="1"/>
  <c r="B91" i="1"/>
  <c r="V103" i="1"/>
  <c r="U103" i="1"/>
  <c r="S103" i="1"/>
  <c r="V102" i="1"/>
  <c r="U102" i="1"/>
  <c r="S102" i="1"/>
  <c r="B102" i="1"/>
  <c r="V101" i="1"/>
  <c r="U101" i="1"/>
  <c r="S101" i="1"/>
  <c r="B101" i="1"/>
  <c r="B21" i="1"/>
  <c r="B31" i="1"/>
  <c r="V100" i="1"/>
  <c r="U100" i="1"/>
  <c r="S100" i="1"/>
  <c r="V99" i="1"/>
  <c r="U99" i="1"/>
  <c r="S99" i="1"/>
  <c r="V98" i="1"/>
  <c r="U98" i="1"/>
  <c r="S98" i="1"/>
  <c r="B98" i="1"/>
  <c r="V97" i="1"/>
  <c r="U97" i="1"/>
  <c r="S97" i="1"/>
  <c r="B97" i="1"/>
  <c r="B96" i="1"/>
  <c r="V96" i="1"/>
  <c r="U96" i="1"/>
  <c r="S96" i="1"/>
  <c r="V95" i="1"/>
  <c r="U95" i="1"/>
  <c r="S95" i="1"/>
  <c r="B95" i="1"/>
  <c r="B82" i="1"/>
  <c r="V94" i="1"/>
  <c r="U94" i="1"/>
  <c r="S94" i="1"/>
  <c r="B94" i="1"/>
  <c r="V93" i="1"/>
  <c r="U93" i="1"/>
  <c r="S93" i="1"/>
  <c r="V92" i="1"/>
  <c r="U92" i="1"/>
  <c r="S92" i="1"/>
  <c r="V91" i="1"/>
  <c r="U91" i="1"/>
  <c r="S91" i="1"/>
  <c r="V90" i="1"/>
  <c r="U90" i="1"/>
  <c r="S90" i="1"/>
  <c r="B25" i="1"/>
  <c r="V89" i="1"/>
  <c r="U89" i="1"/>
  <c r="S89" i="1"/>
  <c r="B69" i="1"/>
  <c r="V88" i="1"/>
  <c r="U88" i="1"/>
  <c r="S88" i="1"/>
  <c r="V87" i="1"/>
  <c r="U87" i="1"/>
  <c r="S87" i="1"/>
  <c r="V86" i="1"/>
  <c r="U86" i="1"/>
  <c r="S86" i="1"/>
  <c r="B86" i="1"/>
  <c r="V85" i="1"/>
  <c r="U85" i="1"/>
  <c r="S85" i="1"/>
  <c r="V84" i="1"/>
  <c r="U84" i="1"/>
  <c r="S84" i="1"/>
  <c r="V83" i="1"/>
  <c r="U83" i="1"/>
  <c r="S83" i="1"/>
  <c r="B12" i="1"/>
  <c r="V82" i="1"/>
  <c r="U82" i="1"/>
  <c r="S82" i="1"/>
  <c r="B46" i="1"/>
  <c r="V81" i="1"/>
  <c r="U81" i="1"/>
  <c r="S81" i="1"/>
  <c r="B81" i="1"/>
  <c r="B67" i="1"/>
  <c r="V80" i="1"/>
  <c r="U80" i="1"/>
  <c r="S80" i="1"/>
  <c r="V79" i="1"/>
  <c r="U79" i="1"/>
  <c r="S79" i="1"/>
  <c r="V78" i="1"/>
  <c r="U78" i="1"/>
  <c r="S78" i="1"/>
  <c r="B78" i="1"/>
  <c r="B24" i="1"/>
  <c r="V77" i="1"/>
  <c r="U77" i="1"/>
  <c r="S77" i="1"/>
  <c r="B77" i="1"/>
  <c r="B74" i="1"/>
  <c r="V76" i="1"/>
  <c r="U76" i="1"/>
  <c r="S76" i="1"/>
  <c r="V75" i="1"/>
  <c r="U75" i="1"/>
  <c r="S75" i="1"/>
  <c r="B75" i="1"/>
  <c r="V74" i="1"/>
  <c r="U74" i="1"/>
  <c r="S74" i="1"/>
  <c r="B49" i="1"/>
  <c r="V73" i="1"/>
  <c r="U73" i="1"/>
  <c r="S73" i="1"/>
  <c r="B73" i="1"/>
  <c r="V72" i="1"/>
  <c r="U72" i="1"/>
  <c r="S72" i="1"/>
  <c r="B72" i="1"/>
  <c r="V71" i="1"/>
  <c r="U71" i="1"/>
  <c r="S71" i="1"/>
  <c r="B52" i="1"/>
  <c r="V70" i="1"/>
  <c r="U70" i="1"/>
  <c r="S70" i="1"/>
  <c r="B38" i="1"/>
  <c r="V69" i="1"/>
  <c r="U69" i="1"/>
  <c r="S69" i="1"/>
  <c r="V68" i="1"/>
  <c r="U68" i="1"/>
  <c r="S68" i="1"/>
  <c r="B68" i="1"/>
  <c r="V67" i="1"/>
  <c r="U67" i="1"/>
  <c r="S67" i="1"/>
  <c r="V66" i="1"/>
  <c r="U66" i="1"/>
  <c r="S66" i="1"/>
  <c r="V65" i="1"/>
  <c r="U65" i="1"/>
  <c r="S65" i="1"/>
  <c r="V64" i="1"/>
  <c r="U64" i="1"/>
  <c r="S64" i="1"/>
  <c r="B15" i="1"/>
  <c r="V63" i="1"/>
  <c r="U63" i="1"/>
  <c r="S63" i="1"/>
  <c r="V62" i="1"/>
  <c r="U62" i="1"/>
  <c r="S62" i="1"/>
  <c r="B53" i="1"/>
  <c r="V61" i="1"/>
  <c r="U61" i="1"/>
  <c r="S61" i="1"/>
  <c r="V60" i="1"/>
  <c r="U60" i="1"/>
  <c r="S60" i="1"/>
  <c r="B22" i="1"/>
  <c r="V59" i="1"/>
  <c r="U59" i="1"/>
  <c r="S59" i="1"/>
  <c r="B59" i="1"/>
  <c r="V58" i="1"/>
  <c r="U58" i="1"/>
  <c r="S58" i="1"/>
  <c r="B58" i="1"/>
  <c r="V57" i="1"/>
  <c r="U57" i="1"/>
  <c r="S57" i="1"/>
  <c r="V56" i="1"/>
  <c r="U56" i="1"/>
  <c r="S56" i="1"/>
  <c r="V55" i="1"/>
  <c r="U55" i="1"/>
  <c r="S55" i="1"/>
  <c r="V54" i="1"/>
  <c r="U54" i="1"/>
  <c r="S54" i="1"/>
  <c r="B54" i="1"/>
  <c r="V53" i="1"/>
  <c r="U53" i="1"/>
  <c r="S53" i="1"/>
  <c r="B34" i="1"/>
  <c r="V52" i="1"/>
  <c r="U52" i="1"/>
  <c r="S52" i="1"/>
  <c r="V51" i="1"/>
  <c r="U51" i="1"/>
  <c r="S51" i="1"/>
  <c r="B51" i="1"/>
  <c r="V50" i="1"/>
  <c r="U50" i="1"/>
  <c r="S50" i="1"/>
  <c r="B50" i="1"/>
  <c r="V49" i="1"/>
  <c r="U49" i="1"/>
  <c r="S49" i="1"/>
  <c r="V48" i="1"/>
  <c r="U48" i="1"/>
  <c r="S48" i="1"/>
  <c r="B32" i="1"/>
  <c r="V47" i="1"/>
  <c r="U47" i="1"/>
  <c r="S47" i="1"/>
  <c r="V46" i="1"/>
  <c r="U46" i="1"/>
  <c r="S46" i="1"/>
  <c r="V45" i="1"/>
  <c r="U45" i="1"/>
  <c r="S45" i="1"/>
  <c r="B45" i="1"/>
  <c r="V44" i="1"/>
  <c r="U44" i="1"/>
  <c r="S44" i="1"/>
  <c r="B44" i="1"/>
  <c r="B17" i="1"/>
  <c r="V43" i="1"/>
  <c r="U43" i="1"/>
  <c r="S43" i="1"/>
  <c r="B28" i="1"/>
  <c r="V42" i="1"/>
  <c r="U42" i="1"/>
  <c r="S42" i="1"/>
  <c r="V41" i="1"/>
  <c r="U41" i="1"/>
  <c r="S41" i="1"/>
  <c r="V40" i="1"/>
  <c r="U40" i="1"/>
  <c r="S40" i="1"/>
  <c r="V39" i="1"/>
  <c r="U39" i="1"/>
  <c r="S39" i="1"/>
  <c r="B39" i="1"/>
  <c r="V38" i="1"/>
  <c r="U38" i="1"/>
  <c r="S38" i="1"/>
  <c r="V37" i="1"/>
  <c r="U37" i="1"/>
  <c r="S37" i="1"/>
  <c r="V36" i="1"/>
  <c r="U36" i="1"/>
  <c r="S36" i="1"/>
  <c r="V35" i="1"/>
  <c r="U35" i="1"/>
  <c r="S35" i="1"/>
  <c r="B35" i="1"/>
  <c r="B8" i="1"/>
  <c r="V34" i="1"/>
  <c r="U34" i="1"/>
  <c r="S34" i="1"/>
  <c r="V33" i="1"/>
  <c r="U33" i="1"/>
  <c r="S33" i="1"/>
  <c r="B3" i="1"/>
  <c r="B27" i="1"/>
  <c r="V32" i="1"/>
  <c r="U32" i="1"/>
  <c r="S32" i="1"/>
  <c r="V31" i="1"/>
  <c r="U31" i="1"/>
  <c r="S31" i="1"/>
  <c r="V30" i="1"/>
  <c r="U30" i="1"/>
  <c r="S30" i="1"/>
  <c r="V29" i="1"/>
  <c r="U29" i="1"/>
  <c r="S29" i="1"/>
  <c r="V28" i="1"/>
  <c r="U28" i="1"/>
  <c r="S28" i="1"/>
  <c r="V27" i="1"/>
  <c r="U27" i="1"/>
  <c r="S27" i="1"/>
  <c r="V26" i="1"/>
  <c r="U26" i="1"/>
  <c r="S26" i="1"/>
  <c r="V25" i="1"/>
  <c r="U25" i="1"/>
  <c r="S25" i="1"/>
  <c r="V24" i="1"/>
  <c r="U24" i="1"/>
  <c r="S24" i="1"/>
  <c r="V23" i="1"/>
  <c r="U23" i="1"/>
  <c r="S23" i="1"/>
  <c r="B19" i="1"/>
  <c r="V22" i="1"/>
  <c r="U22" i="1"/>
  <c r="S22" i="1"/>
  <c r="V21" i="1"/>
  <c r="U21" i="1"/>
  <c r="S21" i="1"/>
  <c r="V20" i="1"/>
  <c r="U20" i="1"/>
  <c r="S20" i="1"/>
  <c r="V19" i="1"/>
  <c r="U19" i="1"/>
  <c r="S19" i="1"/>
  <c r="B5" i="1"/>
  <c r="V18" i="1"/>
  <c r="U18" i="1"/>
  <c r="S18" i="1"/>
  <c r="V17" i="1"/>
  <c r="U17" i="1"/>
  <c r="S17" i="1"/>
  <c r="V16" i="1"/>
  <c r="U16" i="1"/>
  <c r="S16" i="1"/>
  <c r="B16" i="1"/>
  <c r="V15" i="1"/>
  <c r="U15" i="1"/>
  <c r="S15" i="1"/>
  <c r="B14" i="1"/>
  <c r="V14" i="1"/>
  <c r="U14" i="1"/>
  <c r="S14" i="1"/>
  <c r="V13" i="1"/>
  <c r="U13" i="1"/>
  <c r="S13" i="1"/>
  <c r="B7" i="1"/>
  <c r="V12" i="1"/>
  <c r="U12" i="1"/>
  <c r="S12" i="1"/>
  <c r="V11" i="1"/>
  <c r="U11" i="1"/>
  <c r="S11" i="1"/>
  <c r="V10" i="1"/>
  <c r="U10" i="1"/>
  <c r="S10" i="1"/>
  <c r="V9" i="1"/>
  <c r="U9" i="1"/>
  <c r="S9" i="1"/>
  <c r="B9" i="1"/>
  <c r="V8" i="1"/>
  <c r="U8" i="1"/>
  <c r="S8" i="1"/>
  <c r="V7" i="1"/>
  <c r="U7" i="1"/>
  <c r="S7" i="1"/>
  <c r="V6" i="1"/>
  <c r="U6" i="1"/>
  <c r="S6" i="1"/>
  <c r="V5" i="1"/>
  <c r="U5" i="1"/>
  <c r="S5" i="1"/>
  <c r="V4" i="1"/>
  <c r="U4" i="1"/>
  <c r="S4" i="1"/>
  <c r="V3" i="1"/>
  <c r="U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Dardia, Kristen</author>
  </authors>
  <commentList>
    <comment ref="A2" authorId="0" shapeId="0" xr:uid="{B60716A7-FAE7-4AC9-BF8E-FF9174E99AD4}">
      <text>
        <r>
          <rPr>
            <b/>
            <sz val="9"/>
            <color indexed="81"/>
            <rFont val="Tahoma"/>
            <charset val="1"/>
          </rPr>
          <t>Dardia, Kristen:</t>
        </r>
        <r>
          <rPr>
            <sz val="9"/>
            <color indexed="81"/>
            <rFont val="Tahoma"/>
            <charset val="1"/>
          </rPr>
          <t xml:space="preserve">
https://www.usnews.com/best-colleges/rankings/engineering-doctorate?_mode=table</t>
        </r>
      </text>
    </comment>
    <comment ref="B2" authorId="0" shapeId="0" xr:uid="{D1507458-4506-48E5-BFDA-ACDB9CA732AE}">
      <text>
        <r>
          <rPr>
            <b/>
            <sz val="9"/>
            <color indexed="81"/>
            <rFont val="Tahoma"/>
            <charset val="1"/>
          </rPr>
          <t>Dardia, Kristen:</t>
        </r>
        <r>
          <rPr>
            <sz val="9"/>
            <color indexed="81"/>
            <rFont val="Tahoma"/>
            <charset val="1"/>
          </rPr>
          <t xml:space="preserve">
Assume 75% in state and 25% out of state
</t>
        </r>
      </text>
    </comment>
  </commentList>
</comments>
</file>

<file path=xl/sharedStrings.xml><?xml version="1.0" encoding="utf-8"?>
<sst xmlns="http://schemas.openxmlformats.org/spreadsheetml/2006/main" count="1687" uniqueCount="805">
  <si>
    <t>Name</t>
  </si>
  <si>
    <t>Tuition</t>
  </si>
  <si>
    <t>Enrollment</t>
  </si>
  <si>
    <t>Reputation Score</t>
  </si>
  <si>
    <t>Rank</t>
  </si>
  <si>
    <t>Location</t>
  </si>
  <si>
    <t>City</t>
  </si>
  <si>
    <t>State</t>
  </si>
  <si>
    <t>Tutition</t>
  </si>
  <si>
    <t>Number of Schools</t>
  </si>
  <si>
    <t>Avg Tuition</t>
  </si>
  <si>
    <t>Massachusetts Institute of Technology</t>
  </si>
  <si>
    <t> 1</t>
  </si>
  <si>
    <t>Cambridge, MA</t>
  </si>
  <si>
    <t>Cambridge</t>
  </si>
  <si>
    <t xml:space="preserve"> MA</t>
  </si>
  <si>
    <t>Akron, OH</t>
  </si>
  <si>
    <t>Stanford University</t>
  </si>
  <si>
    <t> 2</t>
  </si>
  <si>
    <t>Stanford, CA</t>
  </si>
  <si>
    <t>Stanford</t>
  </si>
  <si>
    <t xml:space="preserve"> CA</t>
  </si>
  <si>
    <t>Albuquerque, NM</t>
  </si>
  <si>
    <t>University of California--Berkeley</t>
  </si>
  <si>
    <t> 3</t>
  </si>
  <si>
    <t>Berkeley, CA</t>
  </si>
  <si>
    <t>Berkeley</t>
  </si>
  <si>
    <t>$42,112 (out-of-state), $14,098 (in-state)</t>
  </si>
  <si>
    <t>out-of-state</t>
  </si>
  <si>
    <t>in-state</t>
  </si>
  <si>
    <t>Alfred, NY</t>
  </si>
  <si>
    <t>California Institute of Technology</t>
  </si>
  <si>
    <t> 4</t>
  </si>
  <si>
    <t>Pasadena, CA</t>
  </si>
  <si>
    <t>Pasadena</t>
  </si>
  <si>
    <t>Ames, IA</t>
  </si>
  <si>
    <t>Georgia Institute of Technology</t>
  </si>
  <si>
    <t>Atlanta, GA</t>
  </si>
  <si>
    <t>Atlanta</t>
  </si>
  <si>
    <t xml:space="preserve"> GA</t>
  </si>
  <si>
    <t>$33,014 (out-of-state), $12,418 (in-state)</t>
  </si>
  <si>
    <t>Amherst, MA</t>
  </si>
  <si>
    <t>University of Illinois--Urbana-Champaign</t>
  </si>
  <si>
    <t> 6</t>
  </si>
  <si>
    <t>Champaign, IL</t>
  </si>
  <si>
    <t>Champaign</t>
  </si>
  <si>
    <t xml:space="preserve"> IL</t>
  </si>
  <si>
    <t>$31,988 (out-of-state), $15,868 (in-state)</t>
  </si>
  <si>
    <t>Ann Arbor, MI</t>
  </si>
  <si>
    <t>University of Michigan--Ann Arbor</t>
  </si>
  <si>
    <t>Ann Arbor</t>
  </si>
  <si>
    <t xml:space="preserve"> MI</t>
  </si>
  <si>
    <t>$47,476 (out-of-state), $14,826 (in-state)</t>
  </si>
  <si>
    <t>Arlington, TX</t>
  </si>
  <si>
    <t>Carnegie Mellon University</t>
  </si>
  <si>
    <t> 8</t>
  </si>
  <si>
    <t>Pittsburgh, PA</t>
  </si>
  <si>
    <t>Pittsburgh</t>
  </si>
  <si>
    <t xml:space="preserve"> PA</t>
  </si>
  <si>
    <t>Athens, GA</t>
  </si>
  <si>
    <t>Purdue University--West Lafayette</t>
  </si>
  <si>
    <t>West Lafayette, IN</t>
  </si>
  <si>
    <t>West Lafayette</t>
  </si>
  <si>
    <t xml:space="preserve"> IN</t>
  </si>
  <si>
    <t>$28,804 (out-of-state), $10,002 (in-state)</t>
  </si>
  <si>
    <t>Athens, OH</t>
  </si>
  <si>
    <t>Cornell University</t>
  </si>
  <si>
    <t> 10</t>
  </si>
  <si>
    <t>Ithaca, NY</t>
  </si>
  <si>
    <t>Ithaca</t>
  </si>
  <si>
    <t xml:space="preserve"> NY</t>
  </si>
  <si>
    <t>Princeton University</t>
  </si>
  <si>
    <t> 11</t>
  </si>
  <si>
    <t>Princeton, NJ</t>
  </si>
  <si>
    <t>Princeton</t>
  </si>
  <si>
    <t xml:space="preserve"> NJ</t>
  </si>
  <si>
    <t>Auburn, AL</t>
  </si>
  <si>
    <t>University of Texas--Austin</t>
  </si>
  <si>
    <t>Austin, TX</t>
  </si>
  <si>
    <t>Austin</t>
  </si>
  <si>
    <t xml:space="preserve"> TX</t>
  </si>
  <si>
    <t>$35,766 (out-of-state), $10,136 (in-state)</t>
  </si>
  <si>
    <t>Northwestern University</t>
  </si>
  <si>
    <t> 13</t>
  </si>
  <si>
    <t>Evanston, IL</t>
  </si>
  <si>
    <t>Evanston</t>
  </si>
  <si>
    <t>Baltimore, MD</t>
  </si>
  <si>
    <t>Johns Hopkins University</t>
  </si>
  <si>
    <t> 14</t>
  </si>
  <si>
    <t>Baltimore</t>
  </si>
  <si>
    <t xml:space="preserve"> MD</t>
  </si>
  <si>
    <t>Baton Rouge, LA</t>
  </si>
  <si>
    <t>Texas A&amp;M University--College Station</t>
  </si>
  <si>
    <t>College Station, TX</t>
  </si>
  <si>
    <t>College Station</t>
  </si>
  <si>
    <t>$30,208 (out-of-state), $10,030 (in-state)</t>
  </si>
  <si>
    <t>Beaumont, TX</t>
  </si>
  <si>
    <t>University of Wisconsin--Madison</t>
  </si>
  <si>
    <t>Madison, WI</t>
  </si>
  <si>
    <t>Madison</t>
  </si>
  <si>
    <t xml:space="preserve"> WI</t>
  </si>
  <si>
    <t>$34,782 (out-of-state), $10,533 (in-state)</t>
  </si>
  <si>
    <t>Virginia Tech</t>
  </si>
  <si>
    <t>Blacksburg, VA</t>
  </si>
  <si>
    <t>Blacksburg</t>
  </si>
  <si>
    <t xml:space="preserve"> VA</t>
  </si>
  <si>
    <t>$29,371 (out-of-state), $12,852 (in-state)</t>
  </si>
  <si>
    <t>Bethlehem, PA</t>
  </si>
  <si>
    <t>Columbia University</t>
  </si>
  <si>
    <t> 18</t>
  </si>
  <si>
    <t>New York, NY</t>
  </si>
  <si>
    <t>New York</t>
  </si>
  <si>
    <t>Binghamton, NY</t>
  </si>
  <si>
    <t>University of California--Los Angeles</t>
  </si>
  <si>
    <t>Los Angeles, CA</t>
  </si>
  <si>
    <t>Los Angeles</t>
  </si>
  <si>
    <t>$41,270 (out-of-state), $13,256 (in-state)</t>
  </si>
  <si>
    <t>Birmingham, AL</t>
  </si>
  <si>
    <t>Duke University</t>
  </si>
  <si>
    <t> 20</t>
  </si>
  <si>
    <t>Durham, NC</t>
  </si>
  <si>
    <t>Durham</t>
  </si>
  <si>
    <t xml:space="preserve"> NC</t>
  </si>
  <si>
    <t>Pennsylvania State University--University Park</t>
  </si>
  <si>
    <t>University Park, PA</t>
  </si>
  <si>
    <t>University Park</t>
  </si>
  <si>
    <t>$33,664 (out-of-state), $18,436 (in-state)</t>
  </si>
  <si>
    <t>Boca Raton, FL</t>
  </si>
  <si>
    <t>Rice University</t>
  </si>
  <si>
    <t>Houston, TX</t>
  </si>
  <si>
    <t>Houston</t>
  </si>
  <si>
    <t>Boise, ID</t>
  </si>
  <si>
    <t>University of California--San Diego</t>
  </si>
  <si>
    <t>La Jolla, CA</t>
  </si>
  <si>
    <t>La Jolla</t>
  </si>
  <si>
    <t>$44,197 (out-of-state), $16,183 (in-state)</t>
  </si>
  <si>
    <t>Boston, MA</t>
  </si>
  <si>
    <t>University of Washington</t>
  </si>
  <si>
    <t>Seattle, WA</t>
  </si>
  <si>
    <t>Seattle</t>
  </si>
  <si>
    <t xml:space="preserve"> WA</t>
  </si>
  <si>
    <t>$35,538 (out-of-state), $10,974 (in-state)</t>
  </si>
  <si>
    <t>Boulder, CO</t>
  </si>
  <si>
    <t>Harvard University</t>
  </si>
  <si>
    <t> 25</t>
  </si>
  <si>
    <t>Bozeman, MT</t>
  </si>
  <si>
    <t>University of Maryland--College Park</t>
  </si>
  <si>
    <t>College Park, MD</t>
  </si>
  <si>
    <t>College Park</t>
  </si>
  <si>
    <t>$33,606 (out-of-state), $10,399 (in-state)</t>
  </si>
  <si>
    <t>Bridgeport, CT</t>
  </si>
  <si>
    <t>University of Minnesota--Twin Cities</t>
  </si>
  <si>
    <t>Minneapolis, MN</t>
  </si>
  <si>
    <t>Minneapolis</t>
  </si>
  <si>
    <t xml:space="preserve"> MN</t>
  </si>
  <si>
    <t>$26,603 (out-of-state), $14,417 (in-state)</t>
  </si>
  <si>
    <t>Brookings, SD</t>
  </si>
  <si>
    <t>University of Pennsylvania</t>
  </si>
  <si>
    <t>Philadelphia, PA</t>
  </si>
  <si>
    <t>Philadelphia</t>
  </si>
  <si>
    <t>Buffalo, NY</t>
  </si>
  <si>
    <t>University of Southern California</t>
  </si>
  <si>
    <t>Burlington, VT</t>
  </si>
  <si>
    <t>Ohio State University--Columbus</t>
  </si>
  <si>
    <t> 30</t>
  </si>
  <si>
    <t>Columbus, OH</t>
  </si>
  <si>
    <t>Columbus</t>
  </si>
  <si>
    <t xml:space="preserve"> OH</t>
  </si>
  <si>
    <t>$29,659 (out-of-state), $10,591 (in-state)</t>
  </si>
  <si>
    <t>Rensselaer Polytechnic Institute</t>
  </si>
  <si>
    <t>Troy, NY</t>
  </si>
  <si>
    <t>Troy</t>
  </si>
  <si>
    <t>Carbondale, IL</t>
  </si>
  <si>
    <t>University of California--Davis</t>
  </si>
  <si>
    <t>Davis, CA</t>
  </si>
  <si>
    <t>Davis</t>
  </si>
  <si>
    <t>$42,396 (out-of-state), $14,382 (in-state)</t>
  </si>
  <si>
    <t>University of Colorado--Boulder</t>
  </si>
  <si>
    <t>Boulder</t>
  </si>
  <si>
    <t xml:space="preserve"> CO</t>
  </si>
  <si>
    <t>$35,079 (out-of-state), $11,531 (in-state)</t>
  </si>
  <si>
    <t>Charlotte, NC</t>
  </si>
  <si>
    <t>North Carolina State University--Raleigh</t>
  </si>
  <si>
    <t> 34</t>
  </si>
  <si>
    <t>Raleigh, NC</t>
  </si>
  <si>
    <t>Raleigh</t>
  </si>
  <si>
    <t>$27,406 (out-of-state), $9,058 (in-state)</t>
  </si>
  <si>
    <t>Charlottesville, VA</t>
  </si>
  <si>
    <t>University of California--Santa Barbara</t>
  </si>
  <si>
    <t>Santa Barbara, CA</t>
  </si>
  <si>
    <t>Santa Barbara</t>
  </si>
  <si>
    <t>$42,423 (out-of-state), $14,409 (in-state)</t>
  </si>
  <si>
    <t>Chattanooga, TN</t>
  </si>
  <si>
    <t>University of Florida</t>
  </si>
  <si>
    <t>Gainesville, FL</t>
  </si>
  <si>
    <t>Gainesville</t>
  </si>
  <si>
    <t xml:space="preserve"> FL</t>
  </si>
  <si>
    <t>$28,658 (out-of-state), $6,381 (in-state)</t>
  </si>
  <si>
    <t>Chicago, IL</t>
  </si>
  <si>
    <t>University of Virginia</t>
  </si>
  <si>
    <t>Charlottesville</t>
  </si>
  <si>
    <t>$46,975 (out-of-state), $16,146 (in-state)</t>
  </si>
  <si>
    <t>Cincinnati, OH</t>
  </si>
  <si>
    <t>Vanderbilt University</t>
  </si>
  <si>
    <t>Nashville, TN</t>
  </si>
  <si>
    <t>Nashville</t>
  </si>
  <si>
    <t xml:space="preserve"> TN</t>
  </si>
  <si>
    <t>Clemson, SC</t>
  </si>
  <si>
    <t>Yale University</t>
  </si>
  <si>
    <t>New Haven, CT</t>
  </si>
  <si>
    <t>New Haven</t>
  </si>
  <si>
    <t xml:space="preserve"> CT</t>
  </si>
  <si>
    <t>Cleveland, OH</t>
  </si>
  <si>
    <t>Arizona State University--Tempe</t>
  </si>
  <si>
    <t> 40</t>
  </si>
  <si>
    <t>Tempe, AZ</t>
  </si>
  <si>
    <t>Tempe</t>
  </si>
  <si>
    <t xml:space="preserve"> AZ</t>
  </si>
  <si>
    <t>$27,372 (out-of-state), $10,792 (in-state)</t>
  </si>
  <si>
    <t>Brown University</t>
  </si>
  <si>
    <t>Providence, RI</t>
  </si>
  <si>
    <t>Providence</t>
  </si>
  <si>
    <t xml:space="preserve"> RI</t>
  </si>
  <si>
    <t>Case Western Reserve University</t>
  </si>
  <si>
    <t>Cleveland</t>
  </si>
  <si>
    <t>Colorado Springs, CO</t>
  </si>
  <si>
    <t>Iowa State University</t>
  </si>
  <si>
    <t>Ames</t>
  </si>
  <si>
    <t xml:space="preserve"> IA</t>
  </si>
  <si>
    <t>$22,256 (out-of-state), $8,420 (in-state)</t>
  </si>
  <si>
    <t>Columbia, MO</t>
  </si>
  <si>
    <t>University of California--Irvine</t>
  </si>
  <si>
    <t>Irvine, CA</t>
  </si>
  <si>
    <t>Irvine</t>
  </si>
  <si>
    <t>$43,530 (out-of-state), $15,516 (in-state)</t>
  </si>
  <si>
    <t>Columbia, SC</t>
  </si>
  <si>
    <t>University of Notre Dame</t>
  </si>
  <si>
    <t>Notre Dame, IN</t>
  </si>
  <si>
    <t>Notre Dame</t>
  </si>
  <si>
    <t>Washington University in St. Louis</t>
  </si>
  <si>
    <t>St. Louis, MO</t>
  </si>
  <si>
    <t>St. Louis</t>
  </si>
  <si>
    <t xml:space="preserve"> MO</t>
  </si>
  <si>
    <t>Cookeville, TN</t>
  </si>
  <si>
    <t>Dartmouth College</t>
  </si>
  <si>
    <t> 47</t>
  </si>
  <si>
    <t>Hanover, NH</t>
  </si>
  <si>
    <t>Hanover</t>
  </si>
  <si>
    <t xml:space="preserve"> NH</t>
  </si>
  <si>
    <t>Coral Gables, FL</t>
  </si>
  <si>
    <t>Lehigh University</t>
  </si>
  <si>
    <t>Bethlehem</t>
  </si>
  <si>
    <t>Corvallis, OR</t>
  </si>
  <si>
    <t>Boston University</t>
  </si>
  <si>
    <t> 49</t>
  </si>
  <si>
    <t>Boston</t>
  </si>
  <si>
    <t>Dallas, TX</t>
  </si>
  <si>
    <t>Colorado School of Mines</t>
  </si>
  <si>
    <t>Golden, CO</t>
  </si>
  <si>
    <t>Golden</t>
  </si>
  <si>
    <t>$37,436 (out-of-state), $18,386 (in-state)</t>
  </si>
  <si>
    <t>Michigan State University</t>
  </si>
  <si>
    <t>East Lansing, MI</t>
  </si>
  <si>
    <t>East Lansing</t>
  </si>
  <si>
    <t>$39,405 (out-of-state), $14,460 (in-state)</t>
  </si>
  <si>
    <t>Dayton, OH</t>
  </si>
  <si>
    <t>Northeastern University</t>
  </si>
  <si>
    <t>Daytona Beach, FL</t>
  </si>
  <si>
    <t>Rutgers University--New Brunswick</t>
  </si>
  <si>
    <t>Piscataway, NJ</t>
  </si>
  <si>
    <t>Piscataway</t>
  </si>
  <si>
    <t>$30,023 (out-of-state), $14,372 (in-state)</t>
  </si>
  <si>
    <t>Dearborn, MI</t>
  </si>
  <si>
    <t>University of Arizona</t>
  </si>
  <si>
    <t>Tucson, AZ</t>
  </si>
  <si>
    <t>Tucson</t>
  </si>
  <si>
    <t>$32,449 (out-of-state), $11,644 (in-state)</t>
  </si>
  <si>
    <t>Denton, TX</t>
  </si>
  <si>
    <t>University of Pittsburgh</t>
  </si>
  <si>
    <t>$30,642 (out-of-state), $19,080 (in-state)</t>
  </si>
  <si>
    <t>Denver, CO</t>
  </si>
  <si>
    <t>Auburn University</t>
  </si>
  <si>
    <t> 56</t>
  </si>
  <si>
    <t>Auburn</t>
  </si>
  <si>
    <t xml:space="preserve"> AL</t>
  </si>
  <si>
    <t>$29,640 (out-of-state), $10,968 (in-state)</t>
  </si>
  <si>
    <t>Detroit, MI</t>
  </si>
  <si>
    <t>Clemson University</t>
  </si>
  <si>
    <t>Clemson</t>
  </si>
  <si>
    <t xml:space="preserve"> SC</t>
  </si>
  <si>
    <t>$35,654 (out-of-state), $14,712 (in-state)</t>
  </si>
  <si>
    <t>Drexel University</t>
  </si>
  <si>
    <t>Durham, NH</t>
  </si>
  <si>
    <t>Tufts University</t>
  </si>
  <si>
    <t>Medford, MA</t>
  </si>
  <si>
    <t>Medford</t>
  </si>
  <si>
    <t>University of Delaware</t>
  </si>
  <si>
    <t>Newark, DE</t>
  </si>
  <si>
    <t>Newark</t>
  </si>
  <si>
    <t xml:space="preserve"> DE</t>
  </si>
  <si>
    <t>$32,250 (out-of-state), $12,830 (in-state)</t>
  </si>
  <si>
    <t>El Paso, TX</t>
  </si>
  <si>
    <t>Missouri University of Science &amp; Technology</t>
  </si>
  <si>
    <t> 61</t>
  </si>
  <si>
    <t>Rolla, MO</t>
  </si>
  <si>
    <t>Rolla</t>
  </si>
  <si>
    <t>$27,701 (out-of-state), $9,628 (in-state)</t>
  </si>
  <si>
    <t>New York University</t>
  </si>
  <si>
    <t>Fairbanks, AK</t>
  </si>
  <si>
    <t>Rochester Institute of Technology</t>
  </si>
  <si>
    <t>Rochester, NY</t>
  </si>
  <si>
    <t>Rochester</t>
  </si>
  <si>
    <t>Fairfax, VA</t>
  </si>
  <si>
    <t>University of Connecticut</t>
  </si>
  <si>
    <t>Storrs, CT</t>
  </si>
  <si>
    <t>Storrs</t>
  </si>
  <si>
    <t>$36,948 (out-of-state), $14,880 (in-state)</t>
  </si>
  <si>
    <t>Fargo, ND</t>
  </si>
  <si>
    <t>University of Iowa</t>
  </si>
  <si>
    <t>Iowa City, IA</t>
  </si>
  <si>
    <t>Iowa City</t>
  </si>
  <si>
    <t>$28,813 (out-of-state), $8,575 (in-state)</t>
  </si>
  <si>
    <t>Fayetteville, AR</t>
  </si>
  <si>
    <t>University of Massachusetts--Amherst</t>
  </si>
  <si>
    <t>Amherst</t>
  </si>
  <si>
    <t>$33,662 (out-of-state), $15,596 (in-state)</t>
  </si>
  <si>
    <t>Fort Collins, CO</t>
  </si>
  <si>
    <t>University of Tennessee</t>
  </si>
  <si>
    <t>Knoxville, TN</t>
  </si>
  <si>
    <t>Knoxville</t>
  </si>
  <si>
    <t>$31,160 (out-of-state), $12,970 (in-state)</t>
  </si>
  <si>
    <t>University of Utah</t>
  </si>
  <si>
    <t>Salt Lake City, UT</t>
  </si>
  <si>
    <t>Salt Lake City</t>
  </si>
  <si>
    <t xml:space="preserve"> UT</t>
  </si>
  <si>
    <t>$26,408 (out-of-state), $9,166 (in-state)</t>
  </si>
  <si>
    <t>Worcester Polytechnic Institute</t>
  </si>
  <si>
    <t>Worcester, MA</t>
  </si>
  <si>
    <t>Worcester</t>
  </si>
  <si>
    <t>Grand Forks, ND</t>
  </si>
  <si>
    <t>Colorado State University</t>
  </si>
  <si>
    <t> 70</t>
  </si>
  <si>
    <t>Fort Collins</t>
  </si>
  <si>
    <t>$29,140 (out-of-state), $11,632 (in-state)</t>
  </si>
  <si>
    <t>Greensboro, NC</t>
  </si>
  <si>
    <t>Illinois Institute of Technology</t>
  </si>
  <si>
    <t>Chicago</t>
  </si>
  <si>
    <t>Michigan Technological University</t>
  </si>
  <si>
    <t>Houghton, MI</t>
  </si>
  <si>
    <t>Houghton</t>
  </si>
  <si>
    <t>$32,318 (out-of-state), $15,074 (in-state)</t>
  </si>
  <si>
    <t>Hoboken, NJ</t>
  </si>
  <si>
    <t>Oregon State University</t>
  </si>
  <si>
    <t>Corvallis</t>
  </si>
  <si>
    <t xml:space="preserve"> OR</t>
  </si>
  <si>
    <t>$29,457 (out-of-state), $10,797 (in-state)</t>
  </si>
  <si>
    <t>Honolulu, HI</t>
  </si>
  <si>
    <t>Stony Brook University--SUNY</t>
  </si>
  <si>
    <t>Stony Brook, NY</t>
  </si>
  <si>
    <t>Stony Brook</t>
  </si>
  <si>
    <t>$26,297 (out-of-state), $9,257 (in-state)</t>
  </si>
  <si>
    <t>University at Buffalo--SUNY</t>
  </si>
  <si>
    <t>Buffalo</t>
  </si>
  <si>
    <t>$26,270 (out-of-state), $9,770 (in-state)</t>
  </si>
  <si>
    <t>University of Illinois--Chicago</t>
  </si>
  <si>
    <t>$27,672 (out-of-state), $14,816 (in-state)</t>
  </si>
  <si>
    <t>Huntsville, AL</t>
  </si>
  <si>
    <t>Washington State University</t>
  </si>
  <si>
    <t>Pullman, WA</t>
  </si>
  <si>
    <t>Pullman</t>
  </si>
  <si>
    <t>$25,817 (out-of-state), $11,391 (in-state)</t>
  </si>
  <si>
    <t>Indianapolis, IN</t>
  </si>
  <si>
    <t>Kansas State University</t>
  </si>
  <si>
    <t> 78</t>
  </si>
  <si>
    <t>Manhattan, KS</t>
  </si>
  <si>
    <t>Manhattan</t>
  </si>
  <si>
    <t xml:space="preserve"> KS</t>
  </si>
  <si>
    <t>$24,775 (out-of-state), $9,874 (in-state)</t>
  </si>
  <si>
    <t>Stevens Institute of Technology</t>
  </si>
  <si>
    <t>Hoboken</t>
  </si>
  <si>
    <t>University of Kansas</t>
  </si>
  <si>
    <t>Lawrence, KS</t>
  </si>
  <si>
    <t>Lawrence</t>
  </si>
  <si>
    <t>$26,592 (out-of-state), $10,824 (in-state)</t>
  </si>
  <si>
    <t>University of Rochester</t>
  </si>
  <si>
    <t>Jackson, MS</t>
  </si>
  <si>
    <t>Brigham Young University--Provo</t>
  </si>
  <si>
    <t> 82</t>
  </si>
  <si>
    <t>Provo, UT</t>
  </si>
  <si>
    <t>Provo</t>
  </si>
  <si>
    <t>Kalamazoo, MI</t>
  </si>
  <si>
    <t>Clarkson University</t>
  </si>
  <si>
    <t>Potsdam, NY</t>
  </si>
  <si>
    <t>Potsdam</t>
  </si>
  <si>
    <t>Kansas City, MO</t>
  </si>
  <si>
    <t>Embry-Riddle Aeronautical University</t>
  </si>
  <si>
    <t>Daytona Beach</t>
  </si>
  <si>
    <t>Kingston, RI</t>
  </si>
  <si>
    <t>George Washington University</t>
  </si>
  <si>
    <t>Washington, DC</t>
  </si>
  <si>
    <t>Washington</t>
  </si>
  <si>
    <t xml:space="preserve"> DC</t>
  </si>
  <si>
    <t>Kingsville, TX</t>
  </si>
  <si>
    <t>New Jersey Institute of Technology</t>
  </si>
  <si>
    <t>Newark, NJ</t>
  </si>
  <si>
    <t>$31,034 (out-of-state), $16,430 (in-state)</t>
  </si>
  <si>
    <t>Oklahoma State University</t>
  </si>
  <si>
    <t>Stillwater, OK</t>
  </si>
  <si>
    <t>Stillwater</t>
  </si>
  <si>
    <t xml:space="preserve"> OK</t>
  </si>
  <si>
    <t>$23,776 (out-of-state), $8,738 (in-state)</t>
  </si>
  <si>
    <t>Syracuse University</t>
  </si>
  <si>
    <t>Syracuse, NY</t>
  </si>
  <si>
    <t>Syracuse</t>
  </si>
  <si>
    <t>Lafayette, LA</t>
  </si>
  <si>
    <t>Texas Tech University</t>
  </si>
  <si>
    <t>Lubbock, TX</t>
  </si>
  <si>
    <t>Lubbock</t>
  </si>
  <si>
    <t>$23,011 (out-of-state), $10,771 (in-state)</t>
  </si>
  <si>
    <t>Laramie, WY</t>
  </si>
  <si>
    <t>University of California--Riverside</t>
  </si>
  <si>
    <t>Riverside, CA</t>
  </si>
  <si>
    <t>Riverside</t>
  </si>
  <si>
    <t>$41,931 (out-of-state), $13,917 (in-state)</t>
  </si>
  <si>
    <t>Las Cruces, NM</t>
  </si>
  <si>
    <t>University of Central Florida</t>
  </si>
  <si>
    <t>Orlando, FL</t>
  </si>
  <si>
    <t>Orlando</t>
  </si>
  <si>
    <t>$22,467 (out-of-state), $6,368 (in-state)</t>
  </si>
  <si>
    <t>Las Vegas, NV</t>
  </si>
  <si>
    <t>University of Cincinnati</t>
  </si>
  <si>
    <t>Cincinnati</t>
  </si>
  <si>
    <t>$26,334 (out-of-state), $11,000 (in-state)</t>
  </si>
  <si>
    <t>University of Houston</t>
  </si>
  <si>
    <t>$27,337 (out-of-state), $11,887 (in-state)</t>
  </si>
  <si>
    <t>Lexington, KY</t>
  </si>
  <si>
    <t>University of Nebraska--Lincoln</t>
  </si>
  <si>
    <t>Lincoln, NE</t>
  </si>
  <si>
    <t>Lincoln</t>
  </si>
  <si>
    <t xml:space="preserve"> NE</t>
  </si>
  <si>
    <t>$23,256 (out-of-state), $8,690 (in-state)</t>
  </si>
  <si>
    <t>University of New Mexico</t>
  </si>
  <si>
    <t>Albuquerque</t>
  </si>
  <si>
    <t xml:space="preserve"> NM</t>
  </si>
  <si>
    <t>$22,412 (out-of-state), $7,150 (in-state)</t>
  </si>
  <si>
    <t>Little Rock, AR</t>
  </si>
  <si>
    <t>University of North Carolina--Charlotte</t>
  </si>
  <si>
    <t>Charlotte</t>
  </si>
  <si>
    <t>$20,268 (out-of-state), $6,834 (in-state)</t>
  </si>
  <si>
    <t>Logan, UT</t>
  </si>
  <si>
    <t>University of Oklahoma</t>
  </si>
  <si>
    <t>Norman, OK</t>
  </si>
  <si>
    <t>Norman</t>
  </si>
  <si>
    <t>$24,443 (out-of-state), $9,062 (in-state)</t>
  </si>
  <si>
    <t>Long Beach, CA</t>
  </si>
  <si>
    <t>University of Texas--Dallas</t>
  </si>
  <si>
    <t>Richardson, TX</t>
  </si>
  <si>
    <t>Richardson</t>
  </si>
  <si>
    <t>$33,654 (out-of-state), $12,162 (in-state)</t>
  </si>
  <si>
    <t>Indiana University-Purdue University--Indianapolis</t>
  </si>
  <si>
    <t> 99</t>
  </si>
  <si>
    <t>Indianapolis</t>
  </si>
  <si>
    <t>$29,806 (out-of-state), $9,334 (in-state)</t>
  </si>
  <si>
    <t>Louisville, KY</t>
  </si>
  <si>
    <t>Louisiana State University--Baton Rouge</t>
  </si>
  <si>
    <t>Baton Rouge</t>
  </si>
  <si>
    <t xml:space="preserve"> LA</t>
  </si>
  <si>
    <t>$28,051 (out-of-state), $11,374 (in-state)</t>
  </si>
  <si>
    <t>Lowell, MA</t>
  </si>
  <si>
    <t>San Diego State University</t>
  </si>
  <si>
    <t>San Diego, CA</t>
  </si>
  <si>
    <t>San Diego</t>
  </si>
  <si>
    <t>$19,340 (out-of-state), $7,460 (in-state)</t>
  </si>
  <si>
    <t>Southern Methodist University</t>
  </si>
  <si>
    <t>Dallas</t>
  </si>
  <si>
    <t>University of Alabama</t>
  </si>
  <si>
    <t>Tuscaloosa, AL</t>
  </si>
  <si>
    <t>Tuscaloosa</t>
  </si>
  <si>
    <t>$28,100 (out-of-state), $10,780 (in-state)</t>
  </si>
  <si>
    <t>University of Arkansas</t>
  </si>
  <si>
    <t>Fayetteville</t>
  </si>
  <si>
    <t xml:space="preserve"> AR</t>
  </si>
  <si>
    <t>$24,308 (out-of-state), $9,062 (in-state)</t>
  </si>
  <si>
    <t>University of California--Santa Cruz</t>
  </si>
  <si>
    <t>Santa Cruz, CA</t>
  </si>
  <si>
    <t>Santa Cruz</t>
  </si>
  <si>
    <t>$42,042 (out-of-state), $14,028 (in-state)</t>
  </si>
  <si>
    <t>Melbourne, FL</t>
  </si>
  <si>
    <t>University of Kentucky</t>
  </si>
  <si>
    <t>Lexington</t>
  </si>
  <si>
    <t xml:space="preserve"> KY</t>
  </si>
  <si>
    <t>$28,046 (out-of-state), $11,922 (in-state)</t>
  </si>
  <si>
    <t>Memphis, TN</t>
  </si>
  <si>
    <t>University of Miami</t>
  </si>
  <si>
    <t>Coral Gables</t>
  </si>
  <si>
    <t>Merced, CA</t>
  </si>
  <si>
    <t>University of Missouri</t>
  </si>
  <si>
    <t>Columbia</t>
  </si>
  <si>
    <t>$26,506 (out-of-state), $9,817 (in-state)</t>
  </si>
  <si>
    <t>Miami, FL</t>
  </si>
  <si>
    <t>Villanova University</t>
  </si>
  <si>
    <t>Villanova, PA</t>
  </si>
  <si>
    <t>Villanova</t>
  </si>
  <si>
    <t>Milwaukee, WI</t>
  </si>
  <si>
    <t>Baylor University</t>
  </si>
  <si>
    <t> 110</t>
  </si>
  <si>
    <t>Waco, TX</t>
  </si>
  <si>
    <t>Waco</t>
  </si>
  <si>
    <t>CUNY--City College</t>
  </si>
  <si>
    <t>$13,799 (out-of-state), $6,689 (in-state)</t>
  </si>
  <si>
    <t>Mississippi State, MS</t>
  </si>
  <si>
    <t>George Mason University</t>
  </si>
  <si>
    <t>Fairfax</t>
  </si>
  <si>
    <t>$34,370 (out-of-state), $11,924 (in-state)</t>
  </si>
  <si>
    <t>Morgantown, WV</t>
  </si>
  <si>
    <t>Marquette University</t>
  </si>
  <si>
    <t>Milwaukee</t>
  </si>
  <si>
    <t>Moscow, ID</t>
  </si>
  <si>
    <t>Mississippi State University</t>
  </si>
  <si>
    <t>Mississippi State</t>
  </si>
  <si>
    <t xml:space="preserve"> MS</t>
  </si>
  <si>
    <t>$22,358 (out-of-state), $8,138 (in-state)</t>
  </si>
  <si>
    <t>Tulane University</t>
  </si>
  <si>
    <t>New Orleans, LA</t>
  </si>
  <si>
    <t>New Orleans</t>
  </si>
  <si>
    <t>University of Alabama--Huntsville</t>
  </si>
  <si>
    <t>Huntsville</t>
  </si>
  <si>
    <t>$21,480 (out-of-state), $10,280 (in-state)</t>
  </si>
  <si>
    <t>University of Maryland--Baltimore County</t>
  </si>
  <si>
    <t>$25,654 (out-of-state), $11,518 (in-state)</t>
  </si>
  <si>
    <t>University of Rhode Island</t>
  </si>
  <si>
    <t>Kingston</t>
  </si>
  <si>
    <t>$28,874 (out-of-state), $12,884 (in-state)</t>
  </si>
  <si>
    <t>University of South Carolina</t>
  </si>
  <si>
    <t>$32,362 (out-of-state), $12,262 (in-state)</t>
  </si>
  <si>
    <t>University of South Florida</t>
  </si>
  <si>
    <t>Tampa, FL</t>
  </si>
  <si>
    <t>Tampa</t>
  </si>
  <si>
    <t>$17,324 (out-of-state), $6,410 (in-state)</t>
  </si>
  <si>
    <t>Norfolk, VA</t>
  </si>
  <si>
    <t>University of Texas--Arlington</t>
  </si>
  <si>
    <t>Arlington</t>
  </si>
  <si>
    <t>$25,152 (out-of-state), $9,952 (in-state)</t>
  </si>
  <si>
    <t>University of Wisconsin--Milwaukee</t>
  </si>
  <si>
    <t>$19,851 (out-of-state), $9,493 (in-state)</t>
  </si>
  <si>
    <t>North Dartmouth, MA</t>
  </si>
  <si>
    <t>Utah State University</t>
  </si>
  <si>
    <t>Logan</t>
  </si>
  <si>
    <t>$20,726 (out-of-state), $7,174 (in-state)</t>
  </si>
  <si>
    <t>West Virginia University</t>
  </si>
  <si>
    <t>Morgantown</t>
  </si>
  <si>
    <t xml:space="preserve"> WV</t>
  </si>
  <si>
    <t>$23,616 (out-of-state), $8,376 (in-state)</t>
  </si>
  <si>
    <t>Binghamton University--SUNY</t>
  </si>
  <si>
    <t> 125</t>
  </si>
  <si>
    <t>Binghamton</t>
  </si>
  <si>
    <t>$24,403 (out-of-state), $9,523 (in-state)</t>
  </si>
  <si>
    <t>Orono, ME</t>
  </si>
  <si>
    <t>Florida A&amp;M University</t>
  </si>
  <si>
    <t>Tallahassee, FL</t>
  </si>
  <si>
    <t>Tallahassee</t>
  </si>
  <si>
    <t>$17,725 (out-of-state), $5,785 (in-state)</t>
  </si>
  <si>
    <t>New Mexico State University</t>
  </si>
  <si>
    <t>Las Cruces</t>
  </si>
  <si>
    <t>$22,701 (out-of-state), $7,122 (in-state)</t>
  </si>
  <si>
    <t>Ohio University</t>
  </si>
  <si>
    <t>Athens</t>
  </si>
  <si>
    <t>$21,360 (out-of-state), $11,896 (in-state)</t>
  </si>
  <si>
    <t>Santa Clara University</t>
  </si>
  <si>
    <t>Santa Clara, CA</t>
  </si>
  <si>
    <t>Santa Clara</t>
  </si>
  <si>
    <t>South Dakota School of Mines and Technology</t>
  </si>
  <si>
    <t>Rapid City, SD</t>
  </si>
  <si>
    <t>Rapid City</t>
  </si>
  <si>
    <t xml:space="preserve"> SD</t>
  </si>
  <si>
    <t>$14,580 (out-of-state), $10,400 (in-state)</t>
  </si>
  <si>
    <t>Pocatello, ID</t>
  </si>
  <si>
    <t>University of Georgia</t>
  </si>
  <si>
    <t>$30,392 (out-of-state), $11,818 (in-state)</t>
  </si>
  <si>
    <t>Portland, OR</t>
  </si>
  <si>
    <t>University of Louisville</t>
  </si>
  <si>
    <t>Louisville</t>
  </si>
  <si>
    <t>$26,286 (out-of-state), $11,264 (in-state)</t>
  </si>
  <si>
    <t>University of Massachusetts--Lowell</t>
  </si>
  <si>
    <t>Lowell</t>
  </si>
  <si>
    <t>$31,865 (out-of-state), $14,800 (in-state)</t>
  </si>
  <si>
    <t>Prairie View, TX</t>
  </si>
  <si>
    <t>University of New Hampshire</t>
  </si>
  <si>
    <t>$32,637 (out-of-state), $18,067 (in-state)</t>
  </si>
  <si>
    <t>University of Vermont</t>
  </si>
  <si>
    <t>Burlington</t>
  </si>
  <si>
    <t xml:space="preserve"> VT</t>
  </si>
  <si>
    <t>$41,356 (out-of-state), $17,740 (in-state)</t>
  </si>
  <si>
    <t>Virginia Commonwealth University</t>
  </si>
  <si>
    <t>Richmond, VA</t>
  </si>
  <si>
    <t>Richmond</t>
  </si>
  <si>
    <t>$32,942 (out-of-state), $13,570 (in-state)</t>
  </si>
  <si>
    <t>Boise State University</t>
  </si>
  <si>
    <t> 137</t>
  </si>
  <si>
    <t>Boise</t>
  </si>
  <si>
    <t xml:space="preserve"> ID</t>
  </si>
  <si>
    <t>$22,642 (out-of-state), $7,326 (in-state)</t>
  </si>
  <si>
    <t>California State University--Long Beach</t>
  </si>
  <si>
    <t>Long Beach</t>
  </si>
  <si>
    <t>$16,196 (out-of-state), $6,524 (in-state)</t>
  </si>
  <si>
    <t>Howard University</t>
  </si>
  <si>
    <t>Louisiana Tech University</t>
  </si>
  <si>
    <t>Ruston, LA</t>
  </si>
  <si>
    <t>Ruston</t>
  </si>
  <si>
    <t>$18,438 (out-of-state), $9,525 (in-state)</t>
  </si>
  <si>
    <t>Reno, NV</t>
  </si>
  <si>
    <t>Montana State University</t>
  </si>
  <si>
    <t>Bozeman</t>
  </si>
  <si>
    <t xml:space="preserve"> MT</t>
  </si>
  <si>
    <t>$23,042 (out-of-state), $7,031 (in-state)</t>
  </si>
  <si>
    <t>North Carolina A&amp;T State University</t>
  </si>
  <si>
    <t>Greensboro</t>
  </si>
  <si>
    <t>$19,416 (out-of-state), $6,526 (in-state)</t>
  </si>
  <si>
    <t>Old Dominion University</t>
  </si>
  <si>
    <t>Norfolk</t>
  </si>
  <si>
    <t>$28,200 (out-of-state), $10,350 (in-state)</t>
  </si>
  <si>
    <t>Portland State University</t>
  </si>
  <si>
    <t>Portland</t>
  </si>
  <si>
    <t>$21,180 (out-of-state), $7,302 (in-state)</t>
  </si>
  <si>
    <t>Rochester, MI</t>
  </si>
  <si>
    <t>Saint Louis University</t>
  </si>
  <si>
    <t>Temple University</t>
  </si>
  <si>
    <t>$27,266 (out-of-state), $16,274 (in-state)</t>
  </si>
  <si>
    <t>University of Alabama--Birmingham</t>
  </si>
  <si>
    <t>Birmingham</t>
  </si>
  <si>
    <t>$23,790 (out-of-state), $10,410 (in-state)</t>
  </si>
  <si>
    <t>University of Colorado--Colorado Springs</t>
  </si>
  <si>
    <t>Colorado Springs</t>
  </si>
  <si>
    <t>$24,181 (out-of-state), $10,201 (in-state)</t>
  </si>
  <si>
    <t>University of Colorado--Denver</t>
  </si>
  <si>
    <t>Denver</t>
  </si>
  <si>
    <t>$31,209 (out-of-state), $11,019 (in-state)</t>
  </si>
  <si>
    <t>San Antonio, TX</t>
  </si>
  <si>
    <t>University of Dayton</t>
  </si>
  <si>
    <t>Dayton</t>
  </si>
  <si>
    <t>University of Hawaii--Manoa</t>
  </si>
  <si>
    <t>Honolulu</t>
  </si>
  <si>
    <t xml:space="preserve"> HI</t>
  </si>
  <si>
    <t>$33,764 (out-of-state), $11,732 (in-state)</t>
  </si>
  <si>
    <t>San Marcos, TX</t>
  </si>
  <si>
    <t>University of Idaho</t>
  </si>
  <si>
    <t>Moscow</t>
  </si>
  <si>
    <t>$23,812 (out-of-state), $7,488 (in-state)</t>
  </si>
  <si>
    <t>University of Maine</t>
  </si>
  <si>
    <t>Orono</t>
  </si>
  <si>
    <t xml:space="preserve"> ME</t>
  </si>
  <si>
    <t>$30,282 (out-of-state), $10,902 (in-state)</t>
  </si>
  <si>
    <t>University of Massachusetts--Dartmouth</t>
  </si>
  <si>
    <t>North Dartmouth</t>
  </si>
  <si>
    <t>$28,285 (out-of-state), $13,571 (in-state)</t>
  </si>
  <si>
    <t>University of Nevada--Las Vegas</t>
  </si>
  <si>
    <t>Las Vegas</t>
  </si>
  <si>
    <t xml:space="preserve"> NV</t>
  </si>
  <si>
    <t>$21,498 (out-of-state), $7,310 (in-state)</t>
  </si>
  <si>
    <t>University of Nevada--Reno</t>
  </si>
  <si>
    <t>Reno</t>
  </si>
  <si>
    <t>$21,787 (out-of-state), $7,599 (in-state)</t>
  </si>
  <si>
    <t>Socorro, NM</t>
  </si>
  <si>
    <t>University of Tulsa</t>
  </si>
  <si>
    <t>Tulsa, OK</t>
  </si>
  <si>
    <t>Tulsa</t>
  </si>
  <si>
    <t>Southfield, MI</t>
  </si>
  <si>
    <t>University of Wyoming</t>
  </si>
  <si>
    <t>Laramie</t>
  </si>
  <si>
    <t xml:space="preserve"> WY</t>
  </si>
  <si>
    <t>$16,827 (out-of-state), $5,217 (in-state)</t>
  </si>
  <si>
    <t>Wayne State University</t>
  </si>
  <si>
    <t>Detroit</t>
  </si>
  <si>
    <t>$28,590 (out-of-state), $13,278 (in-state)</t>
  </si>
  <si>
    <t>Wichita State University</t>
  </si>
  <si>
    <t>Wichita, KS</t>
  </si>
  <si>
    <t>Wichita</t>
  </si>
  <si>
    <t>$17,270 (out-of-state), $8,312 (in-state)</t>
  </si>
  <si>
    <t>Wright State University</t>
  </si>
  <si>
    <t>$17,350 (out-of-state), $8,730 (in-state)</t>
  </si>
  <si>
    <t>Cleveland State University</t>
  </si>
  <si>
    <t> 162</t>
  </si>
  <si>
    <t>$13,848 (out-of-state), $9,796 (in-state)</t>
  </si>
  <si>
    <t>Florida Institute of Technology</t>
  </si>
  <si>
    <t>Melbourne</t>
  </si>
  <si>
    <t>Florida International University</t>
  </si>
  <si>
    <t>Miami</t>
  </si>
  <si>
    <t>$18,956 (out-of-state), $6,558 (in-state)</t>
  </si>
  <si>
    <t>Idaho State University 1</t>
  </si>
  <si>
    <t>N/A</t>
  </si>
  <si>
    <t>Pocatello</t>
  </si>
  <si>
    <t>$21,023 (out-of-state), $6,956 (in-state)</t>
  </si>
  <si>
    <t>New Mexico Institute of Mining and Technology</t>
  </si>
  <si>
    <t>Socorro</t>
  </si>
  <si>
    <t>$20,991 (out-of-state), $7,183 (in-state)</t>
  </si>
  <si>
    <t>Tennessee Technological University</t>
  </si>
  <si>
    <t>Cookeville</t>
  </si>
  <si>
    <t>$26,190 (out-of-state), N/A (in-state)</t>
  </si>
  <si>
    <t xml:space="preserve">N/A </t>
  </si>
  <si>
    <t>Toledo, OH</t>
  </si>
  <si>
    <t>University of Akron</t>
  </si>
  <si>
    <t>Akron</t>
  </si>
  <si>
    <t>$21,863 (out-of-state), $13,332 (in-state)</t>
  </si>
  <si>
    <t>University of Alaska--Fairbanks</t>
  </si>
  <si>
    <t>Fairbanks</t>
  </si>
  <si>
    <t xml:space="preserve"> AK</t>
  </si>
  <si>
    <t>$23,534 (out-of-state), $8,144 (in-state)</t>
  </si>
  <si>
    <t>University of California--Merced</t>
  </si>
  <si>
    <t>Merced</t>
  </si>
  <si>
    <t>$41,612 (out-of-state), $13,598 (in-state)</t>
  </si>
  <si>
    <t>University of Memphis</t>
  </si>
  <si>
    <t>Memphis</t>
  </si>
  <si>
    <t>$21,413 (out-of-state), $9,701 (in-state)</t>
  </si>
  <si>
    <t>University of Michigan--Dearborn</t>
  </si>
  <si>
    <t>Dearborn</t>
  </si>
  <si>
    <t>$24,706 (out-of-state), $12,472 (in-state)</t>
  </si>
  <si>
    <t>Tuskegee, AL</t>
  </si>
  <si>
    <t>University of Mississippi</t>
  </si>
  <si>
    <t>University, MS</t>
  </si>
  <si>
    <t>University</t>
  </si>
  <si>
    <t>$23,554 (out-of-state), $8,290 (in-state)</t>
  </si>
  <si>
    <t>University of Texas--El Paso</t>
  </si>
  <si>
    <t>El Paso</t>
  </si>
  <si>
    <t>$21,396 (out-of-state), $7,651 (in-state)</t>
  </si>
  <si>
    <t>University of Texas--San Antonio</t>
  </si>
  <si>
    <t>San Antonio</t>
  </si>
  <si>
    <t>$23,379 (out-of-state), $9,380 (in-state)</t>
  </si>
  <si>
    <t>University of Toledo</t>
  </si>
  <si>
    <t>Toledo</t>
  </si>
  <si>
    <t>$18,578 (out-of-state), $9,240 (in-state)</t>
  </si>
  <si>
    <t>Alfred University</t>
  </si>
  <si>
    <t> 177</t>
  </si>
  <si>
    <t>Alfred</t>
  </si>
  <si>
    <t>The Catholic University of America</t>
  </si>
  <si>
    <t>Lawrence Technological University</t>
  </si>
  <si>
    <t>Southfield</t>
  </si>
  <si>
    <t>North Dakota State University</t>
  </si>
  <si>
    <t>Fargo</t>
  </si>
  <si>
    <t xml:space="preserve"> ND</t>
  </si>
  <si>
    <t>$20,571 (out-of-state), $9,409 (in-state)</t>
  </si>
  <si>
    <t>Southern Illinois University--Carbondale</t>
  </si>
  <si>
    <t>Carbondale</t>
  </si>
  <si>
    <t>$13,936 (out-of-state), $13,936 (in-state)</t>
  </si>
  <si>
    <t>SUNY College of Environmental Science and Forestry</t>
  </si>
  <si>
    <t>$18,090 (out-of-state), $8,240 (in-state)</t>
  </si>
  <si>
    <t>University of Arkansas--Little Rock</t>
  </si>
  <si>
    <t>Little Rock</t>
  </si>
  <si>
    <t>$19,797 (out-of-state), $8,401 (in-state)</t>
  </si>
  <si>
    <t>University of Denver</t>
  </si>
  <si>
    <t>Florida Atlantic University</t>
  </si>
  <si>
    <t> 162-205</t>
  </si>
  <si>
    <t>Boca Raton</t>
  </si>
  <si>
    <t>$21,595 (out-of-state), $6,039 (in-state)</t>
  </si>
  <si>
    <t>Jackson State University</t>
  </si>
  <si>
    <t>Jackson</t>
  </si>
  <si>
    <t>$17,614 (out-of-state), $7,261 (in-state)</t>
  </si>
  <si>
    <t>Lamar University</t>
  </si>
  <si>
    <t>Beaumont</t>
  </si>
  <si>
    <t>$22,561 (out-of-state), $10,111 (in-state)</t>
  </si>
  <si>
    <t>Morgan State University</t>
  </si>
  <si>
    <t>$17,833 (out-of-state), $7,767 (in-state)</t>
  </si>
  <si>
    <t>Oakland University</t>
  </si>
  <si>
    <t>$24,735 (out-of-state), $13,406 (in-state)</t>
  </si>
  <si>
    <t>Philadelphia University</t>
  </si>
  <si>
    <t>Prairie View A&amp;M University</t>
  </si>
  <si>
    <t>Prairie View</t>
  </si>
  <si>
    <t>$10,059 (out-of-state), $10,059 (in-state)</t>
  </si>
  <si>
    <t>South Dakota State University</t>
  </si>
  <si>
    <t>Brookings</t>
  </si>
  <si>
    <t>$11,403 (out-of-state), $8,172 (in-state)</t>
  </si>
  <si>
    <t>Tennessee State University</t>
  </si>
  <si>
    <t>$20,178 (out-of-state), $7,458 (in-state)</t>
  </si>
  <si>
    <t>Texas A&amp;M University--Kingsville</t>
  </si>
  <si>
    <t>Kingsville</t>
  </si>
  <si>
    <t>$20,912 (out-of-state), $8,462 (in-state)</t>
  </si>
  <si>
    <t>Texas State University</t>
  </si>
  <si>
    <t>San Marcos</t>
  </si>
  <si>
    <t>$23,071 (out-of-state), $10,621 (in-state)</t>
  </si>
  <si>
    <t>Tuskegee University 1</t>
  </si>
  <si>
    <t>Tuskegee</t>
  </si>
  <si>
    <t>University of Bridgeport</t>
  </si>
  <si>
    <t>Bridgeport</t>
  </si>
  <si>
    <t>University of Detroit Mercy</t>
  </si>
  <si>
    <t>University of Louisiana--Lafayette</t>
  </si>
  <si>
    <t>Lafayette</t>
  </si>
  <si>
    <t>$23,074 (out-of-state), $9,346 (in-state)</t>
  </si>
  <si>
    <t>University of Missouri--Kansas City</t>
  </si>
  <si>
    <t>Kansas City</t>
  </si>
  <si>
    <t>$25,999 (out-of-state), $9,734 (in-state)</t>
  </si>
  <si>
    <t>University of New Orleans</t>
  </si>
  <si>
    <t>$13,530 (out-of-state), $8,694 (in-state)</t>
  </si>
  <si>
    <t>University of North Dakota</t>
  </si>
  <si>
    <t>Grand Forks</t>
  </si>
  <si>
    <t>$21,462 (out-of-state), $9,862 (in-state)</t>
  </si>
  <si>
    <t>University of North Texas</t>
  </si>
  <si>
    <t>Denton</t>
  </si>
  <si>
    <t>$23,716 (out-of-state), $10,906 (in-state)</t>
  </si>
  <si>
    <t>University of Tennessee--Chattanooga</t>
  </si>
  <si>
    <t>Chattanooga</t>
  </si>
  <si>
    <t>$24,662 (out-of-state), $8,544 (in-state)</t>
  </si>
  <si>
    <t>Western Michigan University</t>
  </si>
  <si>
    <t>Kalamazoo</t>
  </si>
  <si>
    <t>$14,699 (out-of-state), $11,943 (in-state)</t>
  </si>
  <si>
    <t>Data Extracted from Source</t>
  </si>
  <si>
    <t>Converted to MSA level; this is before the lat/long program was created so manual effort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</si>
</sst>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8" x14ac:knownFonts="1">
    <font>
      <sz val="10"/>
      <color rgb="FF000000"/>
      <name val="Arial"/>
    </font>
    <font>
      <b/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/>
    <xf numFmtId="0" fontId="0" fillId="0" borderId="0" xfId="0" applyFill="1"/>
    <xf numFmtId="6" fontId="0" fillId="0" borderId="0" xfId="0" applyNumberFormat="1" applyFont="1" applyAlignment="1"/>
    <xf numFmtId="3" fontId="0" fillId="0" borderId="0" xfId="0" applyNumberFormat="1" applyFont="1" applyAlignment="1"/>
    <xf numFmtId="0" fontId="0" fillId="0" borderId="0" xfId="0" applyFont="1" applyAlignment="1"/>
    <xf numFmtId="6" fontId="4" fillId="0" borderId="0" xfId="0" applyNumberFormat="1" applyFont="1" applyAlignment="1"/>
    <xf numFmtId="0" fontId="4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142875</xdr:rowOff>
    </xdr:to>
    <xdr:sp macro="" textlink="">
      <xdr:nvSpPr>
        <xdr:cNvPr id="2" name="AutoShape 1" descr="https://www.usnews.com/static/img/mini-badge-color.svg">
          <a:extLst>
            <a:ext uri="{FF2B5EF4-FFF2-40B4-BE49-F238E27FC236}">
              <a16:creationId xmlns:a16="http://schemas.microsoft.com/office/drawing/2014/main" id="{E55E5586-6190-435D-AF0D-DEF3E700BFA8}"/>
            </a:ext>
          </a:extLst>
        </xdr:cNvPr>
        <xdr:cNvSpPr>
          <a:spLocks noChangeAspect="1" noChangeArrowheads="1"/>
        </xdr:cNvSpPr>
      </xdr:nvSpPr>
      <xdr:spPr bwMode="auto">
        <a:xfrm>
          <a:off x="0" y="328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142875</xdr:rowOff>
    </xdr:to>
    <xdr:sp macro="" textlink="">
      <xdr:nvSpPr>
        <xdr:cNvPr id="3" name="AutoShape 3" descr="https://www.usnews.com/static/img/mini-badge-color.svg">
          <a:extLst>
            <a:ext uri="{FF2B5EF4-FFF2-40B4-BE49-F238E27FC236}">
              <a16:creationId xmlns:a16="http://schemas.microsoft.com/office/drawing/2014/main" id="{0ABE262E-F150-4667-8141-39E7CC845514}"/>
            </a:ext>
          </a:extLst>
        </xdr:cNvPr>
        <xdr:cNvSpPr>
          <a:spLocks noChangeAspect="1" noChangeArrowheads="1"/>
        </xdr:cNvSpPr>
      </xdr:nvSpPr>
      <xdr:spPr bwMode="auto">
        <a:xfrm>
          <a:off x="0" y="490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142875</xdr:rowOff>
    </xdr:to>
    <xdr:sp macro="" textlink="">
      <xdr:nvSpPr>
        <xdr:cNvPr id="4" name="AutoShape 5" descr="https://www.usnews.com/static/img/mini-badge-color.svg">
          <a:extLst>
            <a:ext uri="{FF2B5EF4-FFF2-40B4-BE49-F238E27FC236}">
              <a16:creationId xmlns:a16="http://schemas.microsoft.com/office/drawing/2014/main" id="{A5AB5BEF-50CA-433E-8103-6315F7C20D80}"/>
            </a:ext>
          </a:extLst>
        </xdr:cNvPr>
        <xdr:cNvSpPr>
          <a:spLocks noChangeAspect="1" noChangeArrowheads="1"/>
        </xdr:cNvSpPr>
      </xdr:nvSpPr>
      <xdr:spPr bwMode="auto">
        <a:xfrm>
          <a:off x="0" y="652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142875</xdr:rowOff>
    </xdr:to>
    <xdr:sp macro="" textlink="">
      <xdr:nvSpPr>
        <xdr:cNvPr id="5" name="AutoShape 7" descr="https://www.usnews.com/static/img/mini-badge-color.svg">
          <a:extLst>
            <a:ext uri="{FF2B5EF4-FFF2-40B4-BE49-F238E27FC236}">
              <a16:creationId xmlns:a16="http://schemas.microsoft.com/office/drawing/2014/main" id="{83B8A074-3A46-4827-9287-DBAEB530042C}"/>
            </a:ext>
          </a:extLst>
        </xdr:cNvPr>
        <xdr:cNvSpPr>
          <a:spLocks noChangeAspect="1" noChangeArrowheads="1"/>
        </xdr:cNvSpPr>
      </xdr:nvSpPr>
      <xdr:spPr bwMode="auto">
        <a:xfrm>
          <a:off x="0" y="814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142875</xdr:rowOff>
    </xdr:to>
    <xdr:sp macro="" textlink="">
      <xdr:nvSpPr>
        <xdr:cNvPr id="6" name="AutoShape 9" descr="https://www.usnews.com/static/img/mini-badge-color.svg">
          <a:extLst>
            <a:ext uri="{FF2B5EF4-FFF2-40B4-BE49-F238E27FC236}">
              <a16:creationId xmlns:a16="http://schemas.microsoft.com/office/drawing/2014/main" id="{0439B032-5E9E-44C5-859E-33DC5977FB53}"/>
            </a:ext>
          </a:extLst>
        </xdr:cNvPr>
        <xdr:cNvSpPr>
          <a:spLocks noChangeAspect="1" noChangeArrowheads="1"/>
        </xdr:cNvSpPr>
      </xdr:nvSpPr>
      <xdr:spPr bwMode="auto">
        <a:xfrm>
          <a:off x="0" y="976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7" name="AutoShape 11" descr="https://www.usnews.com/static/img/mini-badge-color.svg">
          <a:extLst>
            <a:ext uri="{FF2B5EF4-FFF2-40B4-BE49-F238E27FC236}">
              <a16:creationId xmlns:a16="http://schemas.microsoft.com/office/drawing/2014/main" id="{28646BD6-C312-4807-B0E8-BCED727B0B1C}"/>
            </a:ext>
          </a:extLst>
        </xdr:cNvPr>
        <xdr:cNvSpPr>
          <a:spLocks noChangeAspect="1" noChangeArrowheads="1"/>
        </xdr:cNvSpPr>
      </xdr:nvSpPr>
      <xdr:spPr bwMode="auto">
        <a:xfrm>
          <a:off x="0" y="11382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8" name="AutoShape 13" descr="https://www.usnews.com/static/img/mini-badge-color.svg">
          <a:extLst>
            <a:ext uri="{FF2B5EF4-FFF2-40B4-BE49-F238E27FC236}">
              <a16:creationId xmlns:a16="http://schemas.microsoft.com/office/drawing/2014/main" id="{2ED6BF57-4826-41D0-A18E-5BC70709449A}"/>
            </a:ext>
          </a:extLst>
        </xdr:cNvPr>
        <xdr:cNvSpPr>
          <a:spLocks noChangeAspect="1" noChangeArrowheads="1"/>
        </xdr:cNvSpPr>
      </xdr:nvSpPr>
      <xdr:spPr bwMode="auto">
        <a:xfrm>
          <a:off x="0" y="13001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142875</xdr:rowOff>
    </xdr:to>
    <xdr:sp macro="" textlink="">
      <xdr:nvSpPr>
        <xdr:cNvPr id="9" name="AutoShape 15" descr="https://www.usnews.com/static/img/mini-badge-color.svg">
          <a:extLst>
            <a:ext uri="{FF2B5EF4-FFF2-40B4-BE49-F238E27FC236}">
              <a16:creationId xmlns:a16="http://schemas.microsoft.com/office/drawing/2014/main" id="{DD8C0D4D-58DE-48D3-865C-84960AFBA3EA}"/>
            </a:ext>
          </a:extLst>
        </xdr:cNvPr>
        <xdr:cNvSpPr>
          <a:spLocks noChangeAspect="1" noChangeArrowheads="1"/>
        </xdr:cNvSpPr>
      </xdr:nvSpPr>
      <xdr:spPr bwMode="auto">
        <a:xfrm>
          <a:off x="0" y="1462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142875</xdr:rowOff>
    </xdr:to>
    <xdr:sp macro="" textlink="">
      <xdr:nvSpPr>
        <xdr:cNvPr id="10" name="AutoShape 17" descr="https://www.usnews.com/static/img/mini-badge-color.svg">
          <a:extLst>
            <a:ext uri="{FF2B5EF4-FFF2-40B4-BE49-F238E27FC236}">
              <a16:creationId xmlns:a16="http://schemas.microsoft.com/office/drawing/2014/main" id="{B29808B0-D652-4943-B8D1-FFC5EFCD9187}"/>
            </a:ext>
          </a:extLst>
        </xdr:cNvPr>
        <xdr:cNvSpPr>
          <a:spLocks noChangeAspect="1" noChangeArrowheads="1"/>
        </xdr:cNvSpPr>
      </xdr:nvSpPr>
      <xdr:spPr bwMode="auto">
        <a:xfrm>
          <a:off x="0" y="1624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142875</xdr:rowOff>
    </xdr:to>
    <xdr:sp macro="" textlink="">
      <xdr:nvSpPr>
        <xdr:cNvPr id="11" name="AutoShape 19" descr="https://www.usnews.com/static/img/mini-badge-color.svg">
          <a:extLst>
            <a:ext uri="{FF2B5EF4-FFF2-40B4-BE49-F238E27FC236}">
              <a16:creationId xmlns:a16="http://schemas.microsoft.com/office/drawing/2014/main" id="{68A183BE-8C50-4BD8-A849-CE97F0B4E8C9}"/>
            </a:ext>
          </a:extLst>
        </xdr:cNvPr>
        <xdr:cNvSpPr>
          <a:spLocks noChangeAspect="1" noChangeArrowheads="1"/>
        </xdr:cNvSpPr>
      </xdr:nvSpPr>
      <xdr:spPr bwMode="auto">
        <a:xfrm>
          <a:off x="0" y="1785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142875</xdr:rowOff>
    </xdr:to>
    <xdr:sp macro="" textlink="">
      <xdr:nvSpPr>
        <xdr:cNvPr id="12" name="AutoShape 20" descr="https://www.usnews.com/static/img/mini-badge-color.svg">
          <a:extLst>
            <a:ext uri="{FF2B5EF4-FFF2-40B4-BE49-F238E27FC236}">
              <a16:creationId xmlns:a16="http://schemas.microsoft.com/office/drawing/2014/main" id="{33155BC9-D9E1-4964-A4C3-DF688B867D50}"/>
            </a:ext>
          </a:extLst>
        </xdr:cNvPr>
        <xdr:cNvSpPr>
          <a:spLocks noChangeAspect="1" noChangeArrowheads="1"/>
        </xdr:cNvSpPr>
      </xdr:nvSpPr>
      <xdr:spPr bwMode="auto">
        <a:xfrm>
          <a:off x="0" y="19478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3" name="AutoShape 22" descr="https://www.usnews.com/static/img/mini-badge-color.svg">
          <a:extLst>
            <a:ext uri="{FF2B5EF4-FFF2-40B4-BE49-F238E27FC236}">
              <a16:creationId xmlns:a16="http://schemas.microsoft.com/office/drawing/2014/main" id="{35FE77ED-A349-4667-97B2-02EAEAD3EDFF}"/>
            </a:ext>
          </a:extLst>
        </xdr:cNvPr>
        <xdr:cNvSpPr>
          <a:spLocks noChangeAspect="1" noChangeArrowheads="1"/>
        </xdr:cNvSpPr>
      </xdr:nvSpPr>
      <xdr:spPr bwMode="auto">
        <a:xfrm>
          <a:off x="0" y="2109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142875</xdr:rowOff>
    </xdr:to>
    <xdr:sp macro="" textlink="">
      <xdr:nvSpPr>
        <xdr:cNvPr id="14" name="AutoShape 24" descr="https://www.usnews.com/static/img/mini-badge-color.svg">
          <a:extLst>
            <a:ext uri="{FF2B5EF4-FFF2-40B4-BE49-F238E27FC236}">
              <a16:creationId xmlns:a16="http://schemas.microsoft.com/office/drawing/2014/main" id="{5DD77549-FA65-47C8-B1E7-C8D7C972CA20}"/>
            </a:ext>
          </a:extLst>
        </xdr:cNvPr>
        <xdr:cNvSpPr>
          <a:spLocks noChangeAspect="1" noChangeArrowheads="1"/>
        </xdr:cNvSpPr>
      </xdr:nvSpPr>
      <xdr:spPr bwMode="auto">
        <a:xfrm>
          <a:off x="0" y="22717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142875</xdr:rowOff>
    </xdr:to>
    <xdr:sp macro="" textlink="">
      <xdr:nvSpPr>
        <xdr:cNvPr id="15" name="AutoShape 26" descr="https://www.usnews.com/static/img/mini-badge-color.svg">
          <a:extLst>
            <a:ext uri="{FF2B5EF4-FFF2-40B4-BE49-F238E27FC236}">
              <a16:creationId xmlns:a16="http://schemas.microsoft.com/office/drawing/2014/main" id="{53594F3E-F8E0-4C9C-9387-51910CEE09B1}"/>
            </a:ext>
          </a:extLst>
        </xdr:cNvPr>
        <xdr:cNvSpPr>
          <a:spLocks noChangeAspect="1" noChangeArrowheads="1"/>
        </xdr:cNvSpPr>
      </xdr:nvSpPr>
      <xdr:spPr bwMode="auto">
        <a:xfrm>
          <a:off x="0" y="2433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142875</xdr:rowOff>
    </xdr:to>
    <xdr:sp macro="" textlink="">
      <xdr:nvSpPr>
        <xdr:cNvPr id="16" name="AutoShape 28" descr="https://www.usnews.com/static/img/mini-badge-color.svg">
          <a:extLst>
            <a:ext uri="{FF2B5EF4-FFF2-40B4-BE49-F238E27FC236}">
              <a16:creationId xmlns:a16="http://schemas.microsoft.com/office/drawing/2014/main" id="{F0EDF9D0-B329-4C8C-BE23-92E217768506}"/>
            </a:ext>
          </a:extLst>
        </xdr:cNvPr>
        <xdr:cNvSpPr>
          <a:spLocks noChangeAspect="1" noChangeArrowheads="1"/>
        </xdr:cNvSpPr>
      </xdr:nvSpPr>
      <xdr:spPr bwMode="auto">
        <a:xfrm>
          <a:off x="0" y="2595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142875</xdr:rowOff>
    </xdr:to>
    <xdr:sp macro="" textlink="">
      <xdr:nvSpPr>
        <xdr:cNvPr id="17" name="AutoShape 30" descr="https://www.usnews.com/static/img/mini-badge-color.svg">
          <a:extLst>
            <a:ext uri="{FF2B5EF4-FFF2-40B4-BE49-F238E27FC236}">
              <a16:creationId xmlns:a16="http://schemas.microsoft.com/office/drawing/2014/main" id="{E8FAE25A-6C2C-4370-985C-7FD465B3E98C}"/>
            </a:ext>
          </a:extLst>
        </xdr:cNvPr>
        <xdr:cNvSpPr>
          <a:spLocks noChangeAspect="1" noChangeArrowheads="1"/>
        </xdr:cNvSpPr>
      </xdr:nvSpPr>
      <xdr:spPr bwMode="auto">
        <a:xfrm>
          <a:off x="0" y="27574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142875</xdr:rowOff>
    </xdr:to>
    <xdr:sp macro="" textlink="">
      <xdr:nvSpPr>
        <xdr:cNvPr id="18" name="AutoShape 32" descr="https://www.usnews.com/static/img/mini-badge-color.svg">
          <a:extLst>
            <a:ext uri="{FF2B5EF4-FFF2-40B4-BE49-F238E27FC236}">
              <a16:creationId xmlns:a16="http://schemas.microsoft.com/office/drawing/2014/main" id="{715217EE-5906-4591-A0E2-AFDB1C1A2EE4}"/>
            </a:ext>
          </a:extLst>
        </xdr:cNvPr>
        <xdr:cNvSpPr>
          <a:spLocks noChangeAspect="1" noChangeArrowheads="1"/>
        </xdr:cNvSpPr>
      </xdr:nvSpPr>
      <xdr:spPr bwMode="auto">
        <a:xfrm>
          <a:off x="0" y="2919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19" name="AutoShape 34" descr="https://www.usnews.com/static/img/mini-badge-color.svg">
          <a:extLst>
            <a:ext uri="{FF2B5EF4-FFF2-40B4-BE49-F238E27FC236}">
              <a16:creationId xmlns:a16="http://schemas.microsoft.com/office/drawing/2014/main" id="{854A7071-5B0A-4C3C-9645-CCC63CCB2F2E}"/>
            </a:ext>
          </a:extLst>
        </xdr:cNvPr>
        <xdr:cNvSpPr>
          <a:spLocks noChangeAspect="1" noChangeArrowheads="1"/>
        </xdr:cNvSpPr>
      </xdr:nvSpPr>
      <xdr:spPr bwMode="auto">
        <a:xfrm>
          <a:off x="0" y="3081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142875</xdr:rowOff>
    </xdr:to>
    <xdr:sp macro="" textlink="">
      <xdr:nvSpPr>
        <xdr:cNvPr id="20" name="AutoShape 36" descr="https://www.usnews.com/static/img/mini-badge-color.svg">
          <a:extLst>
            <a:ext uri="{FF2B5EF4-FFF2-40B4-BE49-F238E27FC236}">
              <a16:creationId xmlns:a16="http://schemas.microsoft.com/office/drawing/2014/main" id="{347DBFC2-F7A9-4C78-80EB-84D82AD38BA3}"/>
            </a:ext>
          </a:extLst>
        </xdr:cNvPr>
        <xdr:cNvSpPr>
          <a:spLocks noChangeAspect="1" noChangeArrowheads="1"/>
        </xdr:cNvSpPr>
      </xdr:nvSpPr>
      <xdr:spPr bwMode="auto">
        <a:xfrm>
          <a:off x="0" y="32432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142875</xdr:rowOff>
    </xdr:to>
    <xdr:sp macro="" textlink="">
      <xdr:nvSpPr>
        <xdr:cNvPr id="21" name="AutoShape 38" descr="https://www.usnews.com/static/img/mini-badge-color.svg">
          <a:extLst>
            <a:ext uri="{FF2B5EF4-FFF2-40B4-BE49-F238E27FC236}">
              <a16:creationId xmlns:a16="http://schemas.microsoft.com/office/drawing/2014/main" id="{914763D7-386A-4E88-9484-7EB4AA252C4D}"/>
            </a:ext>
          </a:extLst>
        </xdr:cNvPr>
        <xdr:cNvSpPr>
          <a:spLocks noChangeAspect="1" noChangeArrowheads="1"/>
        </xdr:cNvSpPr>
      </xdr:nvSpPr>
      <xdr:spPr bwMode="auto">
        <a:xfrm>
          <a:off x="0" y="34051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142875</xdr:rowOff>
    </xdr:to>
    <xdr:sp macro="" textlink="">
      <xdr:nvSpPr>
        <xdr:cNvPr id="22" name="AutoShape 39" descr="https://www.usnews.com/static/img/mini-badge-color.svg">
          <a:extLst>
            <a:ext uri="{FF2B5EF4-FFF2-40B4-BE49-F238E27FC236}">
              <a16:creationId xmlns:a16="http://schemas.microsoft.com/office/drawing/2014/main" id="{7B4E5EC6-E173-4FD8-AF07-0F0538FAB64D}"/>
            </a:ext>
          </a:extLst>
        </xdr:cNvPr>
        <xdr:cNvSpPr>
          <a:spLocks noChangeAspect="1" noChangeArrowheads="1"/>
        </xdr:cNvSpPr>
      </xdr:nvSpPr>
      <xdr:spPr bwMode="auto">
        <a:xfrm>
          <a:off x="0" y="35671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23" name="AutoShape 41" descr="https://www.usnews.com/static/img/mini-badge-color.svg">
          <a:extLst>
            <a:ext uri="{FF2B5EF4-FFF2-40B4-BE49-F238E27FC236}">
              <a16:creationId xmlns:a16="http://schemas.microsoft.com/office/drawing/2014/main" id="{8B8DC4B9-7F6F-436D-B89F-B95819062030}"/>
            </a:ext>
          </a:extLst>
        </xdr:cNvPr>
        <xdr:cNvSpPr>
          <a:spLocks noChangeAspect="1" noChangeArrowheads="1"/>
        </xdr:cNvSpPr>
      </xdr:nvSpPr>
      <xdr:spPr bwMode="auto">
        <a:xfrm>
          <a:off x="0" y="37290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142875</xdr:rowOff>
    </xdr:to>
    <xdr:sp macro="" textlink="">
      <xdr:nvSpPr>
        <xdr:cNvPr id="24" name="AutoShape 43" descr="https://www.usnews.com/static/img/mini-badge-color.svg">
          <a:extLst>
            <a:ext uri="{FF2B5EF4-FFF2-40B4-BE49-F238E27FC236}">
              <a16:creationId xmlns:a16="http://schemas.microsoft.com/office/drawing/2014/main" id="{18B77D6C-5B26-45A4-9345-641088504106}"/>
            </a:ext>
          </a:extLst>
        </xdr:cNvPr>
        <xdr:cNvSpPr>
          <a:spLocks noChangeAspect="1" noChangeArrowheads="1"/>
        </xdr:cNvSpPr>
      </xdr:nvSpPr>
      <xdr:spPr bwMode="auto">
        <a:xfrm>
          <a:off x="0" y="38909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5" name="AutoShape 45" descr="https://www.usnews.com/static/img/mini-badge-color.svg">
          <a:extLst>
            <a:ext uri="{FF2B5EF4-FFF2-40B4-BE49-F238E27FC236}">
              <a16:creationId xmlns:a16="http://schemas.microsoft.com/office/drawing/2014/main" id="{21A1A53C-CC19-43CA-89DA-5C42F38AF7D5}"/>
            </a:ext>
          </a:extLst>
        </xdr:cNvPr>
        <xdr:cNvSpPr>
          <a:spLocks noChangeAspect="1" noChangeArrowheads="1"/>
        </xdr:cNvSpPr>
      </xdr:nvSpPr>
      <xdr:spPr bwMode="auto">
        <a:xfrm>
          <a:off x="0" y="40528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142875</xdr:rowOff>
    </xdr:to>
    <xdr:sp macro="" textlink="">
      <xdr:nvSpPr>
        <xdr:cNvPr id="26" name="AutoShape 47" descr="https://www.usnews.com/static/img/mini-badge-color.svg">
          <a:extLst>
            <a:ext uri="{FF2B5EF4-FFF2-40B4-BE49-F238E27FC236}">
              <a16:creationId xmlns:a16="http://schemas.microsoft.com/office/drawing/2014/main" id="{3F25FEE7-6A56-4CC9-AE92-22704A0FBFB3}"/>
            </a:ext>
          </a:extLst>
        </xdr:cNvPr>
        <xdr:cNvSpPr>
          <a:spLocks noChangeAspect="1" noChangeArrowheads="1"/>
        </xdr:cNvSpPr>
      </xdr:nvSpPr>
      <xdr:spPr bwMode="auto">
        <a:xfrm>
          <a:off x="0" y="42148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142875</xdr:rowOff>
    </xdr:to>
    <xdr:sp macro="" textlink="">
      <xdr:nvSpPr>
        <xdr:cNvPr id="27" name="AutoShape 48" descr="https://www.usnews.com/static/img/mini-badge-color.svg">
          <a:extLst>
            <a:ext uri="{FF2B5EF4-FFF2-40B4-BE49-F238E27FC236}">
              <a16:creationId xmlns:a16="http://schemas.microsoft.com/office/drawing/2014/main" id="{E70C6FB0-CE7B-4314-9614-4486C85183E5}"/>
            </a:ext>
          </a:extLst>
        </xdr:cNvPr>
        <xdr:cNvSpPr>
          <a:spLocks noChangeAspect="1" noChangeArrowheads="1"/>
        </xdr:cNvSpPr>
      </xdr:nvSpPr>
      <xdr:spPr bwMode="auto">
        <a:xfrm>
          <a:off x="0" y="43767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142875</xdr:rowOff>
    </xdr:to>
    <xdr:sp macro="" textlink="">
      <xdr:nvSpPr>
        <xdr:cNvPr id="28" name="AutoShape 50" descr="https://www.usnews.com/static/img/mini-badge-color.svg">
          <a:extLst>
            <a:ext uri="{FF2B5EF4-FFF2-40B4-BE49-F238E27FC236}">
              <a16:creationId xmlns:a16="http://schemas.microsoft.com/office/drawing/2014/main" id="{2FF44672-0CE9-4F71-B1A1-61D4BCCD2F8C}"/>
            </a:ext>
          </a:extLst>
        </xdr:cNvPr>
        <xdr:cNvSpPr>
          <a:spLocks noChangeAspect="1" noChangeArrowheads="1"/>
        </xdr:cNvSpPr>
      </xdr:nvSpPr>
      <xdr:spPr bwMode="auto">
        <a:xfrm>
          <a:off x="0" y="4538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142875</xdr:rowOff>
    </xdr:to>
    <xdr:sp macro="" textlink="">
      <xdr:nvSpPr>
        <xdr:cNvPr id="29" name="AutoShape 52" descr="https://www.usnews.com/static/img/mini-badge-color.svg">
          <a:extLst>
            <a:ext uri="{FF2B5EF4-FFF2-40B4-BE49-F238E27FC236}">
              <a16:creationId xmlns:a16="http://schemas.microsoft.com/office/drawing/2014/main" id="{A6C38C57-CEAE-4EB1-A27E-8484225FE30A}"/>
            </a:ext>
          </a:extLst>
        </xdr:cNvPr>
        <xdr:cNvSpPr>
          <a:spLocks noChangeAspect="1" noChangeArrowheads="1"/>
        </xdr:cNvSpPr>
      </xdr:nvSpPr>
      <xdr:spPr bwMode="auto">
        <a:xfrm>
          <a:off x="0" y="4700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142875</xdr:rowOff>
    </xdr:to>
    <xdr:sp macro="" textlink="">
      <xdr:nvSpPr>
        <xdr:cNvPr id="30" name="AutoShape 54" descr="https://www.usnews.com/static/img/mini-badge-color.svg">
          <a:extLst>
            <a:ext uri="{FF2B5EF4-FFF2-40B4-BE49-F238E27FC236}">
              <a16:creationId xmlns:a16="http://schemas.microsoft.com/office/drawing/2014/main" id="{E2DA83C1-8709-40CE-A13F-DE1AFC22259C}"/>
            </a:ext>
          </a:extLst>
        </xdr:cNvPr>
        <xdr:cNvSpPr>
          <a:spLocks noChangeAspect="1" noChangeArrowheads="1"/>
        </xdr:cNvSpPr>
      </xdr:nvSpPr>
      <xdr:spPr bwMode="auto">
        <a:xfrm>
          <a:off x="0" y="4862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1" name="AutoShape 56" descr="https://www.usnews.com/static/img/mini-badge-color.svg">
          <a:extLst>
            <a:ext uri="{FF2B5EF4-FFF2-40B4-BE49-F238E27FC236}">
              <a16:creationId xmlns:a16="http://schemas.microsoft.com/office/drawing/2014/main" id="{0227459F-A175-4EDA-8067-9B4D3D6FF045}"/>
            </a:ext>
          </a:extLst>
        </xdr:cNvPr>
        <xdr:cNvSpPr>
          <a:spLocks noChangeAspect="1" noChangeArrowheads="1"/>
        </xdr:cNvSpPr>
      </xdr:nvSpPr>
      <xdr:spPr bwMode="auto">
        <a:xfrm>
          <a:off x="0" y="5024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142875</xdr:rowOff>
    </xdr:to>
    <xdr:sp macro="" textlink="">
      <xdr:nvSpPr>
        <xdr:cNvPr id="32" name="AutoShape 57" descr="https://www.usnews.com/static/img/mini-badge-color.svg">
          <a:extLst>
            <a:ext uri="{FF2B5EF4-FFF2-40B4-BE49-F238E27FC236}">
              <a16:creationId xmlns:a16="http://schemas.microsoft.com/office/drawing/2014/main" id="{365AD615-21BC-421E-B48B-1501D14E7EE2}"/>
            </a:ext>
          </a:extLst>
        </xdr:cNvPr>
        <xdr:cNvSpPr>
          <a:spLocks noChangeAspect="1" noChangeArrowheads="1"/>
        </xdr:cNvSpPr>
      </xdr:nvSpPr>
      <xdr:spPr bwMode="auto">
        <a:xfrm>
          <a:off x="0" y="5186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142875</xdr:rowOff>
    </xdr:to>
    <xdr:sp macro="" textlink="">
      <xdr:nvSpPr>
        <xdr:cNvPr id="33" name="AutoShape 59" descr="https://www.usnews.com/static/img/mini-badge-color.svg">
          <a:extLst>
            <a:ext uri="{FF2B5EF4-FFF2-40B4-BE49-F238E27FC236}">
              <a16:creationId xmlns:a16="http://schemas.microsoft.com/office/drawing/2014/main" id="{1BA007D6-63EA-4087-95D9-31CA73E7C86B}"/>
            </a:ext>
          </a:extLst>
        </xdr:cNvPr>
        <xdr:cNvSpPr>
          <a:spLocks noChangeAspect="1" noChangeArrowheads="1"/>
        </xdr:cNvSpPr>
      </xdr:nvSpPr>
      <xdr:spPr bwMode="auto">
        <a:xfrm>
          <a:off x="0" y="5348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142875</xdr:rowOff>
    </xdr:to>
    <xdr:sp macro="" textlink="">
      <xdr:nvSpPr>
        <xdr:cNvPr id="34" name="AutoShape 61" descr="https://www.usnews.com/static/img/mini-badge-color.svg">
          <a:extLst>
            <a:ext uri="{FF2B5EF4-FFF2-40B4-BE49-F238E27FC236}">
              <a16:creationId xmlns:a16="http://schemas.microsoft.com/office/drawing/2014/main" id="{CC0CE97E-EB94-40EA-BDAE-48590319CF7C}"/>
            </a:ext>
          </a:extLst>
        </xdr:cNvPr>
        <xdr:cNvSpPr>
          <a:spLocks noChangeAspect="1" noChangeArrowheads="1"/>
        </xdr:cNvSpPr>
      </xdr:nvSpPr>
      <xdr:spPr bwMode="auto">
        <a:xfrm>
          <a:off x="0" y="55102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142875</xdr:rowOff>
    </xdr:to>
    <xdr:sp macro="" textlink="">
      <xdr:nvSpPr>
        <xdr:cNvPr id="35" name="AutoShape 63" descr="https://www.usnews.com/static/img/mini-badge-color.svg">
          <a:extLst>
            <a:ext uri="{FF2B5EF4-FFF2-40B4-BE49-F238E27FC236}">
              <a16:creationId xmlns:a16="http://schemas.microsoft.com/office/drawing/2014/main" id="{4C654BF1-95D8-4503-9F38-C209E60689FC}"/>
            </a:ext>
          </a:extLst>
        </xdr:cNvPr>
        <xdr:cNvSpPr>
          <a:spLocks noChangeAspect="1" noChangeArrowheads="1"/>
        </xdr:cNvSpPr>
      </xdr:nvSpPr>
      <xdr:spPr bwMode="auto">
        <a:xfrm>
          <a:off x="0" y="56721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142875</xdr:rowOff>
    </xdr:to>
    <xdr:sp macro="" textlink="">
      <xdr:nvSpPr>
        <xdr:cNvPr id="36" name="AutoShape 65" descr="https://www.usnews.com/static/img/mini-badge-color.svg">
          <a:extLst>
            <a:ext uri="{FF2B5EF4-FFF2-40B4-BE49-F238E27FC236}">
              <a16:creationId xmlns:a16="http://schemas.microsoft.com/office/drawing/2014/main" id="{49BF4818-7FA8-4C1B-A4D1-92CE50E24064}"/>
            </a:ext>
          </a:extLst>
        </xdr:cNvPr>
        <xdr:cNvSpPr>
          <a:spLocks noChangeAspect="1" noChangeArrowheads="1"/>
        </xdr:cNvSpPr>
      </xdr:nvSpPr>
      <xdr:spPr bwMode="auto">
        <a:xfrm>
          <a:off x="0" y="5834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142875</xdr:rowOff>
    </xdr:to>
    <xdr:sp macro="" textlink="">
      <xdr:nvSpPr>
        <xdr:cNvPr id="37" name="AutoShape 66" descr="https://www.usnews.com/static/img/mini-badge-color.svg">
          <a:extLst>
            <a:ext uri="{FF2B5EF4-FFF2-40B4-BE49-F238E27FC236}">
              <a16:creationId xmlns:a16="http://schemas.microsoft.com/office/drawing/2014/main" id="{D9970235-DE88-4C8C-8697-39940209DA23}"/>
            </a:ext>
          </a:extLst>
        </xdr:cNvPr>
        <xdr:cNvSpPr>
          <a:spLocks noChangeAspect="1" noChangeArrowheads="1"/>
        </xdr:cNvSpPr>
      </xdr:nvSpPr>
      <xdr:spPr bwMode="auto">
        <a:xfrm>
          <a:off x="0" y="59959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142875</xdr:rowOff>
    </xdr:to>
    <xdr:sp macro="" textlink="">
      <xdr:nvSpPr>
        <xdr:cNvPr id="38" name="AutoShape 68" descr="https://www.usnews.com/static/img/mini-badge-color.svg">
          <a:extLst>
            <a:ext uri="{FF2B5EF4-FFF2-40B4-BE49-F238E27FC236}">
              <a16:creationId xmlns:a16="http://schemas.microsoft.com/office/drawing/2014/main" id="{D3C42203-94C0-4F2C-A4F6-876A730C263A}"/>
            </a:ext>
          </a:extLst>
        </xdr:cNvPr>
        <xdr:cNvSpPr>
          <a:spLocks noChangeAspect="1" noChangeArrowheads="1"/>
        </xdr:cNvSpPr>
      </xdr:nvSpPr>
      <xdr:spPr bwMode="auto">
        <a:xfrm>
          <a:off x="0" y="61579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142875</xdr:rowOff>
    </xdr:to>
    <xdr:sp macro="" textlink="">
      <xdr:nvSpPr>
        <xdr:cNvPr id="39" name="AutoShape 70" descr="https://www.usnews.com/static/img/mini-badge-color.svg">
          <a:extLst>
            <a:ext uri="{FF2B5EF4-FFF2-40B4-BE49-F238E27FC236}">
              <a16:creationId xmlns:a16="http://schemas.microsoft.com/office/drawing/2014/main" id="{8B9B4356-046E-497F-8B5B-E61FE460E6D6}"/>
            </a:ext>
          </a:extLst>
        </xdr:cNvPr>
        <xdr:cNvSpPr>
          <a:spLocks noChangeAspect="1" noChangeArrowheads="1"/>
        </xdr:cNvSpPr>
      </xdr:nvSpPr>
      <xdr:spPr bwMode="auto">
        <a:xfrm>
          <a:off x="0" y="63198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142875</xdr:rowOff>
    </xdr:to>
    <xdr:sp macro="" textlink="">
      <xdr:nvSpPr>
        <xdr:cNvPr id="40" name="AutoShape 72" descr="https://www.usnews.com/static/img/mini-badge-color.svg">
          <a:extLst>
            <a:ext uri="{FF2B5EF4-FFF2-40B4-BE49-F238E27FC236}">
              <a16:creationId xmlns:a16="http://schemas.microsoft.com/office/drawing/2014/main" id="{88F31431-CA7A-43C6-97FA-448B568F323E}"/>
            </a:ext>
          </a:extLst>
        </xdr:cNvPr>
        <xdr:cNvSpPr>
          <a:spLocks noChangeAspect="1" noChangeArrowheads="1"/>
        </xdr:cNvSpPr>
      </xdr:nvSpPr>
      <xdr:spPr bwMode="auto">
        <a:xfrm>
          <a:off x="0" y="64817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142875</xdr:rowOff>
    </xdr:to>
    <xdr:sp macro="" textlink="">
      <xdr:nvSpPr>
        <xdr:cNvPr id="41" name="AutoShape 74" descr="https://www.usnews.com/static/img/mini-badge-color.svg">
          <a:extLst>
            <a:ext uri="{FF2B5EF4-FFF2-40B4-BE49-F238E27FC236}">
              <a16:creationId xmlns:a16="http://schemas.microsoft.com/office/drawing/2014/main" id="{F62A1AF5-4C38-4F54-9C28-5F090B488761}"/>
            </a:ext>
          </a:extLst>
        </xdr:cNvPr>
        <xdr:cNvSpPr>
          <a:spLocks noChangeAspect="1" noChangeArrowheads="1"/>
        </xdr:cNvSpPr>
      </xdr:nvSpPr>
      <xdr:spPr bwMode="auto">
        <a:xfrm>
          <a:off x="0" y="6643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142875</xdr:rowOff>
    </xdr:to>
    <xdr:sp macro="" textlink="">
      <xdr:nvSpPr>
        <xdr:cNvPr id="42" name="AutoShape 75" descr="https://www.usnews.com/static/img/mini-badge-color.svg">
          <a:extLst>
            <a:ext uri="{FF2B5EF4-FFF2-40B4-BE49-F238E27FC236}">
              <a16:creationId xmlns:a16="http://schemas.microsoft.com/office/drawing/2014/main" id="{50F9F2A1-ECBD-4D8C-8086-2C99C51E24E4}"/>
            </a:ext>
          </a:extLst>
        </xdr:cNvPr>
        <xdr:cNvSpPr>
          <a:spLocks noChangeAspect="1" noChangeArrowheads="1"/>
        </xdr:cNvSpPr>
      </xdr:nvSpPr>
      <xdr:spPr bwMode="auto">
        <a:xfrm>
          <a:off x="0" y="6805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142875</xdr:rowOff>
    </xdr:to>
    <xdr:sp macro="" textlink="">
      <xdr:nvSpPr>
        <xdr:cNvPr id="43" name="AutoShape 77" descr="https://www.usnews.com/static/img/mini-badge-color.svg">
          <a:extLst>
            <a:ext uri="{FF2B5EF4-FFF2-40B4-BE49-F238E27FC236}">
              <a16:creationId xmlns:a16="http://schemas.microsoft.com/office/drawing/2014/main" id="{44B95FB7-55FA-4A6E-A9B5-D5F9F45F70DD}"/>
            </a:ext>
          </a:extLst>
        </xdr:cNvPr>
        <xdr:cNvSpPr>
          <a:spLocks noChangeAspect="1" noChangeArrowheads="1"/>
        </xdr:cNvSpPr>
      </xdr:nvSpPr>
      <xdr:spPr bwMode="auto">
        <a:xfrm>
          <a:off x="0" y="6967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142875</xdr:rowOff>
    </xdr:to>
    <xdr:sp macro="" textlink="">
      <xdr:nvSpPr>
        <xdr:cNvPr id="44" name="AutoShape 79" descr="https://www.usnews.com/static/img/mini-badge-color.svg">
          <a:extLst>
            <a:ext uri="{FF2B5EF4-FFF2-40B4-BE49-F238E27FC236}">
              <a16:creationId xmlns:a16="http://schemas.microsoft.com/office/drawing/2014/main" id="{016A738E-DD58-41DF-85FC-FEFFC5EE9957}"/>
            </a:ext>
          </a:extLst>
        </xdr:cNvPr>
        <xdr:cNvSpPr>
          <a:spLocks noChangeAspect="1" noChangeArrowheads="1"/>
        </xdr:cNvSpPr>
      </xdr:nvSpPr>
      <xdr:spPr bwMode="auto">
        <a:xfrm>
          <a:off x="0" y="7129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142875</xdr:rowOff>
    </xdr:to>
    <xdr:sp macro="" textlink="">
      <xdr:nvSpPr>
        <xdr:cNvPr id="45" name="AutoShape 81" descr="https://www.usnews.com/static/img/mini-badge-color.svg">
          <a:extLst>
            <a:ext uri="{FF2B5EF4-FFF2-40B4-BE49-F238E27FC236}">
              <a16:creationId xmlns:a16="http://schemas.microsoft.com/office/drawing/2014/main" id="{38CB4AAA-487D-4645-9DDB-B1EFC6FA9BE1}"/>
            </a:ext>
          </a:extLst>
        </xdr:cNvPr>
        <xdr:cNvSpPr>
          <a:spLocks noChangeAspect="1" noChangeArrowheads="1"/>
        </xdr:cNvSpPr>
      </xdr:nvSpPr>
      <xdr:spPr bwMode="auto">
        <a:xfrm>
          <a:off x="0" y="7291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142875</xdr:rowOff>
    </xdr:to>
    <xdr:sp macro="" textlink="">
      <xdr:nvSpPr>
        <xdr:cNvPr id="46" name="AutoShape 83" descr="https://www.usnews.com/static/img/mini-badge-color.svg">
          <a:extLst>
            <a:ext uri="{FF2B5EF4-FFF2-40B4-BE49-F238E27FC236}">
              <a16:creationId xmlns:a16="http://schemas.microsoft.com/office/drawing/2014/main" id="{051978BC-6DCB-4420-8053-8FF128FBB41C}"/>
            </a:ext>
          </a:extLst>
        </xdr:cNvPr>
        <xdr:cNvSpPr>
          <a:spLocks noChangeAspect="1" noChangeArrowheads="1"/>
        </xdr:cNvSpPr>
      </xdr:nvSpPr>
      <xdr:spPr bwMode="auto">
        <a:xfrm>
          <a:off x="0" y="7453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142875</xdr:rowOff>
    </xdr:to>
    <xdr:sp macro="" textlink="">
      <xdr:nvSpPr>
        <xdr:cNvPr id="47" name="AutoShape 84" descr="https://www.usnews.com/static/img/mini-badge-color.svg">
          <a:extLst>
            <a:ext uri="{FF2B5EF4-FFF2-40B4-BE49-F238E27FC236}">
              <a16:creationId xmlns:a16="http://schemas.microsoft.com/office/drawing/2014/main" id="{4053CED3-F79B-42DA-9B85-5275E59B8D40}"/>
            </a:ext>
          </a:extLst>
        </xdr:cNvPr>
        <xdr:cNvSpPr>
          <a:spLocks noChangeAspect="1" noChangeArrowheads="1"/>
        </xdr:cNvSpPr>
      </xdr:nvSpPr>
      <xdr:spPr bwMode="auto">
        <a:xfrm>
          <a:off x="0" y="76152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142875</xdr:rowOff>
    </xdr:to>
    <xdr:sp macro="" textlink="">
      <xdr:nvSpPr>
        <xdr:cNvPr id="48" name="AutoShape 86" descr="https://www.usnews.com/static/img/mini-badge-color.svg">
          <a:extLst>
            <a:ext uri="{FF2B5EF4-FFF2-40B4-BE49-F238E27FC236}">
              <a16:creationId xmlns:a16="http://schemas.microsoft.com/office/drawing/2014/main" id="{D7ACBB57-0DB1-4661-A773-099C4E69617C}"/>
            </a:ext>
          </a:extLst>
        </xdr:cNvPr>
        <xdr:cNvSpPr>
          <a:spLocks noChangeAspect="1" noChangeArrowheads="1"/>
        </xdr:cNvSpPr>
      </xdr:nvSpPr>
      <xdr:spPr bwMode="auto">
        <a:xfrm>
          <a:off x="0" y="77771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142875</xdr:rowOff>
    </xdr:to>
    <xdr:sp macro="" textlink="">
      <xdr:nvSpPr>
        <xdr:cNvPr id="49" name="AutoShape 88" descr="https://www.usnews.com/static/img/mini-badge-color.svg">
          <a:extLst>
            <a:ext uri="{FF2B5EF4-FFF2-40B4-BE49-F238E27FC236}">
              <a16:creationId xmlns:a16="http://schemas.microsoft.com/office/drawing/2014/main" id="{8A6DAC77-0CAC-4633-A49D-479D49CC396F}"/>
            </a:ext>
          </a:extLst>
        </xdr:cNvPr>
        <xdr:cNvSpPr>
          <a:spLocks noChangeAspect="1" noChangeArrowheads="1"/>
        </xdr:cNvSpPr>
      </xdr:nvSpPr>
      <xdr:spPr bwMode="auto">
        <a:xfrm>
          <a:off x="0" y="7939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142875</xdr:rowOff>
    </xdr:to>
    <xdr:sp macro="" textlink="">
      <xdr:nvSpPr>
        <xdr:cNvPr id="50" name="AutoShape 90" descr="https://www.usnews.com/static/img/mini-badge-color.svg">
          <a:extLst>
            <a:ext uri="{FF2B5EF4-FFF2-40B4-BE49-F238E27FC236}">
              <a16:creationId xmlns:a16="http://schemas.microsoft.com/office/drawing/2014/main" id="{195CB4E5-F7EA-4E55-8567-440516790A8C}"/>
            </a:ext>
          </a:extLst>
        </xdr:cNvPr>
        <xdr:cNvSpPr>
          <a:spLocks noChangeAspect="1" noChangeArrowheads="1"/>
        </xdr:cNvSpPr>
      </xdr:nvSpPr>
      <xdr:spPr bwMode="auto">
        <a:xfrm>
          <a:off x="0" y="8101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142875</xdr:rowOff>
    </xdr:to>
    <xdr:sp macro="" textlink="">
      <xdr:nvSpPr>
        <xdr:cNvPr id="51" name="AutoShape 92" descr="https://www.usnews.com/static/img/mini-badge-color.svg">
          <a:extLst>
            <a:ext uri="{FF2B5EF4-FFF2-40B4-BE49-F238E27FC236}">
              <a16:creationId xmlns:a16="http://schemas.microsoft.com/office/drawing/2014/main" id="{EC2CD80A-A30D-4A67-B44C-42FDEB47EAA1}"/>
            </a:ext>
          </a:extLst>
        </xdr:cNvPr>
        <xdr:cNvSpPr>
          <a:spLocks noChangeAspect="1" noChangeArrowheads="1"/>
        </xdr:cNvSpPr>
      </xdr:nvSpPr>
      <xdr:spPr bwMode="auto">
        <a:xfrm>
          <a:off x="0" y="8262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142875</xdr:rowOff>
    </xdr:to>
    <xdr:sp macro="" textlink="">
      <xdr:nvSpPr>
        <xdr:cNvPr id="52" name="AutoShape 93" descr="https://www.usnews.com/static/img/mini-badge-color.svg">
          <a:extLst>
            <a:ext uri="{FF2B5EF4-FFF2-40B4-BE49-F238E27FC236}">
              <a16:creationId xmlns:a16="http://schemas.microsoft.com/office/drawing/2014/main" id="{1155B4AA-216B-4C90-8034-0C2A2335CB7A}"/>
            </a:ext>
          </a:extLst>
        </xdr:cNvPr>
        <xdr:cNvSpPr>
          <a:spLocks noChangeAspect="1" noChangeArrowheads="1"/>
        </xdr:cNvSpPr>
      </xdr:nvSpPr>
      <xdr:spPr bwMode="auto">
        <a:xfrm>
          <a:off x="0" y="84248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142875</xdr:rowOff>
    </xdr:to>
    <xdr:sp macro="" textlink="">
      <xdr:nvSpPr>
        <xdr:cNvPr id="53" name="AutoShape 95" descr="https://www.usnews.com/static/img/mini-badge-color.svg">
          <a:extLst>
            <a:ext uri="{FF2B5EF4-FFF2-40B4-BE49-F238E27FC236}">
              <a16:creationId xmlns:a16="http://schemas.microsoft.com/office/drawing/2014/main" id="{E87CE2C0-733E-49E9-A3C1-E3C26713A569}"/>
            </a:ext>
          </a:extLst>
        </xdr:cNvPr>
        <xdr:cNvSpPr>
          <a:spLocks noChangeAspect="1" noChangeArrowheads="1"/>
        </xdr:cNvSpPr>
      </xdr:nvSpPr>
      <xdr:spPr bwMode="auto">
        <a:xfrm>
          <a:off x="0" y="8586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142875</xdr:rowOff>
    </xdr:to>
    <xdr:sp macro="" textlink="">
      <xdr:nvSpPr>
        <xdr:cNvPr id="54" name="AutoShape 97" descr="https://www.usnews.com/static/img/mini-badge-color.svg">
          <a:extLst>
            <a:ext uri="{FF2B5EF4-FFF2-40B4-BE49-F238E27FC236}">
              <a16:creationId xmlns:a16="http://schemas.microsoft.com/office/drawing/2014/main" id="{320753D9-208B-4175-B04D-9FC67C0E3C36}"/>
            </a:ext>
          </a:extLst>
        </xdr:cNvPr>
        <xdr:cNvSpPr>
          <a:spLocks noChangeAspect="1" noChangeArrowheads="1"/>
        </xdr:cNvSpPr>
      </xdr:nvSpPr>
      <xdr:spPr bwMode="auto">
        <a:xfrm>
          <a:off x="0" y="87487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142875</xdr:rowOff>
    </xdr:to>
    <xdr:sp macro="" textlink="">
      <xdr:nvSpPr>
        <xdr:cNvPr id="55" name="AutoShape 99" descr="https://www.usnews.com/static/img/mini-badge-color.svg">
          <a:extLst>
            <a:ext uri="{FF2B5EF4-FFF2-40B4-BE49-F238E27FC236}">
              <a16:creationId xmlns:a16="http://schemas.microsoft.com/office/drawing/2014/main" id="{7AB7E75E-AE13-4448-BEBD-08AA1D389F4C}"/>
            </a:ext>
          </a:extLst>
        </xdr:cNvPr>
        <xdr:cNvSpPr>
          <a:spLocks noChangeAspect="1" noChangeArrowheads="1"/>
        </xdr:cNvSpPr>
      </xdr:nvSpPr>
      <xdr:spPr bwMode="auto">
        <a:xfrm>
          <a:off x="0" y="8910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142875</xdr:rowOff>
    </xdr:to>
    <xdr:sp macro="" textlink="">
      <xdr:nvSpPr>
        <xdr:cNvPr id="56" name="AutoShape 101" descr="https://www.usnews.com/static/img/mini-badge-color.svg">
          <a:extLst>
            <a:ext uri="{FF2B5EF4-FFF2-40B4-BE49-F238E27FC236}">
              <a16:creationId xmlns:a16="http://schemas.microsoft.com/office/drawing/2014/main" id="{FA9A2617-1A82-48E5-9033-90B486C6EC10}"/>
            </a:ext>
          </a:extLst>
        </xdr:cNvPr>
        <xdr:cNvSpPr>
          <a:spLocks noChangeAspect="1" noChangeArrowheads="1"/>
        </xdr:cNvSpPr>
      </xdr:nvSpPr>
      <xdr:spPr bwMode="auto">
        <a:xfrm>
          <a:off x="0" y="9072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142875</xdr:rowOff>
    </xdr:to>
    <xdr:sp macro="" textlink="">
      <xdr:nvSpPr>
        <xdr:cNvPr id="57" name="AutoShape 102" descr="https://www.usnews.com/static/img/mini-badge-color.svg">
          <a:extLst>
            <a:ext uri="{FF2B5EF4-FFF2-40B4-BE49-F238E27FC236}">
              <a16:creationId xmlns:a16="http://schemas.microsoft.com/office/drawing/2014/main" id="{1C0D2B97-498A-49B4-AAE1-5FF67AEC4370}"/>
            </a:ext>
          </a:extLst>
        </xdr:cNvPr>
        <xdr:cNvSpPr>
          <a:spLocks noChangeAspect="1" noChangeArrowheads="1"/>
        </xdr:cNvSpPr>
      </xdr:nvSpPr>
      <xdr:spPr bwMode="auto">
        <a:xfrm>
          <a:off x="0" y="92344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142875</xdr:rowOff>
    </xdr:to>
    <xdr:sp macro="" textlink="">
      <xdr:nvSpPr>
        <xdr:cNvPr id="58" name="AutoShape 104" descr="https://www.usnews.com/static/img/mini-badge-color.svg">
          <a:extLst>
            <a:ext uri="{FF2B5EF4-FFF2-40B4-BE49-F238E27FC236}">
              <a16:creationId xmlns:a16="http://schemas.microsoft.com/office/drawing/2014/main" id="{281ADB6A-B21F-44B4-8DDC-DC0310FBDDA3}"/>
            </a:ext>
          </a:extLst>
        </xdr:cNvPr>
        <xdr:cNvSpPr>
          <a:spLocks noChangeAspect="1" noChangeArrowheads="1"/>
        </xdr:cNvSpPr>
      </xdr:nvSpPr>
      <xdr:spPr bwMode="auto">
        <a:xfrm>
          <a:off x="0" y="9396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142875</xdr:rowOff>
    </xdr:to>
    <xdr:sp macro="" textlink="">
      <xdr:nvSpPr>
        <xdr:cNvPr id="59" name="AutoShape 106" descr="https://www.usnews.com/static/img/mini-badge-color.svg">
          <a:extLst>
            <a:ext uri="{FF2B5EF4-FFF2-40B4-BE49-F238E27FC236}">
              <a16:creationId xmlns:a16="http://schemas.microsoft.com/office/drawing/2014/main" id="{E2684DF9-576D-4214-AF5A-4DCBD36D3075}"/>
            </a:ext>
          </a:extLst>
        </xdr:cNvPr>
        <xdr:cNvSpPr>
          <a:spLocks noChangeAspect="1" noChangeArrowheads="1"/>
        </xdr:cNvSpPr>
      </xdr:nvSpPr>
      <xdr:spPr bwMode="auto">
        <a:xfrm>
          <a:off x="0" y="9558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142875</xdr:rowOff>
    </xdr:to>
    <xdr:sp macro="" textlink="">
      <xdr:nvSpPr>
        <xdr:cNvPr id="60" name="AutoShape 108" descr="https://www.usnews.com/static/img/mini-badge-color.svg">
          <a:extLst>
            <a:ext uri="{FF2B5EF4-FFF2-40B4-BE49-F238E27FC236}">
              <a16:creationId xmlns:a16="http://schemas.microsoft.com/office/drawing/2014/main" id="{27D47BE3-4AE2-457A-8406-29A87C122123}"/>
            </a:ext>
          </a:extLst>
        </xdr:cNvPr>
        <xdr:cNvSpPr>
          <a:spLocks noChangeAspect="1" noChangeArrowheads="1"/>
        </xdr:cNvSpPr>
      </xdr:nvSpPr>
      <xdr:spPr bwMode="auto">
        <a:xfrm>
          <a:off x="0" y="97202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142875</xdr:rowOff>
    </xdr:to>
    <xdr:sp macro="" textlink="">
      <xdr:nvSpPr>
        <xdr:cNvPr id="61" name="AutoShape 110" descr="https://www.usnews.com/static/img/mini-badge-color.svg">
          <a:extLst>
            <a:ext uri="{FF2B5EF4-FFF2-40B4-BE49-F238E27FC236}">
              <a16:creationId xmlns:a16="http://schemas.microsoft.com/office/drawing/2014/main" id="{EDB706B4-E28E-457E-AEE1-5DF532F85775}"/>
            </a:ext>
          </a:extLst>
        </xdr:cNvPr>
        <xdr:cNvSpPr>
          <a:spLocks noChangeAspect="1" noChangeArrowheads="1"/>
        </xdr:cNvSpPr>
      </xdr:nvSpPr>
      <xdr:spPr bwMode="auto">
        <a:xfrm>
          <a:off x="0" y="98821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142875</xdr:rowOff>
    </xdr:to>
    <xdr:sp macro="" textlink="">
      <xdr:nvSpPr>
        <xdr:cNvPr id="62" name="AutoShape 111" descr="https://www.usnews.com/static/img/mini-badge-color.svg">
          <a:extLst>
            <a:ext uri="{FF2B5EF4-FFF2-40B4-BE49-F238E27FC236}">
              <a16:creationId xmlns:a16="http://schemas.microsoft.com/office/drawing/2014/main" id="{C2312CC6-F50F-43C2-9ACC-91F2B506F227}"/>
            </a:ext>
          </a:extLst>
        </xdr:cNvPr>
        <xdr:cNvSpPr>
          <a:spLocks noChangeAspect="1" noChangeArrowheads="1"/>
        </xdr:cNvSpPr>
      </xdr:nvSpPr>
      <xdr:spPr bwMode="auto">
        <a:xfrm>
          <a:off x="0" y="100441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142875</xdr:rowOff>
    </xdr:to>
    <xdr:sp macro="" textlink="">
      <xdr:nvSpPr>
        <xdr:cNvPr id="63" name="AutoShape 113" descr="https://www.usnews.com/static/img/mini-badge-color.svg">
          <a:extLst>
            <a:ext uri="{FF2B5EF4-FFF2-40B4-BE49-F238E27FC236}">
              <a16:creationId xmlns:a16="http://schemas.microsoft.com/office/drawing/2014/main" id="{55D3F24E-7A8A-4D05-B3EA-0E45BD760F2B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142875</xdr:rowOff>
    </xdr:to>
    <xdr:sp macro="" textlink="">
      <xdr:nvSpPr>
        <xdr:cNvPr id="64" name="AutoShape 115" descr="https://www.usnews.com/static/img/mini-badge-color.svg">
          <a:extLst>
            <a:ext uri="{FF2B5EF4-FFF2-40B4-BE49-F238E27FC236}">
              <a16:creationId xmlns:a16="http://schemas.microsoft.com/office/drawing/2014/main" id="{655DEC0A-CB06-41F3-8B73-F5AC0679D55B}"/>
            </a:ext>
          </a:extLst>
        </xdr:cNvPr>
        <xdr:cNvSpPr>
          <a:spLocks noChangeAspect="1" noChangeArrowheads="1"/>
        </xdr:cNvSpPr>
      </xdr:nvSpPr>
      <xdr:spPr bwMode="auto">
        <a:xfrm>
          <a:off x="0" y="103679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142875</xdr:rowOff>
    </xdr:to>
    <xdr:sp macro="" textlink="">
      <xdr:nvSpPr>
        <xdr:cNvPr id="65" name="AutoShape 117" descr="https://www.usnews.com/static/img/mini-badge-color.svg">
          <a:extLst>
            <a:ext uri="{FF2B5EF4-FFF2-40B4-BE49-F238E27FC236}">
              <a16:creationId xmlns:a16="http://schemas.microsoft.com/office/drawing/2014/main" id="{34157FBF-8510-438D-8B28-E3FD8B9F42D7}"/>
            </a:ext>
          </a:extLst>
        </xdr:cNvPr>
        <xdr:cNvSpPr>
          <a:spLocks noChangeAspect="1" noChangeArrowheads="1"/>
        </xdr:cNvSpPr>
      </xdr:nvSpPr>
      <xdr:spPr bwMode="auto">
        <a:xfrm>
          <a:off x="0" y="105298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142875</xdr:rowOff>
    </xdr:to>
    <xdr:sp macro="" textlink="">
      <xdr:nvSpPr>
        <xdr:cNvPr id="66" name="AutoShape 119" descr="https://www.usnews.com/static/img/mini-badge-color.svg">
          <a:extLst>
            <a:ext uri="{FF2B5EF4-FFF2-40B4-BE49-F238E27FC236}">
              <a16:creationId xmlns:a16="http://schemas.microsoft.com/office/drawing/2014/main" id="{B0B996E9-9B7B-4EC6-8C3D-0C67CD56A75C}"/>
            </a:ext>
          </a:extLst>
        </xdr:cNvPr>
        <xdr:cNvSpPr>
          <a:spLocks noChangeAspect="1" noChangeArrowheads="1"/>
        </xdr:cNvSpPr>
      </xdr:nvSpPr>
      <xdr:spPr bwMode="auto">
        <a:xfrm>
          <a:off x="0" y="106918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142875</xdr:rowOff>
    </xdr:to>
    <xdr:sp macro="" textlink="">
      <xdr:nvSpPr>
        <xdr:cNvPr id="67" name="AutoShape 121" descr="https://www.usnews.com/static/img/mini-badge-color.svg">
          <a:extLst>
            <a:ext uri="{FF2B5EF4-FFF2-40B4-BE49-F238E27FC236}">
              <a16:creationId xmlns:a16="http://schemas.microsoft.com/office/drawing/2014/main" id="{6BE25B4E-E82C-400A-B4AE-DB4E016D769F}"/>
            </a:ext>
          </a:extLst>
        </xdr:cNvPr>
        <xdr:cNvSpPr>
          <a:spLocks noChangeAspect="1" noChangeArrowheads="1"/>
        </xdr:cNvSpPr>
      </xdr:nvSpPr>
      <xdr:spPr bwMode="auto">
        <a:xfrm>
          <a:off x="0" y="108537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142875</xdr:rowOff>
    </xdr:to>
    <xdr:sp macro="" textlink="">
      <xdr:nvSpPr>
        <xdr:cNvPr id="68" name="AutoShape 123" descr="https://www.usnews.com/static/img/mini-badge-color.svg">
          <a:extLst>
            <a:ext uri="{FF2B5EF4-FFF2-40B4-BE49-F238E27FC236}">
              <a16:creationId xmlns:a16="http://schemas.microsoft.com/office/drawing/2014/main" id="{536675E9-D0F1-4067-B422-947AA285E347}"/>
            </a:ext>
          </a:extLst>
        </xdr:cNvPr>
        <xdr:cNvSpPr>
          <a:spLocks noChangeAspect="1" noChangeArrowheads="1"/>
        </xdr:cNvSpPr>
      </xdr:nvSpPr>
      <xdr:spPr bwMode="auto">
        <a:xfrm>
          <a:off x="0" y="11015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69" name="AutoShape 125" descr="https://www.usnews.com/static/img/mini-badge-color.svg">
          <a:extLst>
            <a:ext uri="{FF2B5EF4-FFF2-40B4-BE49-F238E27FC236}">
              <a16:creationId xmlns:a16="http://schemas.microsoft.com/office/drawing/2014/main" id="{035DFDAC-F6FA-4D9A-81E3-26E5CF3E1165}"/>
            </a:ext>
          </a:extLst>
        </xdr:cNvPr>
        <xdr:cNvSpPr>
          <a:spLocks noChangeAspect="1" noChangeArrowheads="1"/>
        </xdr:cNvSpPr>
      </xdr:nvSpPr>
      <xdr:spPr bwMode="auto">
        <a:xfrm>
          <a:off x="0" y="11177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142875</xdr:rowOff>
    </xdr:to>
    <xdr:sp macro="" textlink="">
      <xdr:nvSpPr>
        <xdr:cNvPr id="70" name="AutoShape 127" descr="https://www.usnews.com/static/img/mini-badge-color.svg">
          <a:extLst>
            <a:ext uri="{FF2B5EF4-FFF2-40B4-BE49-F238E27FC236}">
              <a16:creationId xmlns:a16="http://schemas.microsoft.com/office/drawing/2014/main" id="{150E5C7A-CC83-411B-A250-7A1B59FA3A5F}"/>
            </a:ext>
          </a:extLst>
        </xdr:cNvPr>
        <xdr:cNvSpPr>
          <a:spLocks noChangeAspect="1" noChangeArrowheads="1"/>
        </xdr:cNvSpPr>
      </xdr:nvSpPr>
      <xdr:spPr bwMode="auto">
        <a:xfrm>
          <a:off x="0" y="11339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142875</xdr:rowOff>
    </xdr:to>
    <xdr:sp macro="" textlink="">
      <xdr:nvSpPr>
        <xdr:cNvPr id="71" name="AutoShape 129" descr="https://www.usnews.com/static/img/mini-badge-color.svg">
          <a:extLst>
            <a:ext uri="{FF2B5EF4-FFF2-40B4-BE49-F238E27FC236}">
              <a16:creationId xmlns:a16="http://schemas.microsoft.com/office/drawing/2014/main" id="{B57BCBB3-5400-47EE-9B54-9C0FA423562B}"/>
            </a:ext>
          </a:extLst>
        </xdr:cNvPr>
        <xdr:cNvSpPr>
          <a:spLocks noChangeAspect="1" noChangeArrowheads="1"/>
        </xdr:cNvSpPr>
      </xdr:nvSpPr>
      <xdr:spPr bwMode="auto">
        <a:xfrm>
          <a:off x="0" y="11501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142875</xdr:rowOff>
    </xdr:to>
    <xdr:sp macro="" textlink="">
      <xdr:nvSpPr>
        <xdr:cNvPr id="72" name="AutoShape 131" descr="https://www.usnews.com/static/img/mini-badge-color.svg">
          <a:extLst>
            <a:ext uri="{FF2B5EF4-FFF2-40B4-BE49-F238E27FC236}">
              <a16:creationId xmlns:a16="http://schemas.microsoft.com/office/drawing/2014/main" id="{69DF6C7F-6457-4301-B950-42FB404A4062}"/>
            </a:ext>
          </a:extLst>
        </xdr:cNvPr>
        <xdr:cNvSpPr>
          <a:spLocks noChangeAspect="1" noChangeArrowheads="1"/>
        </xdr:cNvSpPr>
      </xdr:nvSpPr>
      <xdr:spPr bwMode="auto">
        <a:xfrm>
          <a:off x="0" y="11663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142875</xdr:rowOff>
    </xdr:to>
    <xdr:sp macro="" textlink="">
      <xdr:nvSpPr>
        <xdr:cNvPr id="73" name="AutoShape 133" descr="https://www.usnews.com/static/img/mini-badge-color.svg">
          <a:extLst>
            <a:ext uri="{FF2B5EF4-FFF2-40B4-BE49-F238E27FC236}">
              <a16:creationId xmlns:a16="http://schemas.microsoft.com/office/drawing/2014/main" id="{247DAE9E-1735-422B-8F2F-82DE8A152A20}"/>
            </a:ext>
          </a:extLst>
        </xdr:cNvPr>
        <xdr:cNvSpPr>
          <a:spLocks noChangeAspect="1" noChangeArrowheads="1"/>
        </xdr:cNvSpPr>
      </xdr:nvSpPr>
      <xdr:spPr bwMode="auto">
        <a:xfrm>
          <a:off x="0" y="11825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142875</xdr:rowOff>
    </xdr:to>
    <xdr:sp macro="" textlink="">
      <xdr:nvSpPr>
        <xdr:cNvPr id="74" name="AutoShape 135" descr="https://www.usnews.com/static/img/mini-badge-color.svg">
          <a:extLst>
            <a:ext uri="{FF2B5EF4-FFF2-40B4-BE49-F238E27FC236}">
              <a16:creationId xmlns:a16="http://schemas.microsoft.com/office/drawing/2014/main" id="{C9DBF860-7A0A-456D-A165-76A037D02154}"/>
            </a:ext>
          </a:extLst>
        </xdr:cNvPr>
        <xdr:cNvSpPr>
          <a:spLocks noChangeAspect="1" noChangeArrowheads="1"/>
        </xdr:cNvSpPr>
      </xdr:nvSpPr>
      <xdr:spPr bwMode="auto">
        <a:xfrm>
          <a:off x="0" y="119872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142875</xdr:rowOff>
    </xdr:to>
    <xdr:sp macro="" textlink="">
      <xdr:nvSpPr>
        <xdr:cNvPr id="75" name="AutoShape 137" descr="https://www.usnews.com/static/img/mini-badge-color.svg">
          <a:extLst>
            <a:ext uri="{FF2B5EF4-FFF2-40B4-BE49-F238E27FC236}">
              <a16:creationId xmlns:a16="http://schemas.microsoft.com/office/drawing/2014/main" id="{22607511-6689-44DA-A73F-4A32E480D589}"/>
            </a:ext>
          </a:extLst>
        </xdr:cNvPr>
        <xdr:cNvSpPr>
          <a:spLocks noChangeAspect="1" noChangeArrowheads="1"/>
        </xdr:cNvSpPr>
      </xdr:nvSpPr>
      <xdr:spPr bwMode="auto">
        <a:xfrm>
          <a:off x="0" y="121491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142875</xdr:rowOff>
    </xdr:to>
    <xdr:sp macro="" textlink="">
      <xdr:nvSpPr>
        <xdr:cNvPr id="76" name="AutoShape 139" descr="https://www.usnews.com/static/img/mini-badge-color.svg">
          <a:extLst>
            <a:ext uri="{FF2B5EF4-FFF2-40B4-BE49-F238E27FC236}">
              <a16:creationId xmlns:a16="http://schemas.microsoft.com/office/drawing/2014/main" id="{4E0ECA78-02A9-4F00-8D51-DE329DEB024E}"/>
            </a:ext>
          </a:extLst>
        </xdr:cNvPr>
        <xdr:cNvSpPr>
          <a:spLocks noChangeAspect="1" noChangeArrowheads="1"/>
        </xdr:cNvSpPr>
      </xdr:nvSpPr>
      <xdr:spPr bwMode="auto">
        <a:xfrm>
          <a:off x="0" y="12311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77" name="AutoShape 141" descr="https://www.usnews.com/static/img/mini-badge-color.svg">
          <a:extLst>
            <a:ext uri="{FF2B5EF4-FFF2-40B4-BE49-F238E27FC236}">
              <a16:creationId xmlns:a16="http://schemas.microsoft.com/office/drawing/2014/main" id="{009D0661-DA78-4CA7-BCC8-02BEEE17E380}"/>
            </a:ext>
          </a:extLst>
        </xdr:cNvPr>
        <xdr:cNvSpPr>
          <a:spLocks noChangeAspect="1" noChangeArrowheads="1"/>
        </xdr:cNvSpPr>
      </xdr:nvSpPr>
      <xdr:spPr bwMode="auto">
        <a:xfrm>
          <a:off x="0" y="124729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142875</xdr:rowOff>
    </xdr:to>
    <xdr:sp macro="" textlink="">
      <xdr:nvSpPr>
        <xdr:cNvPr id="78" name="AutoShape 143" descr="https://www.usnews.com/static/img/mini-badge-color.svg">
          <a:extLst>
            <a:ext uri="{FF2B5EF4-FFF2-40B4-BE49-F238E27FC236}">
              <a16:creationId xmlns:a16="http://schemas.microsoft.com/office/drawing/2014/main" id="{B0AA5937-D56C-4F96-B1D0-5E5B6D5AA2B0}"/>
            </a:ext>
          </a:extLst>
        </xdr:cNvPr>
        <xdr:cNvSpPr>
          <a:spLocks noChangeAspect="1" noChangeArrowheads="1"/>
        </xdr:cNvSpPr>
      </xdr:nvSpPr>
      <xdr:spPr bwMode="auto">
        <a:xfrm>
          <a:off x="0" y="126349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142875</xdr:rowOff>
    </xdr:to>
    <xdr:sp macro="" textlink="">
      <xdr:nvSpPr>
        <xdr:cNvPr id="79" name="AutoShape 145" descr="https://www.usnews.com/static/img/mini-badge-color.svg">
          <a:extLst>
            <a:ext uri="{FF2B5EF4-FFF2-40B4-BE49-F238E27FC236}">
              <a16:creationId xmlns:a16="http://schemas.microsoft.com/office/drawing/2014/main" id="{DDCBD031-E77F-4FCD-B721-86BE2E062468}"/>
            </a:ext>
          </a:extLst>
        </xdr:cNvPr>
        <xdr:cNvSpPr>
          <a:spLocks noChangeAspect="1" noChangeArrowheads="1"/>
        </xdr:cNvSpPr>
      </xdr:nvSpPr>
      <xdr:spPr bwMode="auto">
        <a:xfrm>
          <a:off x="0" y="127968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142875</xdr:rowOff>
    </xdr:to>
    <xdr:sp macro="" textlink="">
      <xdr:nvSpPr>
        <xdr:cNvPr id="80" name="AutoShape 147" descr="https://www.usnews.com/static/img/mini-badge-color.svg">
          <a:extLst>
            <a:ext uri="{FF2B5EF4-FFF2-40B4-BE49-F238E27FC236}">
              <a16:creationId xmlns:a16="http://schemas.microsoft.com/office/drawing/2014/main" id="{DBDE08AD-B6FB-451A-BC75-99A25F4C8AEF}"/>
            </a:ext>
          </a:extLst>
        </xdr:cNvPr>
        <xdr:cNvSpPr>
          <a:spLocks noChangeAspect="1" noChangeArrowheads="1"/>
        </xdr:cNvSpPr>
      </xdr:nvSpPr>
      <xdr:spPr bwMode="auto">
        <a:xfrm>
          <a:off x="0" y="129587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142875</xdr:rowOff>
    </xdr:to>
    <xdr:sp macro="" textlink="">
      <xdr:nvSpPr>
        <xdr:cNvPr id="81" name="AutoShape 149" descr="https://www.usnews.com/static/img/mini-badge-color.svg">
          <a:extLst>
            <a:ext uri="{FF2B5EF4-FFF2-40B4-BE49-F238E27FC236}">
              <a16:creationId xmlns:a16="http://schemas.microsoft.com/office/drawing/2014/main" id="{12F55A08-211E-4855-A5F5-588BF37DF917}"/>
            </a:ext>
          </a:extLst>
        </xdr:cNvPr>
        <xdr:cNvSpPr>
          <a:spLocks noChangeAspect="1" noChangeArrowheads="1"/>
        </xdr:cNvSpPr>
      </xdr:nvSpPr>
      <xdr:spPr bwMode="auto">
        <a:xfrm>
          <a:off x="0" y="13120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142875</xdr:rowOff>
    </xdr:to>
    <xdr:sp macro="" textlink="">
      <xdr:nvSpPr>
        <xdr:cNvPr id="82" name="AutoShape 150" descr="https://www.usnews.com/static/img/mini-badge-color.svg">
          <a:extLst>
            <a:ext uri="{FF2B5EF4-FFF2-40B4-BE49-F238E27FC236}">
              <a16:creationId xmlns:a16="http://schemas.microsoft.com/office/drawing/2014/main" id="{B9B77D07-729B-470A-A508-25A111105041}"/>
            </a:ext>
          </a:extLst>
        </xdr:cNvPr>
        <xdr:cNvSpPr>
          <a:spLocks noChangeAspect="1" noChangeArrowheads="1"/>
        </xdr:cNvSpPr>
      </xdr:nvSpPr>
      <xdr:spPr bwMode="auto">
        <a:xfrm>
          <a:off x="0" y="13282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142875</xdr:rowOff>
    </xdr:to>
    <xdr:sp macro="" textlink="">
      <xdr:nvSpPr>
        <xdr:cNvPr id="83" name="AutoShape 152" descr="https://www.usnews.com/static/img/mini-badge-color.svg">
          <a:extLst>
            <a:ext uri="{FF2B5EF4-FFF2-40B4-BE49-F238E27FC236}">
              <a16:creationId xmlns:a16="http://schemas.microsoft.com/office/drawing/2014/main" id="{5ECBBD47-5806-4D70-AB9C-406313EF699C}"/>
            </a:ext>
          </a:extLst>
        </xdr:cNvPr>
        <xdr:cNvSpPr>
          <a:spLocks noChangeAspect="1" noChangeArrowheads="1"/>
        </xdr:cNvSpPr>
      </xdr:nvSpPr>
      <xdr:spPr bwMode="auto">
        <a:xfrm>
          <a:off x="0" y="1344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142875</xdr:rowOff>
    </xdr:to>
    <xdr:sp macro="" textlink="">
      <xdr:nvSpPr>
        <xdr:cNvPr id="84" name="AutoShape 154" descr="https://www.usnews.com/static/img/mini-badge-color.svg">
          <a:extLst>
            <a:ext uri="{FF2B5EF4-FFF2-40B4-BE49-F238E27FC236}">
              <a16:creationId xmlns:a16="http://schemas.microsoft.com/office/drawing/2014/main" id="{6DD350E0-C085-4F43-9EBB-10F860157D1F}"/>
            </a:ext>
          </a:extLst>
        </xdr:cNvPr>
        <xdr:cNvSpPr>
          <a:spLocks noChangeAspect="1" noChangeArrowheads="1"/>
        </xdr:cNvSpPr>
      </xdr:nvSpPr>
      <xdr:spPr bwMode="auto">
        <a:xfrm>
          <a:off x="0" y="13606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142875</xdr:rowOff>
    </xdr:to>
    <xdr:sp macro="" textlink="">
      <xdr:nvSpPr>
        <xdr:cNvPr id="85" name="AutoShape 156" descr="https://www.usnews.com/static/img/mini-badge-color.svg">
          <a:extLst>
            <a:ext uri="{FF2B5EF4-FFF2-40B4-BE49-F238E27FC236}">
              <a16:creationId xmlns:a16="http://schemas.microsoft.com/office/drawing/2014/main" id="{96893973-55F5-4275-A57B-E073A0701EE5}"/>
            </a:ext>
          </a:extLst>
        </xdr:cNvPr>
        <xdr:cNvSpPr>
          <a:spLocks noChangeAspect="1" noChangeArrowheads="1"/>
        </xdr:cNvSpPr>
      </xdr:nvSpPr>
      <xdr:spPr bwMode="auto">
        <a:xfrm>
          <a:off x="0" y="13768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142875</xdr:rowOff>
    </xdr:to>
    <xdr:sp macro="" textlink="">
      <xdr:nvSpPr>
        <xdr:cNvPr id="86" name="AutoShape 158" descr="https://www.usnews.com/static/img/mini-badge-color.svg">
          <a:extLst>
            <a:ext uri="{FF2B5EF4-FFF2-40B4-BE49-F238E27FC236}">
              <a16:creationId xmlns:a16="http://schemas.microsoft.com/office/drawing/2014/main" id="{7F9B677F-A3D6-403E-A586-6885B36DEA83}"/>
            </a:ext>
          </a:extLst>
        </xdr:cNvPr>
        <xdr:cNvSpPr>
          <a:spLocks noChangeAspect="1" noChangeArrowheads="1"/>
        </xdr:cNvSpPr>
      </xdr:nvSpPr>
      <xdr:spPr bwMode="auto">
        <a:xfrm>
          <a:off x="0" y="13930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142875</xdr:rowOff>
    </xdr:to>
    <xdr:sp macro="" textlink="">
      <xdr:nvSpPr>
        <xdr:cNvPr id="87" name="AutoShape 160" descr="https://www.usnews.com/static/img/mini-badge-color.svg">
          <a:extLst>
            <a:ext uri="{FF2B5EF4-FFF2-40B4-BE49-F238E27FC236}">
              <a16:creationId xmlns:a16="http://schemas.microsoft.com/office/drawing/2014/main" id="{8A4BF377-2D66-4390-90CA-62DB72A69ED1}"/>
            </a:ext>
          </a:extLst>
        </xdr:cNvPr>
        <xdr:cNvSpPr>
          <a:spLocks noChangeAspect="1" noChangeArrowheads="1"/>
        </xdr:cNvSpPr>
      </xdr:nvSpPr>
      <xdr:spPr bwMode="auto">
        <a:xfrm>
          <a:off x="0" y="140922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142875</xdr:rowOff>
    </xdr:to>
    <xdr:sp macro="" textlink="">
      <xdr:nvSpPr>
        <xdr:cNvPr id="88" name="AutoShape 162" descr="https://www.usnews.com/static/img/mini-badge-color.svg">
          <a:extLst>
            <a:ext uri="{FF2B5EF4-FFF2-40B4-BE49-F238E27FC236}">
              <a16:creationId xmlns:a16="http://schemas.microsoft.com/office/drawing/2014/main" id="{7014118A-6722-4950-AA97-08CD8F8FFE26}"/>
            </a:ext>
          </a:extLst>
        </xdr:cNvPr>
        <xdr:cNvSpPr>
          <a:spLocks noChangeAspect="1" noChangeArrowheads="1"/>
        </xdr:cNvSpPr>
      </xdr:nvSpPr>
      <xdr:spPr bwMode="auto">
        <a:xfrm>
          <a:off x="0" y="142541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142875</xdr:rowOff>
    </xdr:to>
    <xdr:sp macro="" textlink="">
      <xdr:nvSpPr>
        <xdr:cNvPr id="89" name="AutoShape 164" descr="https://www.usnews.com/static/img/mini-badge-color.svg">
          <a:extLst>
            <a:ext uri="{FF2B5EF4-FFF2-40B4-BE49-F238E27FC236}">
              <a16:creationId xmlns:a16="http://schemas.microsoft.com/office/drawing/2014/main" id="{40BE93BA-91B3-4CB4-A20B-9DA28528B356}"/>
            </a:ext>
          </a:extLst>
        </xdr:cNvPr>
        <xdr:cNvSpPr>
          <a:spLocks noChangeAspect="1" noChangeArrowheads="1"/>
        </xdr:cNvSpPr>
      </xdr:nvSpPr>
      <xdr:spPr bwMode="auto">
        <a:xfrm>
          <a:off x="0" y="14416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142875</xdr:rowOff>
    </xdr:to>
    <xdr:sp macro="" textlink="">
      <xdr:nvSpPr>
        <xdr:cNvPr id="90" name="AutoShape 166" descr="https://www.usnews.com/static/img/mini-badge-color.svg">
          <a:extLst>
            <a:ext uri="{FF2B5EF4-FFF2-40B4-BE49-F238E27FC236}">
              <a16:creationId xmlns:a16="http://schemas.microsoft.com/office/drawing/2014/main" id="{43D17E93-EAD1-495A-AC6B-06219757688C}"/>
            </a:ext>
          </a:extLst>
        </xdr:cNvPr>
        <xdr:cNvSpPr>
          <a:spLocks noChangeAspect="1" noChangeArrowheads="1"/>
        </xdr:cNvSpPr>
      </xdr:nvSpPr>
      <xdr:spPr bwMode="auto">
        <a:xfrm>
          <a:off x="0" y="14578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142875</xdr:rowOff>
    </xdr:to>
    <xdr:sp macro="" textlink="">
      <xdr:nvSpPr>
        <xdr:cNvPr id="91" name="AutoShape 168" descr="https://www.usnews.com/static/img/mini-badge-color.svg">
          <a:extLst>
            <a:ext uri="{FF2B5EF4-FFF2-40B4-BE49-F238E27FC236}">
              <a16:creationId xmlns:a16="http://schemas.microsoft.com/office/drawing/2014/main" id="{FE662D4D-BE7A-4409-BD47-FA0AC3DD3E94}"/>
            </a:ext>
          </a:extLst>
        </xdr:cNvPr>
        <xdr:cNvSpPr>
          <a:spLocks noChangeAspect="1" noChangeArrowheads="1"/>
        </xdr:cNvSpPr>
      </xdr:nvSpPr>
      <xdr:spPr bwMode="auto">
        <a:xfrm>
          <a:off x="0" y="14739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142875</xdr:rowOff>
    </xdr:to>
    <xdr:sp macro="" textlink="">
      <xdr:nvSpPr>
        <xdr:cNvPr id="92" name="AutoShape 170" descr="https://www.usnews.com/static/img/mini-badge-color.svg">
          <a:extLst>
            <a:ext uri="{FF2B5EF4-FFF2-40B4-BE49-F238E27FC236}">
              <a16:creationId xmlns:a16="http://schemas.microsoft.com/office/drawing/2014/main" id="{6E376A11-C77F-4269-9760-E12C3920458F}"/>
            </a:ext>
          </a:extLst>
        </xdr:cNvPr>
        <xdr:cNvSpPr>
          <a:spLocks noChangeAspect="1" noChangeArrowheads="1"/>
        </xdr:cNvSpPr>
      </xdr:nvSpPr>
      <xdr:spPr bwMode="auto">
        <a:xfrm>
          <a:off x="0" y="149018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142875</xdr:rowOff>
    </xdr:to>
    <xdr:sp macro="" textlink="">
      <xdr:nvSpPr>
        <xdr:cNvPr id="93" name="AutoShape 172" descr="https://www.usnews.com/static/img/mini-badge-color.svg">
          <a:extLst>
            <a:ext uri="{FF2B5EF4-FFF2-40B4-BE49-F238E27FC236}">
              <a16:creationId xmlns:a16="http://schemas.microsoft.com/office/drawing/2014/main" id="{DCE72537-0B2D-4288-B9BB-27383D8A665D}"/>
            </a:ext>
          </a:extLst>
        </xdr:cNvPr>
        <xdr:cNvSpPr>
          <a:spLocks noChangeAspect="1" noChangeArrowheads="1"/>
        </xdr:cNvSpPr>
      </xdr:nvSpPr>
      <xdr:spPr bwMode="auto">
        <a:xfrm>
          <a:off x="0" y="15063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142875</xdr:rowOff>
    </xdr:to>
    <xdr:sp macro="" textlink="">
      <xdr:nvSpPr>
        <xdr:cNvPr id="94" name="AutoShape 174" descr="https://www.usnews.com/static/img/mini-badge-color.svg">
          <a:extLst>
            <a:ext uri="{FF2B5EF4-FFF2-40B4-BE49-F238E27FC236}">
              <a16:creationId xmlns:a16="http://schemas.microsoft.com/office/drawing/2014/main" id="{472DA93E-570C-4C59-AB0A-D88CBDEFCEAC}"/>
            </a:ext>
          </a:extLst>
        </xdr:cNvPr>
        <xdr:cNvSpPr>
          <a:spLocks noChangeAspect="1" noChangeArrowheads="1"/>
        </xdr:cNvSpPr>
      </xdr:nvSpPr>
      <xdr:spPr bwMode="auto">
        <a:xfrm>
          <a:off x="0" y="152257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142875</xdr:rowOff>
    </xdr:to>
    <xdr:sp macro="" textlink="">
      <xdr:nvSpPr>
        <xdr:cNvPr id="95" name="AutoShape 176" descr="https://www.usnews.com/static/img/mini-badge-color.svg">
          <a:extLst>
            <a:ext uri="{FF2B5EF4-FFF2-40B4-BE49-F238E27FC236}">
              <a16:creationId xmlns:a16="http://schemas.microsoft.com/office/drawing/2014/main" id="{3F1B2596-0265-4DBA-B398-C4C7DDC904E1}"/>
            </a:ext>
          </a:extLst>
        </xdr:cNvPr>
        <xdr:cNvSpPr>
          <a:spLocks noChangeAspect="1" noChangeArrowheads="1"/>
        </xdr:cNvSpPr>
      </xdr:nvSpPr>
      <xdr:spPr bwMode="auto">
        <a:xfrm>
          <a:off x="0" y="15387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142875</xdr:rowOff>
    </xdr:to>
    <xdr:sp macro="" textlink="">
      <xdr:nvSpPr>
        <xdr:cNvPr id="96" name="AutoShape 178" descr="https://www.usnews.com/static/img/mini-badge-color.svg">
          <a:extLst>
            <a:ext uri="{FF2B5EF4-FFF2-40B4-BE49-F238E27FC236}">
              <a16:creationId xmlns:a16="http://schemas.microsoft.com/office/drawing/2014/main" id="{AD29F3B9-FB5D-4E50-A49C-DC8A1D6146EA}"/>
            </a:ext>
          </a:extLst>
        </xdr:cNvPr>
        <xdr:cNvSpPr>
          <a:spLocks noChangeAspect="1" noChangeArrowheads="1"/>
        </xdr:cNvSpPr>
      </xdr:nvSpPr>
      <xdr:spPr bwMode="auto">
        <a:xfrm>
          <a:off x="0" y="15549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142875</xdr:rowOff>
    </xdr:to>
    <xdr:sp macro="" textlink="">
      <xdr:nvSpPr>
        <xdr:cNvPr id="97" name="AutoShape 180" descr="https://www.usnews.com/static/img/mini-badge-color.svg">
          <a:extLst>
            <a:ext uri="{FF2B5EF4-FFF2-40B4-BE49-F238E27FC236}">
              <a16:creationId xmlns:a16="http://schemas.microsoft.com/office/drawing/2014/main" id="{F31EE0C8-D400-4CCC-864D-E6352A2430DC}"/>
            </a:ext>
          </a:extLst>
        </xdr:cNvPr>
        <xdr:cNvSpPr>
          <a:spLocks noChangeAspect="1" noChangeArrowheads="1"/>
        </xdr:cNvSpPr>
      </xdr:nvSpPr>
      <xdr:spPr bwMode="auto">
        <a:xfrm>
          <a:off x="0" y="157114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142875</xdr:rowOff>
    </xdr:to>
    <xdr:sp macro="" textlink="">
      <xdr:nvSpPr>
        <xdr:cNvPr id="98" name="AutoShape 182" descr="https://www.usnews.com/static/img/mini-badge-color.svg">
          <a:extLst>
            <a:ext uri="{FF2B5EF4-FFF2-40B4-BE49-F238E27FC236}">
              <a16:creationId xmlns:a16="http://schemas.microsoft.com/office/drawing/2014/main" id="{E34D4C27-F535-4BD8-9D40-B2139A09C680}"/>
            </a:ext>
          </a:extLst>
        </xdr:cNvPr>
        <xdr:cNvSpPr>
          <a:spLocks noChangeAspect="1" noChangeArrowheads="1"/>
        </xdr:cNvSpPr>
      </xdr:nvSpPr>
      <xdr:spPr bwMode="auto">
        <a:xfrm>
          <a:off x="0" y="15873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142875</xdr:rowOff>
    </xdr:to>
    <xdr:sp macro="" textlink="">
      <xdr:nvSpPr>
        <xdr:cNvPr id="99" name="AutoShape 184" descr="https://www.usnews.com/static/img/mini-badge-color.svg">
          <a:extLst>
            <a:ext uri="{FF2B5EF4-FFF2-40B4-BE49-F238E27FC236}">
              <a16:creationId xmlns:a16="http://schemas.microsoft.com/office/drawing/2014/main" id="{9350A94A-3E65-468B-ACE2-6C51E417925B}"/>
            </a:ext>
          </a:extLst>
        </xdr:cNvPr>
        <xdr:cNvSpPr>
          <a:spLocks noChangeAspect="1" noChangeArrowheads="1"/>
        </xdr:cNvSpPr>
      </xdr:nvSpPr>
      <xdr:spPr bwMode="auto">
        <a:xfrm>
          <a:off x="0" y="16035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00" name="AutoShape 186" descr="https://www.usnews.com/static/img/mini-badge-color.svg">
          <a:extLst>
            <a:ext uri="{FF2B5EF4-FFF2-40B4-BE49-F238E27FC236}">
              <a16:creationId xmlns:a16="http://schemas.microsoft.com/office/drawing/2014/main" id="{D9ADE1E1-BD8F-4040-B781-46A88C25E230}"/>
            </a:ext>
          </a:extLst>
        </xdr:cNvPr>
        <xdr:cNvSpPr>
          <a:spLocks noChangeAspect="1" noChangeArrowheads="1"/>
        </xdr:cNvSpPr>
      </xdr:nvSpPr>
      <xdr:spPr bwMode="auto">
        <a:xfrm>
          <a:off x="0" y="161972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142875</xdr:rowOff>
    </xdr:to>
    <xdr:sp macro="" textlink="">
      <xdr:nvSpPr>
        <xdr:cNvPr id="101" name="AutoShape 188" descr="https://www.usnews.com/static/img/mini-badge-color.svg">
          <a:extLst>
            <a:ext uri="{FF2B5EF4-FFF2-40B4-BE49-F238E27FC236}">
              <a16:creationId xmlns:a16="http://schemas.microsoft.com/office/drawing/2014/main" id="{0418F72F-48DB-4E96-9683-D939C0C1F4BC}"/>
            </a:ext>
          </a:extLst>
        </xdr:cNvPr>
        <xdr:cNvSpPr>
          <a:spLocks noChangeAspect="1" noChangeArrowheads="1"/>
        </xdr:cNvSpPr>
      </xdr:nvSpPr>
      <xdr:spPr bwMode="auto">
        <a:xfrm>
          <a:off x="0" y="163591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142875</xdr:rowOff>
    </xdr:to>
    <xdr:sp macro="" textlink="">
      <xdr:nvSpPr>
        <xdr:cNvPr id="102" name="AutoShape 190" descr="https://www.usnews.com/static/img/mini-badge-color.svg">
          <a:extLst>
            <a:ext uri="{FF2B5EF4-FFF2-40B4-BE49-F238E27FC236}">
              <a16:creationId xmlns:a16="http://schemas.microsoft.com/office/drawing/2014/main" id="{B0156ADD-6900-4B09-861C-EE79D0FD16C6}"/>
            </a:ext>
          </a:extLst>
        </xdr:cNvPr>
        <xdr:cNvSpPr>
          <a:spLocks noChangeAspect="1" noChangeArrowheads="1"/>
        </xdr:cNvSpPr>
      </xdr:nvSpPr>
      <xdr:spPr bwMode="auto">
        <a:xfrm>
          <a:off x="0" y="165211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142875</xdr:rowOff>
    </xdr:to>
    <xdr:sp macro="" textlink="">
      <xdr:nvSpPr>
        <xdr:cNvPr id="103" name="AutoShape 192" descr="https://www.usnews.com/static/img/mini-badge-color.svg">
          <a:extLst>
            <a:ext uri="{FF2B5EF4-FFF2-40B4-BE49-F238E27FC236}">
              <a16:creationId xmlns:a16="http://schemas.microsoft.com/office/drawing/2014/main" id="{8F70C6F7-32DC-4C6B-B85A-0965751EAF6F}"/>
            </a:ext>
          </a:extLst>
        </xdr:cNvPr>
        <xdr:cNvSpPr>
          <a:spLocks noChangeAspect="1" noChangeArrowheads="1"/>
        </xdr:cNvSpPr>
      </xdr:nvSpPr>
      <xdr:spPr bwMode="auto">
        <a:xfrm>
          <a:off x="0" y="166830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142875</xdr:rowOff>
    </xdr:to>
    <xdr:sp macro="" textlink="">
      <xdr:nvSpPr>
        <xdr:cNvPr id="104" name="AutoShape 194" descr="https://www.usnews.com/static/img/mini-badge-color.svg">
          <a:extLst>
            <a:ext uri="{FF2B5EF4-FFF2-40B4-BE49-F238E27FC236}">
              <a16:creationId xmlns:a16="http://schemas.microsoft.com/office/drawing/2014/main" id="{B35330FF-BE0C-4895-9334-6A8EB19AD1BF}"/>
            </a:ext>
          </a:extLst>
        </xdr:cNvPr>
        <xdr:cNvSpPr>
          <a:spLocks noChangeAspect="1" noChangeArrowheads="1"/>
        </xdr:cNvSpPr>
      </xdr:nvSpPr>
      <xdr:spPr bwMode="auto">
        <a:xfrm>
          <a:off x="0" y="168449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142875</xdr:rowOff>
    </xdr:to>
    <xdr:sp macro="" textlink="">
      <xdr:nvSpPr>
        <xdr:cNvPr id="105" name="AutoShape 196" descr="https://www.usnews.com/static/img/mini-badge-color.svg">
          <a:extLst>
            <a:ext uri="{FF2B5EF4-FFF2-40B4-BE49-F238E27FC236}">
              <a16:creationId xmlns:a16="http://schemas.microsoft.com/office/drawing/2014/main" id="{29E3C636-7C2A-42C7-BEB9-4E55B219BAF5}"/>
            </a:ext>
          </a:extLst>
        </xdr:cNvPr>
        <xdr:cNvSpPr>
          <a:spLocks noChangeAspect="1" noChangeArrowheads="1"/>
        </xdr:cNvSpPr>
      </xdr:nvSpPr>
      <xdr:spPr bwMode="auto">
        <a:xfrm>
          <a:off x="0" y="170068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142875</xdr:rowOff>
    </xdr:to>
    <xdr:sp macro="" textlink="">
      <xdr:nvSpPr>
        <xdr:cNvPr id="106" name="AutoShape 198" descr="https://www.usnews.com/static/img/mini-badge-color.svg">
          <a:extLst>
            <a:ext uri="{FF2B5EF4-FFF2-40B4-BE49-F238E27FC236}">
              <a16:creationId xmlns:a16="http://schemas.microsoft.com/office/drawing/2014/main" id="{4091A944-22E7-4C24-A566-66C36BCB812E}"/>
            </a:ext>
          </a:extLst>
        </xdr:cNvPr>
        <xdr:cNvSpPr>
          <a:spLocks noChangeAspect="1" noChangeArrowheads="1"/>
        </xdr:cNvSpPr>
      </xdr:nvSpPr>
      <xdr:spPr bwMode="auto">
        <a:xfrm>
          <a:off x="0" y="171688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142875</xdr:rowOff>
    </xdr:to>
    <xdr:sp macro="" textlink="">
      <xdr:nvSpPr>
        <xdr:cNvPr id="107" name="AutoShape 200" descr="https://www.usnews.com/static/img/mini-badge-color.svg">
          <a:extLst>
            <a:ext uri="{FF2B5EF4-FFF2-40B4-BE49-F238E27FC236}">
              <a16:creationId xmlns:a16="http://schemas.microsoft.com/office/drawing/2014/main" id="{69FB2865-D674-49A6-9BC9-B4C6966F1FD3}"/>
            </a:ext>
          </a:extLst>
        </xdr:cNvPr>
        <xdr:cNvSpPr>
          <a:spLocks noChangeAspect="1" noChangeArrowheads="1"/>
        </xdr:cNvSpPr>
      </xdr:nvSpPr>
      <xdr:spPr bwMode="auto">
        <a:xfrm>
          <a:off x="0" y="173307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142875</xdr:rowOff>
    </xdr:to>
    <xdr:sp macro="" textlink="">
      <xdr:nvSpPr>
        <xdr:cNvPr id="108" name="AutoShape 202" descr="https://www.usnews.com/static/img/mini-badge-color.svg">
          <a:extLst>
            <a:ext uri="{FF2B5EF4-FFF2-40B4-BE49-F238E27FC236}">
              <a16:creationId xmlns:a16="http://schemas.microsoft.com/office/drawing/2014/main" id="{FB8C646F-FD44-4A78-A809-8C8FF0B46540}"/>
            </a:ext>
          </a:extLst>
        </xdr:cNvPr>
        <xdr:cNvSpPr>
          <a:spLocks noChangeAspect="1" noChangeArrowheads="1"/>
        </xdr:cNvSpPr>
      </xdr:nvSpPr>
      <xdr:spPr bwMode="auto">
        <a:xfrm>
          <a:off x="0" y="17492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142875</xdr:rowOff>
    </xdr:to>
    <xdr:sp macro="" textlink="">
      <xdr:nvSpPr>
        <xdr:cNvPr id="109" name="AutoShape 204" descr="https://www.usnews.com/static/img/mini-badge-color.svg">
          <a:extLst>
            <a:ext uri="{FF2B5EF4-FFF2-40B4-BE49-F238E27FC236}">
              <a16:creationId xmlns:a16="http://schemas.microsoft.com/office/drawing/2014/main" id="{6723DC59-A17F-4B5D-B519-74A0C61CC66D}"/>
            </a:ext>
          </a:extLst>
        </xdr:cNvPr>
        <xdr:cNvSpPr>
          <a:spLocks noChangeAspect="1" noChangeArrowheads="1"/>
        </xdr:cNvSpPr>
      </xdr:nvSpPr>
      <xdr:spPr bwMode="auto">
        <a:xfrm>
          <a:off x="0" y="17654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142875</xdr:rowOff>
    </xdr:to>
    <xdr:sp macro="" textlink="">
      <xdr:nvSpPr>
        <xdr:cNvPr id="110" name="AutoShape 206" descr="https://www.usnews.com/static/img/mini-badge-color.svg">
          <a:extLst>
            <a:ext uri="{FF2B5EF4-FFF2-40B4-BE49-F238E27FC236}">
              <a16:creationId xmlns:a16="http://schemas.microsoft.com/office/drawing/2014/main" id="{981B29E8-F701-4F8D-9EF5-6B319EEBFB58}"/>
            </a:ext>
          </a:extLst>
        </xdr:cNvPr>
        <xdr:cNvSpPr>
          <a:spLocks noChangeAspect="1" noChangeArrowheads="1"/>
        </xdr:cNvSpPr>
      </xdr:nvSpPr>
      <xdr:spPr bwMode="auto">
        <a:xfrm>
          <a:off x="0" y="17816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142875</xdr:rowOff>
    </xdr:to>
    <xdr:sp macro="" textlink="">
      <xdr:nvSpPr>
        <xdr:cNvPr id="111" name="AutoShape 208" descr="https://www.usnews.com/static/img/mini-badge-color.svg">
          <a:extLst>
            <a:ext uri="{FF2B5EF4-FFF2-40B4-BE49-F238E27FC236}">
              <a16:creationId xmlns:a16="http://schemas.microsoft.com/office/drawing/2014/main" id="{F3099EC2-3791-4CE3-9E20-28BF75CC765F}"/>
            </a:ext>
          </a:extLst>
        </xdr:cNvPr>
        <xdr:cNvSpPr>
          <a:spLocks noChangeAspect="1" noChangeArrowheads="1"/>
        </xdr:cNvSpPr>
      </xdr:nvSpPr>
      <xdr:spPr bwMode="auto">
        <a:xfrm>
          <a:off x="0" y="17978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142875</xdr:rowOff>
    </xdr:to>
    <xdr:sp macro="" textlink="">
      <xdr:nvSpPr>
        <xdr:cNvPr id="112" name="AutoShape 210" descr="https://www.usnews.com/static/img/mini-badge-color.svg">
          <a:extLst>
            <a:ext uri="{FF2B5EF4-FFF2-40B4-BE49-F238E27FC236}">
              <a16:creationId xmlns:a16="http://schemas.microsoft.com/office/drawing/2014/main" id="{7346644D-7B74-46F4-B98D-2BECCCBAB8B9}"/>
            </a:ext>
          </a:extLst>
        </xdr:cNvPr>
        <xdr:cNvSpPr>
          <a:spLocks noChangeAspect="1" noChangeArrowheads="1"/>
        </xdr:cNvSpPr>
      </xdr:nvSpPr>
      <xdr:spPr bwMode="auto">
        <a:xfrm>
          <a:off x="0" y="18140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142875</xdr:rowOff>
    </xdr:to>
    <xdr:sp macro="" textlink="">
      <xdr:nvSpPr>
        <xdr:cNvPr id="113" name="AutoShape 212" descr="https://www.usnews.com/static/img/mini-badge-color.svg">
          <a:extLst>
            <a:ext uri="{FF2B5EF4-FFF2-40B4-BE49-F238E27FC236}">
              <a16:creationId xmlns:a16="http://schemas.microsoft.com/office/drawing/2014/main" id="{A8ACBC1E-935F-4FFD-85FB-2564A2380E59}"/>
            </a:ext>
          </a:extLst>
        </xdr:cNvPr>
        <xdr:cNvSpPr>
          <a:spLocks noChangeAspect="1" noChangeArrowheads="1"/>
        </xdr:cNvSpPr>
      </xdr:nvSpPr>
      <xdr:spPr bwMode="auto">
        <a:xfrm>
          <a:off x="0" y="18302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142875</xdr:rowOff>
    </xdr:to>
    <xdr:sp macro="" textlink="">
      <xdr:nvSpPr>
        <xdr:cNvPr id="114" name="AutoShape 214" descr="https://www.usnews.com/static/img/mini-badge-color.svg">
          <a:extLst>
            <a:ext uri="{FF2B5EF4-FFF2-40B4-BE49-F238E27FC236}">
              <a16:creationId xmlns:a16="http://schemas.microsoft.com/office/drawing/2014/main" id="{D92FE872-8317-436F-91E8-E6ECC1222742}"/>
            </a:ext>
          </a:extLst>
        </xdr:cNvPr>
        <xdr:cNvSpPr>
          <a:spLocks noChangeAspect="1" noChangeArrowheads="1"/>
        </xdr:cNvSpPr>
      </xdr:nvSpPr>
      <xdr:spPr bwMode="auto">
        <a:xfrm>
          <a:off x="0" y="184642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142875</xdr:rowOff>
    </xdr:to>
    <xdr:sp macro="" textlink="">
      <xdr:nvSpPr>
        <xdr:cNvPr id="115" name="AutoShape 216" descr="https://www.usnews.com/static/img/mini-badge-color.svg">
          <a:extLst>
            <a:ext uri="{FF2B5EF4-FFF2-40B4-BE49-F238E27FC236}">
              <a16:creationId xmlns:a16="http://schemas.microsoft.com/office/drawing/2014/main" id="{43F51898-6E4F-4991-8780-82FDB222E970}"/>
            </a:ext>
          </a:extLst>
        </xdr:cNvPr>
        <xdr:cNvSpPr>
          <a:spLocks noChangeAspect="1" noChangeArrowheads="1"/>
        </xdr:cNvSpPr>
      </xdr:nvSpPr>
      <xdr:spPr bwMode="auto">
        <a:xfrm>
          <a:off x="0" y="186261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142875</xdr:rowOff>
    </xdr:to>
    <xdr:sp macro="" textlink="">
      <xdr:nvSpPr>
        <xdr:cNvPr id="116" name="AutoShape 218" descr="https://www.usnews.com/static/img/mini-badge-color.svg">
          <a:extLst>
            <a:ext uri="{FF2B5EF4-FFF2-40B4-BE49-F238E27FC236}">
              <a16:creationId xmlns:a16="http://schemas.microsoft.com/office/drawing/2014/main" id="{B74B4C5E-B7E1-449B-B39C-4F3B4B5F1ACB}"/>
            </a:ext>
          </a:extLst>
        </xdr:cNvPr>
        <xdr:cNvSpPr>
          <a:spLocks noChangeAspect="1" noChangeArrowheads="1"/>
        </xdr:cNvSpPr>
      </xdr:nvSpPr>
      <xdr:spPr bwMode="auto">
        <a:xfrm>
          <a:off x="0" y="18788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142875</xdr:rowOff>
    </xdr:to>
    <xdr:sp macro="" textlink="">
      <xdr:nvSpPr>
        <xdr:cNvPr id="117" name="AutoShape 220" descr="https://www.usnews.com/static/img/mini-badge-color.svg">
          <a:extLst>
            <a:ext uri="{FF2B5EF4-FFF2-40B4-BE49-F238E27FC236}">
              <a16:creationId xmlns:a16="http://schemas.microsoft.com/office/drawing/2014/main" id="{6B35975B-A914-4412-B1D6-EE80C3BB4D08}"/>
            </a:ext>
          </a:extLst>
        </xdr:cNvPr>
        <xdr:cNvSpPr>
          <a:spLocks noChangeAspect="1" noChangeArrowheads="1"/>
        </xdr:cNvSpPr>
      </xdr:nvSpPr>
      <xdr:spPr bwMode="auto">
        <a:xfrm>
          <a:off x="0" y="189499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142875</xdr:rowOff>
    </xdr:to>
    <xdr:sp macro="" textlink="">
      <xdr:nvSpPr>
        <xdr:cNvPr id="118" name="AutoShape 222" descr="https://www.usnews.com/static/img/mini-badge-color.svg">
          <a:extLst>
            <a:ext uri="{FF2B5EF4-FFF2-40B4-BE49-F238E27FC236}">
              <a16:creationId xmlns:a16="http://schemas.microsoft.com/office/drawing/2014/main" id="{88B9370A-B0FD-4930-9B3D-16E8FEE46894}"/>
            </a:ext>
          </a:extLst>
        </xdr:cNvPr>
        <xdr:cNvSpPr>
          <a:spLocks noChangeAspect="1" noChangeArrowheads="1"/>
        </xdr:cNvSpPr>
      </xdr:nvSpPr>
      <xdr:spPr bwMode="auto">
        <a:xfrm>
          <a:off x="0" y="191119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142875</xdr:rowOff>
    </xdr:to>
    <xdr:sp macro="" textlink="">
      <xdr:nvSpPr>
        <xdr:cNvPr id="119" name="AutoShape 224" descr="https://www.usnews.com/static/img/mini-badge-color.svg">
          <a:extLst>
            <a:ext uri="{FF2B5EF4-FFF2-40B4-BE49-F238E27FC236}">
              <a16:creationId xmlns:a16="http://schemas.microsoft.com/office/drawing/2014/main" id="{7135F954-3B44-48AB-A719-C973A63450D1}"/>
            </a:ext>
          </a:extLst>
        </xdr:cNvPr>
        <xdr:cNvSpPr>
          <a:spLocks noChangeAspect="1" noChangeArrowheads="1"/>
        </xdr:cNvSpPr>
      </xdr:nvSpPr>
      <xdr:spPr bwMode="auto">
        <a:xfrm>
          <a:off x="0" y="192738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142875</xdr:rowOff>
    </xdr:to>
    <xdr:sp macro="" textlink="">
      <xdr:nvSpPr>
        <xdr:cNvPr id="120" name="AutoShape 226" descr="https://www.usnews.com/static/img/mini-badge-color.svg">
          <a:extLst>
            <a:ext uri="{FF2B5EF4-FFF2-40B4-BE49-F238E27FC236}">
              <a16:creationId xmlns:a16="http://schemas.microsoft.com/office/drawing/2014/main" id="{19823625-214B-4344-8A74-5D63F7249E6A}"/>
            </a:ext>
          </a:extLst>
        </xdr:cNvPr>
        <xdr:cNvSpPr>
          <a:spLocks noChangeAspect="1" noChangeArrowheads="1"/>
        </xdr:cNvSpPr>
      </xdr:nvSpPr>
      <xdr:spPr bwMode="auto">
        <a:xfrm>
          <a:off x="0" y="194357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142875</xdr:rowOff>
    </xdr:to>
    <xdr:sp macro="" textlink="">
      <xdr:nvSpPr>
        <xdr:cNvPr id="121" name="AutoShape 228" descr="https://www.usnews.com/static/img/mini-badge-color.svg">
          <a:extLst>
            <a:ext uri="{FF2B5EF4-FFF2-40B4-BE49-F238E27FC236}">
              <a16:creationId xmlns:a16="http://schemas.microsoft.com/office/drawing/2014/main" id="{60F0EDDF-E4C8-40C5-8840-ACC2FADAFC66}"/>
            </a:ext>
          </a:extLst>
        </xdr:cNvPr>
        <xdr:cNvSpPr>
          <a:spLocks noChangeAspect="1" noChangeArrowheads="1"/>
        </xdr:cNvSpPr>
      </xdr:nvSpPr>
      <xdr:spPr bwMode="auto">
        <a:xfrm>
          <a:off x="0" y="19597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142875</xdr:rowOff>
    </xdr:to>
    <xdr:sp macro="" textlink="">
      <xdr:nvSpPr>
        <xdr:cNvPr id="122" name="AutoShape 229" descr="https://www.usnews.com/static/img/mini-badge-color.svg">
          <a:extLst>
            <a:ext uri="{FF2B5EF4-FFF2-40B4-BE49-F238E27FC236}">
              <a16:creationId xmlns:a16="http://schemas.microsoft.com/office/drawing/2014/main" id="{14FFD11D-6164-4A7B-9E19-64718C955CED}"/>
            </a:ext>
          </a:extLst>
        </xdr:cNvPr>
        <xdr:cNvSpPr>
          <a:spLocks noChangeAspect="1" noChangeArrowheads="1"/>
        </xdr:cNvSpPr>
      </xdr:nvSpPr>
      <xdr:spPr bwMode="auto">
        <a:xfrm>
          <a:off x="0" y="19759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142875</xdr:rowOff>
    </xdr:to>
    <xdr:sp macro="" textlink="">
      <xdr:nvSpPr>
        <xdr:cNvPr id="123" name="AutoShape 231" descr="https://www.usnews.com/static/img/mini-badge-color.svg">
          <a:extLst>
            <a:ext uri="{FF2B5EF4-FFF2-40B4-BE49-F238E27FC236}">
              <a16:creationId xmlns:a16="http://schemas.microsoft.com/office/drawing/2014/main" id="{206B8438-CF6C-46A6-B3C8-C70E954BB22C}"/>
            </a:ext>
          </a:extLst>
        </xdr:cNvPr>
        <xdr:cNvSpPr>
          <a:spLocks noChangeAspect="1" noChangeArrowheads="1"/>
        </xdr:cNvSpPr>
      </xdr:nvSpPr>
      <xdr:spPr bwMode="auto">
        <a:xfrm>
          <a:off x="0" y="19921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142875</xdr:rowOff>
    </xdr:to>
    <xdr:sp macro="" textlink="">
      <xdr:nvSpPr>
        <xdr:cNvPr id="124" name="AutoShape 233" descr="https://www.usnews.com/static/img/mini-badge-color.svg">
          <a:extLst>
            <a:ext uri="{FF2B5EF4-FFF2-40B4-BE49-F238E27FC236}">
              <a16:creationId xmlns:a16="http://schemas.microsoft.com/office/drawing/2014/main" id="{1F07EB7A-39BB-45EA-8D40-C7792E79298D}"/>
            </a:ext>
          </a:extLst>
        </xdr:cNvPr>
        <xdr:cNvSpPr>
          <a:spLocks noChangeAspect="1" noChangeArrowheads="1"/>
        </xdr:cNvSpPr>
      </xdr:nvSpPr>
      <xdr:spPr bwMode="auto">
        <a:xfrm>
          <a:off x="0" y="20083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142875</xdr:rowOff>
    </xdr:to>
    <xdr:sp macro="" textlink="">
      <xdr:nvSpPr>
        <xdr:cNvPr id="125" name="AutoShape 235" descr="https://www.usnews.com/static/img/mini-badge-color.svg">
          <a:extLst>
            <a:ext uri="{FF2B5EF4-FFF2-40B4-BE49-F238E27FC236}">
              <a16:creationId xmlns:a16="http://schemas.microsoft.com/office/drawing/2014/main" id="{11E1710A-7ABE-4BB9-A395-A181B5D2B031}"/>
            </a:ext>
          </a:extLst>
        </xdr:cNvPr>
        <xdr:cNvSpPr>
          <a:spLocks noChangeAspect="1" noChangeArrowheads="1"/>
        </xdr:cNvSpPr>
      </xdr:nvSpPr>
      <xdr:spPr bwMode="auto">
        <a:xfrm>
          <a:off x="0" y="20245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142875</xdr:rowOff>
    </xdr:to>
    <xdr:sp macro="" textlink="">
      <xdr:nvSpPr>
        <xdr:cNvPr id="126" name="AutoShape 237" descr="https://www.usnews.com/static/img/mini-badge-color.svg">
          <a:extLst>
            <a:ext uri="{FF2B5EF4-FFF2-40B4-BE49-F238E27FC236}">
              <a16:creationId xmlns:a16="http://schemas.microsoft.com/office/drawing/2014/main" id="{AD1800F8-9336-4F04-A8EC-EB4BD2FCF6D8}"/>
            </a:ext>
          </a:extLst>
        </xdr:cNvPr>
        <xdr:cNvSpPr>
          <a:spLocks noChangeAspect="1" noChangeArrowheads="1"/>
        </xdr:cNvSpPr>
      </xdr:nvSpPr>
      <xdr:spPr bwMode="auto">
        <a:xfrm>
          <a:off x="0" y="20407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142875</xdr:rowOff>
    </xdr:to>
    <xdr:sp macro="" textlink="">
      <xdr:nvSpPr>
        <xdr:cNvPr id="127" name="AutoShape 239" descr="https://www.usnews.com/static/img/mini-badge-color.svg">
          <a:extLst>
            <a:ext uri="{FF2B5EF4-FFF2-40B4-BE49-F238E27FC236}">
              <a16:creationId xmlns:a16="http://schemas.microsoft.com/office/drawing/2014/main" id="{57A624DF-AABD-4815-BBAE-08B2E61A6E95}"/>
            </a:ext>
          </a:extLst>
        </xdr:cNvPr>
        <xdr:cNvSpPr>
          <a:spLocks noChangeAspect="1" noChangeArrowheads="1"/>
        </xdr:cNvSpPr>
      </xdr:nvSpPr>
      <xdr:spPr bwMode="auto">
        <a:xfrm>
          <a:off x="0" y="205692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142875</xdr:rowOff>
    </xdr:to>
    <xdr:sp macro="" textlink="">
      <xdr:nvSpPr>
        <xdr:cNvPr id="128" name="AutoShape 241" descr="https://www.usnews.com/static/img/mini-badge-color.svg">
          <a:extLst>
            <a:ext uri="{FF2B5EF4-FFF2-40B4-BE49-F238E27FC236}">
              <a16:creationId xmlns:a16="http://schemas.microsoft.com/office/drawing/2014/main" id="{24E0230F-586D-4053-B388-2D6489E7100A}"/>
            </a:ext>
          </a:extLst>
        </xdr:cNvPr>
        <xdr:cNvSpPr>
          <a:spLocks noChangeAspect="1" noChangeArrowheads="1"/>
        </xdr:cNvSpPr>
      </xdr:nvSpPr>
      <xdr:spPr bwMode="auto">
        <a:xfrm>
          <a:off x="0" y="207311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142875</xdr:rowOff>
    </xdr:to>
    <xdr:sp macro="" textlink="">
      <xdr:nvSpPr>
        <xdr:cNvPr id="129" name="AutoShape 243" descr="https://www.usnews.com/static/img/mini-badge-color.svg">
          <a:extLst>
            <a:ext uri="{FF2B5EF4-FFF2-40B4-BE49-F238E27FC236}">
              <a16:creationId xmlns:a16="http://schemas.microsoft.com/office/drawing/2014/main" id="{8D3999A2-0BF2-42A0-8612-58003E78E152}"/>
            </a:ext>
          </a:extLst>
        </xdr:cNvPr>
        <xdr:cNvSpPr>
          <a:spLocks noChangeAspect="1" noChangeArrowheads="1"/>
        </xdr:cNvSpPr>
      </xdr:nvSpPr>
      <xdr:spPr bwMode="auto">
        <a:xfrm>
          <a:off x="0" y="20893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142875</xdr:rowOff>
    </xdr:to>
    <xdr:sp macro="" textlink="">
      <xdr:nvSpPr>
        <xdr:cNvPr id="130" name="AutoShape 245" descr="https://www.usnews.com/static/img/mini-badge-color.svg">
          <a:extLst>
            <a:ext uri="{FF2B5EF4-FFF2-40B4-BE49-F238E27FC236}">
              <a16:creationId xmlns:a16="http://schemas.microsoft.com/office/drawing/2014/main" id="{DC3A724C-4407-422F-B4B4-E73E7E0A66F0}"/>
            </a:ext>
          </a:extLst>
        </xdr:cNvPr>
        <xdr:cNvSpPr>
          <a:spLocks noChangeAspect="1" noChangeArrowheads="1"/>
        </xdr:cNvSpPr>
      </xdr:nvSpPr>
      <xdr:spPr bwMode="auto">
        <a:xfrm>
          <a:off x="0" y="21055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142875</xdr:rowOff>
    </xdr:to>
    <xdr:sp macro="" textlink="">
      <xdr:nvSpPr>
        <xdr:cNvPr id="131" name="AutoShape 247" descr="https://www.usnews.com/static/img/mini-badge-color.svg">
          <a:extLst>
            <a:ext uri="{FF2B5EF4-FFF2-40B4-BE49-F238E27FC236}">
              <a16:creationId xmlns:a16="http://schemas.microsoft.com/office/drawing/2014/main" id="{75F08E78-BF03-4E8C-A266-5873158B9A2F}"/>
            </a:ext>
          </a:extLst>
        </xdr:cNvPr>
        <xdr:cNvSpPr>
          <a:spLocks noChangeAspect="1" noChangeArrowheads="1"/>
        </xdr:cNvSpPr>
      </xdr:nvSpPr>
      <xdr:spPr bwMode="auto">
        <a:xfrm>
          <a:off x="0" y="21216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142875</xdr:rowOff>
    </xdr:to>
    <xdr:sp macro="" textlink="">
      <xdr:nvSpPr>
        <xdr:cNvPr id="132" name="AutoShape 249" descr="https://www.usnews.com/static/img/mini-badge-color.svg">
          <a:extLst>
            <a:ext uri="{FF2B5EF4-FFF2-40B4-BE49-F238E27FC236}">
              <a16:creationId xmlns:a16="http://schemas.microsoft.com/office/drawing/2014/main" id="{1A6D7209-97DE-4F59-A344-68BC4BBBBF82}"/>
            </a:ext>
          </a:extLst>
        </xdr:cNvPr>
        <xdr:cNvSpPr>
          <a:spLocks noChangeAspect="1" noChangeArrowheads="1"/>
        </xdr:cNvSpPr>
      </xdr:nvSpPr>
      <xdr:spPr bwMode="auto">
        <a:xfrm>
          <a:off x="0" y="213788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142875</xdr:rowOff>
    </xdr:to>
    <xdr:sp macro="" textlink="">
      <xdr:nvSpPr>
        <xdr:cNvPr id="133" name="AutoShape 251" descr="https://www.usnews.com/static/img/mini-badge-color.svg">
          <a:extLst>
            <a:ext uri="{FF2B5EF4-FFF2-40B4-BE49-F238E27FC236}">
              <a16:creationId xmlns:a16="http://schemas.microsoft.com/office/drawing/2014/main" id="{062546DD-0720-4F24-964E-065230122757}"/>
            </a:ext>
          </a:extLst>
        </xdr:cNvPr>
        <xdr:cNvSpPr>
          <a:spLocks noChangeAspect="1" noChangeArrowheads="1"/>
        </xdr:cNvSpPr>
      </xdr:nvSpPr>
      <xdr:spPr bwMode="auto">
        <a:xfrm>
          <a:off x="0" y="21540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142875</xdr:rowOff>
    </xdr:to>
    <xdr:sp macro="" textlink="">
      <xdr:nvSpPr>
        <xdr:cNvPr id="134" name="AutoShape 253" descr="https://www.usnews.com/static/img/mini-badge-color.svg">
          <a:extLst>
            <a:ext uri="{FF2B5EF4-FFF2-40B4-BE49-F238E27FC236}">
              <a16:creationId xmlns:a16="http://schemas.microsoft.com/office/drawing/2014/main" id="{9BA70B54-58F6-4833-BF5D-1F9F69378AA8}"/>
            </a:ext>
          </a:extLst>
        </xdr:cNvPr>
        <xdr:cNvSpPr>
          <a:spLocks noChangeAspect="1" noChangeArrowheads="1"/>
        </xdr:cNvSpPr>
      </xdr:nvSpPr>
      <xdr:spPr bwMode="auto">
        <a:xfrm>
          <a:off x="0" y="217027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142875</xdr:rowOff>
    </xdr:to>
    <xdr:sp macro="" textlink="">
      <xdr:nvSpPr>
        <xdr:cNvPr id="135" name="AutoShape 255" descr="https://www.usnews.com/static/img/mini-badge-color.svg">
          <a:extLst>
            <a:ext uri="{FF2B5EF4-FFF2-40B4-BE49-F238E27FC236}">
              <a16:creationId xmlns:a16="http://schemas.microsoft.com/office/drawing/2014/main" id="{59F22298-55EB-4199-8966-17DDD7C06206}"/>
            </a:ext>
          </a:extLst>
        </xdr:cNvPr>
        <xdr:cNvSpPr>
          <a:spLocks noChangeAspect="1" noChangeArrowheads="1"/>
        </xdr:cNvSpPr>
      </xdr:nvSpPr>
      <xdr:spPr bwMode="auto">
        <a:xfrm>
          <a:off x="0" y="21864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142875</xdr:rowOff>
    </xdr:to>
    <xdr:sp macro="" textlink="">
      <xdr:nvSpPr>
        <xdr:cNvPr id="136" name="AutoShape 257" descr="https://www.usnews.com/static/img/mini-badge-color.svg">
          <a:extLst>
            <a:ext uri="{FF2B5EF4-FFF2-40B4-BE49-F238E27FC236}">
              <a16:creationId xmlns:a16="http://schemas.microsoft.com/office/drawing/2014/main" id="{684D2D1A-6C12-4C39-90E4-D87E6B521B23}"/>
            </a:ext>
          </a:extLst>
        </xdr:cNvPr>
        <xdr:cNvSpPr>
          <a:spLocks noChangeAspect="1" noChangeArrowheads="1"/>
        </xdr:cNvSpPr>
      </xdr:nvSpPr>
      <xdr:spPr bwMode="auto">
        <a:xfrm>
          <a:off x="0" y="22026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142875</xdr:rowOff>
    </xdr:to>
    <xdr:sp macro="" textlink="">
      <xdr:nvSpPr>
        <xdr:cNvPr id="137" name="AutoShape 259" descr="https://www.usnews.com/static/img/mini-badge-color.svg">
          <a:extLst>
            <a:ext uri="{FF2B5EF4-FFF2-40B4-BE49-F238E27FC236}">
              <a16:creationId xmlns:a16="http://schemas.microsoft.com/office/drawing/2014/main" id="{17B571F7-740E-4A73-A42C-C73CC6F37D73}"/>
            </a:ext>
          </a:extLst>
        </xdr:cNvPr>
        <xdr:cNvSpPr>
          <a:spLocks noChangeAspect="1" noChangeArrowheads="1"/>
        </xdr:cNvSpPr>
      </xdr:nvSpPr>
      <xdr:spPr bwMode="auto">
        <a:xfrm>
          <a:off x="0" y="221884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142875</xdr:rowOff>
    </xdr:to>
    <xdr:sp macro="" textlink="">
      <xdr:nvSpPr>
        <xdr:cNvPr id="138" name="AutoShape 261" descr="https://www.usnews.com/static/img/mini-badge-color.svg">
          <a:extLst>
            <a:ext uri="{FF2B5EF4-FFF2-40B4-BE49-F238E27FC236}">
              <a16:creationId xmlns:a16="http://schemas.microsoft.com/office/drawing/2014/main" id="{5DAA44ED-4A6B-4457-B422-988CF413BF33}"/>
            </a:ext>
          </a:extLst>
        </xdr:cNvPr>
        <xdr:cNvSpPr>
          <a:spLocks noChangeAspect="1" noChangeArrowheads="1"/>
        </xdr:cNvSpPr>
      </xdr:nvSpPr>
      <xdr:spPr bwMode="auto">
        <a:xfrm>
          <a:off x="0" y="22350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142875</xdr:rowOff>
    </xdr:to>
    <xdr:sp macro="" textlink="">
      <xdr:nvSpPr>
        <xdr:cNvPr id="139" name="AutoShape 263" descr="https://www.usnews.com/static/img/mini-badge-color.svg">
          <a:extLst>
            <a:ext uri="{FF2B5EF4-FFF2-40B4-BE49-F238E27FC236}">
              <a16:creationId xmlns:a16="http://schemas.microsoft.com/office/drawing/2014/main" id="{DB8B4847-3BD3-4FDE-AB1B-DECF51D39BBE}"/>
            </a:ext>
          </a:extLst>
        </xdr:cNvPr>
        <xdr:cNvSpPr>
          <a:spLocks noChangeAspect="1" noChangeArrowheads="1"/>
        </xdr:cNvSpPr>
      </xdr:nvSpPr>
      <xdr:spPr bwMode="auto">
        <a:xfrm>
          <a:off x="0" y="22512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142875</xdr:rowOff>
    </xdr:to>
    <xdr:sp macro="" textlink="">
      <xdr:nvSpPr>
        <xdr:cNvPr id="140" name="AutoShape 265" descr="https://www.usnews.com/static/img/mini-badge-color.svg">
          <a:extLst>
            <a:ext uri="{FF2B5EF4-FFF2-40B4-BE49-F238E27FC236}">
              <a16:creationId xmlns:a16="http://schemas.microsoft.com/office/drawing/2014/main" id="{2A50C650-A98F-427D-BEE5-C6C18FC45EE5}"/>
            </a:ext>
          </a:extLst>
        </xdr:cNvPr>
        <xdr:cNvSpPr>
          <a:spLocks noChangeAspect="1" noChangeArrowheads="1"/>
        </xdr:cNvSpPr>
      </xdr:nvSpPr>
      <xdr:spPr bwMode="auto">
        <a:xfrm>
          <a:off x="0" y="226742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142875</xdr:rowOff>
    </xdr:to>
    <xdr:sp macro="" textlink="">
      <xdr:nvSpPr>
        <xdr:cNvPr id="141" name="AutoShape 267" descr="https://www.usnews.com/static/img/mini-badge-color.svg">
          <a:extLst>
            <a:ext uri="{FF2B5EF4-FFF2-40B4-BE49-F238E27FC236}">
              <a16:creationId xmlns:a16="http://schemas.microsoft.com/office/drawing/2014/main" id="{94D913AF-6CD8-46E3-966E-73B779FA5704}"/>
            </a:ext>
          </a:extLst>
        </xdr:cNvPr>
        <xdr:cNvSpPr>
          <a:spLocks noChangeAspect="1" noChangeArrowheads="1"/>
        </xdr:cNvSpPr>
      </xdr:nvSpPr>
      <xdr:spPr bwMode="auto">
        <a:xfrm>
          <a:off x="0" y="228361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142875</xdr:rowOff>
    </xdr:to>
    <xdr:sp macro="" textlink="">
      <xdr:nvSpPr>
        <xdr:cNvPr id="142" name="AutoShape 268" descr="https://www.usnews.com/static/img/mini-badge-color.svg">
          <a:extLst>
            <a:ext uri="{FF2B5EF4-FFF2-40B4-BE49-F238E27FC236}">
              <a16:creationId xmlns:a16="http://schemas.microsoft.com/office/drawing/2014/main" id="{0CBD1E4F-AA25-45FA-913D-0506BDF71F07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142875</xdr:rowOff>
    </xdr:to>
    <xdr:sp macro="" textlink="">
      <xdr:nvSpPr>
        <xdr:cNvPr id="143" name="AutoShape 270" descr="https://www.usnews.com/static/img/mini-badge-color.svg">
          <a:extLst>
            <a:ext uri="{FF2B5EF4-FFF2-40B4-BE49-F238E27FC236}">
              <a16:creationId xmlns:a16="http://schemas.microsoft.com/office/drawing/2014/main" id="{34D15883-CFF7-4A78-AC32-D245DB018AE2}"/>
            </a:ext>
          </a:extLst>
        </xdr:cNvPr>
        <xdr:cNvSpPr>
          <a:spLocks noChangeAspect="1" noChangeArrowheads="1"/>
        </xdr:cNvSpPr>
      </xdr:nvSpPr>
      <xdr:spPr bwMode="auto">
        <a:xfrm>
          <a:off x="0" y="231600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142875</xdr:rowOff>
    </xdr:to>
    <xdr:sp macro="" textlink="">
      <xdr:nvSpPr>
        <xdr:cNvPr id="144" name="AutoShape 272" descr="https://www.usnews.com/static/img/mini-badge-color.svg">
          <a:extLst>
            <a:ext uri="{FF2B5EF4-FFF2-40B4-BE49-F238E27FC236}">
              <a16:creationId xmlns:a16="http://schemas.microsoft.com/office/drawing/2014/main" id="{DC458D62-6A71-43F3-9901-EA75505AE21A}"/>
            </a:ext>
          </a:extLst>
        </xdr:cNvPr>
        <xdr:cNvSpPr>
          <a:spLocks noChangeAspect="1" noChangeArrowheads="1"/>
        </xdr:cNvSpPr>
      </xdr:nvSpPr>
      <xdr:spPr bwMode="auto">
        <a:xfrm>
          <a:off x="0" y="233219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142875</xdr:rowOff>
    </xdr:to>
    <xdr:sp macro="" textlink="">
      <xdr:nvSpPr>
        <xdr:cNvPr id="145" name="AutoShape 274" descr="https://www.usnews.com/static/img/mini-badge-color.svg">
          <a:extLst>
            <a:ext uri="{FF2B5EF4-FFF2-40B4-BE49-F238E27FC236}">
              <a16:creationId xmlns:a16="http://schemas.microsoft.com/office/drawing/2014/main" id="{4BA02D2D-BB32-4F32-A32B-47A6CCBF5622}"/>
            </a:ext>
          </a:extLst>
        </xdr:cNvPr>
        <xdr:cNvSpPr>
          <a:spLocks noChangeAspect="1" noChangeArrowheads="1"/>
        </xdr:cNvSpPr>
      </xdr:nvSpPr>
      <xdr:spPr bwMode="auto">
        <a:xfrm>
          <a:off x="0" y="234838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142875</xdr:rowOff>
    </xdr:to>
    <xdr:sp macro="" textlink="">
      <xdr:nvSpPr>
        <xdr:cNvPr id="146" name="AutoShape 276" descr="https://www.usnews.com/static/img/mini-badge-color.svg">
          <a:extLst>
            <a:ext uri="{FF2B5EF4-FFF2-40B4-BE49-F238E27FC236}">
              <a16:creationId xmlns:a16="http://schemas.microsoft.com/office/drawing/2014/main" id="{64D17E5F-5BCD-4B36-A2EE-125DC37E1244}"/>
            </a:ext>
          </a:extLst>
        </xdr:cNvPr>
        <xdr:cNvSpPr>
          <a:spLocks noChangeAspect="1" noChangeArrowheads="1"/>
        </xdr:cNvSpPr>
      </xdr:nvSpPr>
      <xdr:spPr bwMode="auto">
        <a:xfrm>
          <a:off x="0" y="236458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142875</xdr:rowOff>
    </xdr:to>
    <xdr:sp macro="" textlink="">
      <xdr:nvSpPr>
        <xdr:cNvPr id="147" name="AutoShape 278" descr="https://www.usnews.com/static/img/mini-badge-color.svg">
          <a:extLst>
            <a:ext uri="{FF2B5EF4-FFF2-40B4-BE49-F238E27FC236}">
              <a16:creationId xmlns:a16="http://schemas.microsoft.com/office/drawing/2014/main" id="{1B688278-A823-4B09-A745-254BFF16057B}"/>
            </a:ext>
          </a:extLst>
        </xdr:cNvPr>
        <xdr:cNvSpPr>
          <a:spLocks noChangeAspect="1" noChangeArrowheads="1"/>
        </xdr:cNvSpPr>
      </xdr:nvSpPr>
      <xdr:spPr bwMode="auto">
        <a:xfrm>
          <a:off x="0" y="238077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142875</xdr:rowOff>
    </xdr:to>
    <xdr:sp macro="" textlink="">
      <xdr:nvSpPr>
        <xdr:cNvPr id="148" name="AutoShape 280" descr="https://www.usnews.com/static/img/mini-badge-color.svg">
          <a:extLst>
            <a:ext uri="{FF2B5EF4-FFF2-40B4-BE49-F238E27FC236}">
              <a16:creationId xmlns:a16="http://schemas.microsoft.com/office/drawing/2014/main" id="{7E8E33B8-8799-4753-9754-16C96908B24A}"/>
            </a:ext>
          </a:extLst>
        </xdr:cNvPr>
        <xdr:cNvSpPr>
          <a:spLocks noChangeAspect="1" noChangeArrowheads="1"/>
        </xdr:cNvSpPr>
      </xdr:nvSpPr>
      <xdr:spPr bwMode="auto">
        <a:xfrm>
          <a:off x="0" y="23969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142875</xdr:rowOff>
    </xdr:to>
    <xdr:sp macro="" textlink="">
      <xdr:nvSpPr>
        <xdr:cNvPr id="149" name="AutoShape 282" descr="https://www.usnews.com/static/img/mini-badge-color.svg">
          <a:extLst>
            <a:ext uri="{FF2B5EF4-FFF2-40B4-BE49-F238E27FC236}">
              <a16:creationId xmlns:a16="http://schemas.microsoft.com/office/drawing/2014/main" id="{B5D0F35E-98A6-4E5C-9CA2-BB984BC38BBC}"/>
            </a:ext>
          </a:extLst>
        </xdr:cNvPr>
        <xdr:cNvSpPr>
          <a:spLocks noChangeAspect="1" noChangeArrowheads="1"/>
        </xdr:cNvSpPr>
      </xdr:nvSpPr>
      <xdr:spPr bwMode="auto">
        <a:xfrm>
          <a:off x="0" y="24131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142875</xdr:rowOff>
    </xdr:to>
    <xdr:sp macro="" textlink="">
      <xdr:nvSpPr>
        <xdr:cNvPr id="150" name="AutoShape 284" descr="https://www.usnews.com/static/img/mini-badge-color.svg">
          <a:extLst>
            <a:ext uri="{FF2B5EF4-FFF2-40B4-BE49-F238E27FC236}">
              <a16:creationId xmlns:a16="http://schemas.microsoft.com/office/drawing/2014/main" id="{AB91F3FF-45D5-4AF0-9E2E-44EAD91ED832}"/>
            </a:ext>
          </a:extLst>
        </xdr:cNvPr>
        <xdr:cNvSpPr>
          <a:spLocks noChangeAspect="1" noChangeArrowheads="1"/>
        </xdr:cNvSpPr>
      </xdr:nvSpPr>
      <xdr:spPr bwMode="auto">
        <a:xfrm>
          <a:off x="0" y="24293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142875</xdr:rowOff>
    </xdr:to>
    <xdr:sp macro="" textlink="">
      <xdr:nvSpPr>
        <xdr:cNvPr id="151" name="AutoShape 286" descr="https://www.usnews.com/static/img/mini-badge-color.svg">
          <a:extLst>
            <a:ext uri="{FF2B5EF4-FFF2-40B4-BE49-F238E27FC236}">
              <a16:creationId xmlns:a16="http://schemas.microsoft.com/office/drawing/2014/main" id="{FB7F2233-8B3D-439B-9294-60A7C8633C85}"/>
            </a:ext>
          </a:extLst>
        </xdr:cNvPr>
        <xdr:cNvSpPr>
          <a:spLocks noChangeAspect="1" noChangeArrowheads="1"/>
        </xdr:cNvSpPr>
      </xdr:nvSpPr>
      <xdr:spPr bwMode="auto">
        <a:xfrm>
          <a:off x="0" y="24455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142875</xdr:rowOff>
    </xdr:to>
    <xdr:sp macro="" textlink="">
      <xdr:nvSpPr>
        <xdr:cNvPr id="152" name="AutoShape 288" descr="https://www.usnews.com/static/img/mini-badge-color.svg">
          <a:extLst>
            <a:ext uri="{FF2B5EF4-FFF2-40B4-BE49-F238E27FC236}">
              <a16:creationId xmlns:a16="http://schemas.microsoft.com/office/drawing/2014/main" id="{51948B93-BCF4-48A2-896F-07EB1414ECA2}"/>
            </a:ext>
          </a:extLst>
        </xdr:cNvPr>
        <xdr:cNvSpPr>
          <a:spLocks noChangeAspect="1" noChangeArrowheads="1"/>
        </xdr:cNvSpPr>
      </xdr:nvSpPr>
      <xdr:spPr bwMode="auto">
        <a:xfrm>
          <a:off x="0" y="24617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142875</xdr:rowOff>
    </xdr:to>
    <xdr:sp macro="" textlink="">
      <xdr:nvSpPr>
        <xdr:cNvPr id="153" name="AutoShape 290" descr="https://www.usnews.com/static/img/mini-badge-color.svg">
          <a:extLst>
            <a:ext uri="{FF2B5EF4-FFF2-40B4-BE49-F238E27FC236}">
              <a16:creationId xmlns:a16="http://schemas.microsoft.com/office/drawing/2014/main" id="{BAF12F6F-4110-4D1A-A04D-319EF9F49663}"/>
            </a:ext>
          </a:extLst>
        </xdr:cNvPr>
        <xdr:cNvSpPr>
          <a:spLocks noChangeAspect="1" noChangeArrowheads="1"/>
        </xdr:cNvSpPr>
      </xdr:nvSpPr>
      <xdr:spPr bwMode="auto">
        <a:xfrm>
          <a:off x="0" y="24779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142875</xdr:rowOff>
    </xdr:to>
    <xdr:sp macro="" textlink="">
      <xdr:nvSpPr>
        <xdr:cNvPr id="154" name="AutoShape 292" descr="https://www.usnews.com/static/img/mini-badge-color.svg">
          <a:extLst>
            <a:ext uri="{FF2B5EF4-FFF2-40B4-BE49-F238E27FC236}">
              <a16:creationId xmlns:a16="http://schemas.microsoft.com/office/drawing/2014/main" id="{F6439F4F-2ADD-46FE-9754-B16EF355D6F5}"/>
            </a:ext>
          </a:extLst>
        </xdr:cNvPr>
        <xdr:cNvSpPr>
          <a:spLocks noChangeAspect="1" noChangeArrowheads="1"/>
        </xdr:cNvSpPr>
      </xdr:nvSpPr>
      <xdr:spPr bwMode="auto">
        <a:xfrm>
          <a:off x="0" y="249412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142875</xdr:rowOff>
    </xdr:to>
    <xdr:sp macro="" textlink="">
      <xdr:nvSpPr>
        <xdr:cNvPr id="155" name="AutoShape 294" descr="https://www.usnews.com/static/img/mini-badge-color.svg">
          <a:extLst>
            <a:ext uri="{FF2B5EF4-FFF2-40B4-BE49-F238E27FC236}">
              <a16:creationId xmlns:a16="http://schemas.microsoft.com/office/drawing/2014/main" id="{DC9FBA97-07FA-4604-A18A-E33A189A0E54}"/>
            </a:ext>
          </a:extLst>
        </xdr:cNvPr>
        <xdr:cNvSpPr>
          <a:spLocks noChangeAspect="1" noChangeArrowheads="1"/>
        </xdr:cNvSpPr>
      </xdr:nvSpPr>
      <xdr:spPr bwMode="auto">
        <a:xfrm>
          <a:off x="0" y="251031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142875</xdr:rowOff>
    </xdr:to>
    <xdr:sp macro="" textlink="">
      <xdr:nvSpPr>
        <xdr:cNvPr id="156" name="AutoShape 296" descr="https://www.usnews.com/static/img/mini-badge-color.svg">
          <a:extLst>
            <a:ext uri="{FF2B5EF4-FFF2-40B4-BE49-F238E27FC236}">
              <a16:creationId xmlns:a16="http://schemas.microsoft.com/office/drawing/2014/main" id="{BB874673-0683-4EBB-9AE3-4D8ECE70A7BA}"/>
            </a:ext>
          </a:extLst>
        </xdr:cNvPr>
        <xdr:cNvSpPr>
          <a:spLocks noChangeAspect="1" noChangeArrowheads="1"/>
        </xdr:cNvSpPr>
      </xdr:nvSpPr>
      <xdr:spPr bwMode="auto">
        <a:xfrm>
          <a:off x="0" y="25265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142875</xdr:rowOff>
    </xdr:to>
    <xdr:sp macro="" textlink="">
      <xdr:nvSpPr>
        <xdr:cNvPr id="157" name="AutoShape 298" descr="https://www.usnews.com/static/img/mini-badge-color.svg">
          <a:extLst>
            <a:ext uri="{FF2B5EF4-FFF2-40B4-BE49-F238E27FC236}">
              <a16:creationId xmlns:a16="http://schemas.microsoft.com/office/drawing/2014/main" id="{01C9B1F9-FD91-4DDC-9294-BDCBC1BC34EC}"/>
            </a:ext>
          </a:extLst>
        </xdr:cNvPr>
        <xdr:cNvSpPr>
          <a:spLocks noChangeAspect="1" noChangeArrowheads="1"/>
        </xdr:cNvSpPr>
      </xdr:nvSpPr>
      <xdr:spPr bwMode="auto">
        <a:xfrm>
          <a:off x="0" y="254269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142875</xdr:rowOff>
    </xdr:to>
    <xdr:sp macro="" textlink="">
      <xdr:nvSpPr>
        <xdr:cNvPr id="158" name="AutoShape 300" descr="https://www.usnews.com/static/img/mini-badge-color.svg">
          <a:extLst>
            <a:ext uri="{FF2B5EF4-FFF2-40B4-BE49-F238E27FC236}">
              <a16:creationId xmlns:a16="http://schemas.microsoft.com/office/drawing/2014/main" id="{CFDBE655-9C84-45FC-A061-9B46CE3600CB}"/>
            </a:ext>
          </a:extLst>
        </xdr:cNvPr>
        <xdr:cNvSpPr>
          <a:spLocks noChangeAspect="1" noChangeArrowheads="1"/>
        </xdr:cNvSpPr>
      </xdr:nvSpPr>
      <xdr:spPr bwMode="auto">
        <a:xfrm>
          <a:off x="0" y="255889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142875</xdr:rowOff>
    </xdr:to>
    <xdr:sp macro="" textlink="">
      <xdr:nvSpPr>
        <xdr:cNvPr id="159" name="AutoShape 302" descr="https://www.usnews.com/static/img/mini-badge-color.svg">
          <a:extLst>
            <a:ext uri="{FF2B5EF4-FFF2-40B4-BE49-F238E27FC236}">
              <a16:creationId xmlns:a16="http://schemas.microsoft.com/office/drawing/2014/main" id="{C957FF05-11C7-448E-BEE8-42B1101FA2E7}"/>
            </a:ext>
          </a:extLst>
        </xdr:cNvPr>
        <xdr:cNvSpPr>
          <a:spLocks noChangeAspect="1" noChangeArrowheads="1"/>
        </xdr:cNvSpPr>
      </xdr:nvSpPr>
      <xdr:spPr bwMode="auto">
        <a:xfrm>
          <a:off x="0" y="257508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142875</xdr:rowOff>
    </xdr:to>
    <xdr:sp macro="" textlink="">
      <xdr:nvSpPr>
        <xdr:cNvPr id="160" name="AutoShape 304" descr="https://www.usnews.com/static/img/mini-badge-color.svg">
          <a:extLst>
            <a:ext uri="{FF2B5EF4-FFF2-40B4-BE49-F238E27FC236}">
              <a16:creationId xmlns:a16="http://schemas.microsoft.com/office/drawing/2014/main" id="{F996FD0B-1520-4A00-B7D1-FDC0C72B94A0}"/>
            </a:ext>
          </a:extLst>
        </xdr:cNvPr>
        <xdr:cNvSpPr>
          <a:spLocks noChangeAspect="1" noChangeArrowheads="1"/>
        </xdr:cNvSpPr>
      </xdr:nvSpPr>
      <xdr:spPr bwMode="auto">
        <a:xfrm>
          <a:off x="0" y="259127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142875</xdr:rowOff>
    </xdr:to>
    <xdr:sp macro="" textlink="">
      <xdr:nvSpPr>
        <xdr:cNvPr id="161" name="AutoShape 306" descr="https://www.usnews.com/static/img/mini-badge-color.svg">
          <a:extLst>
            <a:ext uri="{FF2B5EF4-FFF2-40B4-BE49-F238E27FC236}">
              <a16:creationId xmlns:a16="http://schemas.microsoft.com/office/drawing/2014/main" id="{DDF0050C-A7EF-483B-AC6F-5C258751C2C6}"/>
            </a:ext>
          </a:extLst>
        </xdr:cNvPr>
        <xdr:cNvSpPr>
          <a:spLocks noChangeAspect="1" noChangeArrowheads="1"/>
        </xdr:cNvSpPr>
      </xdr:nvSpPr>
      <xdr:spPr bwMode="auto">
        <a:xfrm>
          <a:off x="0" y="26074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142875</xdr:rowOff>
    </xdr:to>
    <xdr:sp macro="" textlink="">
      <xdr:nvSpPr>
        <xdr:cNvPr id="162" name="AutoShape 307" descr="https://www.usnews.com/static/img/mini-badge-color.svg">
          <a:extLst>
            <a:ext uri="{FF2B5EF4-FFF2-40B4-BE49-F238E27FC236}">
              <a16:creationId xmlns:a16="http://schemas.microsoft.com/office/drawing/2014/main" id="{103F2B62-57D9-4DA7-B389-962D4BDB5A0D}"/>
            </a:ext>
          </a:extLst>
        </xdr:cNvPr>
        <xdr:cNvSpPr>
          <a:spLocks noChangeAspect="1" noChangeArrowheads="1"/>
        </xdr:cNvSpPr>
      </xdr:nvSpPr>
      <xdr:spPr bwMode="auto">
        <a:xfrm>
          <a:off x="0" y="26236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142875</xdr:rowOff>
    </xdr:to>
    <xdr:sp macro="" textlink="">
      <xdr:nvSpPr>
        <xdr:cNvPr id="163" name="AutoShape 309" descr="https://www.usnews.com/static/img/mini-badge-color.svg">
          <a:extLst>
            <a:ext uri="{FF2B5EF4-FFF2-40B4-BE49-F238E27FC236}">
              <a16:creationId xmlns:a16="http://schemas.microsoft.com/office/drawing/2014/main" id="{5BC4DEC4-7B6F-4231-8D53-0966AD95DDFD}"/>
            </a:ext>
          </a:extLst>
        </xdr:cNvPr>
        <xdr:cNvSpPr>
          <a:spLocks noChangeAspect="1" noChangeArrowheads="1"/>
        </xdr:cNvSpPr>
      </xdr:nvSpPr>
      <xdr:spPr bwMode="auto">
        <a:xfrm>
          <a:off x="0" y="26398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142875</xdr:rowOff>
    </xdr:to>
    <xdr:sp macro="" textlink="">
      <xdr:nvSpPr>
        <xdr:cNvPr id="164" name="AutoShape 311" descr="https://www.usnews.com/static/img/mini-badge-color.svg">
          <a:extLst>
            <a:ext uri="{FF2B5EF4-FFF2-40B4-BE49-F238E27FC236}">
              <a16:creationId xmlns:a16="http://schemas.microsoft.com/office/drawing/2014/main" id="{76A328F8-E02C-4860-8C6C-B9381137F427}"/>
            </a:ext>
          </a:extLst>
        </xdr:cNvPr>
        <xdr:cNvSpPr>
          <a:spLocks noChangeAspect="1" noChangeArrowheads="1"/>
        </xdr:cNvSpPr>
      </xdr:nvSpPr>
      <xdr:spPr bwMode="auto">
        <a:xfrm>
          <a:off x="0" y="26560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142875</xdr:rowOff>
    </xdr:to>
    <xdr:sp macro="" textlink="">
      <xdr:nvSpPr>
        <xdr:cNvPr id="165" name="AutoShape 313" descr="https://www.usnews.com/static/img/mini-badge-color.svg">
          <a:extLst>
            <a:ext uri="{FF2B5EF4-FFF2-40B4-BE49-F238E27FC236}">
              <a16:creationId xmlns:a16="http://schemas.microsoft.com/office/drawing/2014/main" id="{53207A0D-169C-40E2-9D7A-3A86E0FC8C12}"/>
            </a:ext>
          </a:extLst>
        </xdr:cNvPr>
        <xdr:cNvSpPr>
          <a:spLocks noChangeAspect="1" noChangeArrowheads="1"/>
        </xdr:cNvSpPr>
      </xdr:nvSpPr>
      <xdr:spPr bwMode="auto">
        <a:xfrm>
          <a:off x="0" y="26722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142875</xdr:rowOff>
    </xdr:to>
    <xdr:sp macro="" textlink="">
      <xdr:nvSpPr>
        <xdr:cNvPr id="166" name="AutoShape 315" descr="https://www.usnews.com/static/img/mini-badge-color.svg">
          <a:extLst>
            <a:ext uri="{FF2B5EF4-FFF2-40B4-BE49-F238E27FC236}">
              <a16:creationId xmlns:a16="http://schemas.microsoft.com/office/drawing/2014/main" id="{1EA5F530-5B59-41C5-ADFF-E1F6D7AEA3E5}"/>
            </a:ext>
          </a:extLst>
        </xdr:cNvPr>
        <xdr:cNvSpPr>
          <a:spLocks noChangeAspect="1" noChangeArrowheads="1"/>
        </xdr:cNvSpPr>
      </xdr:nvSpPr>
      <xdr:spPr bwMode="auto">
        <a:xfrm>
          <a:off x="0" y="26884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142875</xdr:rowOff>
    </xdr:to>
    <xdr:sp macro="" textlink="">
      <xdr:nvSpPr>
        <xdr:cNvPr id="167" name="AutoShape 317" descr="https://www.usnews.com/static/img/mini-badge-color.svg">
          <a:extLst>
            <a:ext uri="{FF2B5EF4-FFF2-40B4-BE49-F238E27FC236}">
              <a16:creationId xmlns:a16="http://schemas.microsoft.com/office/drawing/2014/main" id="{7230D10C-02F7-4A02-B1B3-88604854126F}"/>
            </a:ext>
          </a:extLst>
        </xdr:cNvPr>
        <xdr:cNvSpPr>
          <a:spLocks noChangeAspect="1" noChangeArrowheads="1"/>
        </xdr:cNvSpPr>
      </xdr:nvSpPr>
      <xdr:spPr bwMode="auto">
        <a:xfrm>
          <a:off x="0" y="270462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142875</xdr:rowOff>
    </xdr:to>
    <xdr:sp macro="" textlink="">
      <xdr:nvSpPr>
        <xdr:cNvPr id="168" name="AutoShape 319" descr="https://www.usnews.com/static/img/mini-badge-color.svg">
          <a:extLst>
            <a:ext uri="{FF2B5EF4-FFF2-40B4-BE49-F238E27FC236}">
              <a16:creationId xmlns:a16="http://schemas.microsoft.com/office/drawing/2014/main" id="{DA884DFC-A0BF-4539-BDAE-ED04580B22AF}"/>
            </a:ext>
          </a:extLst>
        </xdr:cNvPr>
        <xdr:cNvSpPr>
          <a:spLocks noChangeAspect="1" noChangeArrowheads="1"/>
        </xdr:cNvSpPr>
      </xdr:nvSpPr>
      <xdr:spPr bwMode="auto">
        <a:xfrm>
          <a:off x="0" y="272081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142875</xdr:rowOff>
    </xdr:to>
    <xdr:sp macro="" textlink="">
      <xdr:nvSpPr>
        <xdr:cNvPr id="169" name="AutoShape 321" descr="https://www.usnews.com/static/img/mini-badge-color.svg">
          <a:extLst>
            <a:ext uri="{FF2B5EF4-FFF2-40B4-BE49-F238E27FC236}">
              <a16:creationId xmlns:a16="http://schemas.microsoft.com/office/drawing/2014/main" id="{CF44DF99-F7E3-4884-8AD8-552A323065FF}"/>
            </a:ext>
          </a:extLst>
        </xdr:cNvPr>
        <xdr:cNvSpPr>
          <a:spLocks noChangeAspect="1" noChangeArrowheads="1"/>
        </xdr:cNvSpPr>
      </xdr:nvSpPr>
      <xdr:spPr bwMode="auto">
        <a:xfrm>
          <a:off x="0" y="273700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142875</xdr:rowOff>
    </xdr:to>
    <xdr:sp macro="" textlink="">
      <xdr:nvSpPr>
        <xdr:cNvPr id="170" name="AutoShape 323" descr="https://www.usnews.com/static/img/mini-badge-color.svg">
          <a:extLst>
            <a:ext uri="{FF2B5EF4-FFF2-40B4-BE49-F238E27FC236}">
              <a16:creationId xmlns:a16="http://schemas.microsoft.com/office/drawing/2014/main" id="{9404F35A-D00E-40F5-ADA1-FF8BB2EF051D}"/>
            </a:ext>
          </a:extLst>
        </xdr:cNvPr>
        <xdr:cNvSpPr>
          <a:spLocks noChangeAspect="1" noChangeArrowheads="1"/>
        </xdr:cNvSpPr>
      </xdr:nvSpPr>
      <xdr:spPr bwMode="auto">
        <a:xfrm>
          <a:off x="0" y="275320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142875</xdr:rowOff>
    </xdr:to>
    <xdr:sp macro="" textlink="">
      <xdr:nvSpPr>
        <xdr:cNvPr id="171" name="AutoShape 325" descr="https://www.usnews.com/static/img/mini-badge-color.svg">
          <a:extLst>
            <a:ext uri="{FF2B5EF4-FFF2-40B4-BE49-F238E27FC236}">
              <a16:creationId xmlns:a16="http://schemas.microsoft.com/office/drawing/2014/main" id="{42C12E0A-9495-4D02-8E3C-AA6E231640D0}"/>
            </a:ext>
          </a:extLst>
        </xdr:cNvPr>
        <xdr:cNvSpPr>
          <a:spLocks noChangeAspect="1" noChangeArrowheads="1"/>
        </xdr:cNvSpPr>
      </xdr:nvSpPr>
      <xdr:spPr bwMode="auto">
        <a:xfrm>
          <a:off x="0" y="27693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142875</xdr:rowOff>
    </xdr:to>
    <xdr:sp macro="" textlink="">
      <xdr:nvSpPr>
        <xdr:cNvPr id="172" name="AutoShape 327" descr="https://www.usnews.com/static/img/mini-badge-color.svg">
          <a:extLst>
            <a:ext uri="{FF2B5EF4-FFF2-40B4-BE49-F238E27FC236}">
              <a16:creationId xmlns:a16="http://schemas.microsoft.com/office/drawing/2014/main" id="{8DEC6237-F910-4D1A-AF6C-1827F70509DD}"/>
            </a:ext>
          </a:extLst>
        </xdr:cNvPr>
        <xdr:cNvSpPr>
          <a:spLocks noChangeAspect="1" noChangeArrowheads="1"/>
        </xdr:cNvSpPr>
      </xdr:nvSpPr>
      <xdr:spPr bwMode="auto">
        <a:xfrm>
          <a:off x="0" y="278558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142875</xdr:rowOff>
    </xdr:to>
    <xdr:sp macro="" textlink="">
      <xdr:nvSpPr>
        <xdr:cNvPr id="173" name="AutoShape 329" descr="https://www.usnews.com/static/img/mini-badge-color.svg">
          <a:extLst>
            <a:ext uri="{FF2B5EF4-FFF2-40B4-BE49-F238E27FC236}">
              <a16:creationId xmlns:a16="http://schemas.microsoft.com/office/drawing/2014/main" id="{0200ACA2-4CA3-40CC-87A2-ADEFAB1A9DD9}"/>
            </a:ext>
          </a:extLst>
        </xdr:cNvPr>
        <xdr:cNvSpPr>
          <a:spLocks noChangeAspect="1" noChangeArrowheads="1"/>
        </xdr:cNvSpPr>
      </xdr:nvSpPr>
      <xdr:spPr bwMode="auto">
        <a:xfrm>
          <a:off x="0" y="28017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142875</xdr:rowOff>
    </xdr:to>
    <xdr:sp macro="" textlink="">
      <xdr:nvSpPr>
        <xdr:cNvPr id="174" name="AutoShape 331" descr="https://www.usnews.com/static/img/mini-badge-color.svg">
          <a:extLst>
            <a:ext uri="{FF2B5EF4-FFF2-40B4-BE49-F238E27FC236}">
              <a16:creationId xmlns:a16="http://schemas.microsoft.com/office/drawing/2014/main" id="{E37C386A-50F2-43A7-B8AF-85B909CB56C1}"/>
            </a:ext>
          </a:extLst>
        </xdr:cNvPr>
        <xdr:cNvSpPr>
          <a:spLocks noChangeAspect="1" noChangeArrowheads="1"/>
        </xdr:cNvSpPr>
      </xdr:nvSpPr>
      <xdr:spPr bwMode="auto">
        <a:xfrm>
          <a:off x="0" y="281797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142875</xdr:rowOff>
    </xdr:to>
    <xdr:sp macro="" textlink="">
      <xdr:nvSpPr>
        <xdr:cNvPr id="175" name="AutoShape 333" descr="https://www.usnews.com/static/img/mini-badge-color.svg">
          <a:extLst>
            <a:ext uri="{FF2B5EF4-FFF2-40B4-BE49-F238E27FC236}">
              <a16:creationId xmlns:a16="http://schemas.microsoft.com/office/drawing/2014/main" id="{B1E67C7B-4E6A-4817-B788-8F2586950EDD}"/>
            </a:ext>
          </a:extLst>
        </xdr:cNvPr>
        <xdr:cNvSpPr>
          <a:spLocks noChangeAspect="1" noChangeArrowheads="1"/>
        </xdr:cNvSpPr>
      </xdr:nvSpPr>
      <xdr:spPr bwMode="auto">
        <a:xfrm>
          <a:off x="0" y="283416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142875</xdr:rowOff>
    </xdr:to>
    <xdr:sp macro="" textlink="">
      <xdr:nvSpPr>
        <xdr:cNvPr id="176" name="AutoShape 335" descr="https://www.usnews.com/static/img/mini-badge-color.svg">
          <a:extLst>
            <a:ext uri="{FF2B5EF4-FFF2-40B4-BE49-F238E27FC236}">
              <a16:creationId xmlns:a16="http://schemas.microsoft.com/office/drawing/2014/main" id="{0832C3F8-9B74-40E8-A20D-B24111F5EABB}"/>
            </a:ext>
          </a:extLst>
        </xdr:cNvPr>
        <xdr:cNvSpPr>
          <a:spLocks noChangeAspect="1" noChangeArrowheads="1"/>
        </xdr:cNvSpPr>
      </xdr:nvSpPr>
      <xdr:spPr bwMode="auto">
        <a:xfrm>
          <a:off x="0" y="28503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142875</xdr:rowOff>
    </xdr:to>
    <xdr:sp macro="" textlink="">
      <xdr:nvSpPr>
        <xdr:cNvPr id="177" name="AutoShape 337" descr="https://www.usnews.com/static/img/mini-badge-color.svg">
          <a:extLst>
            <a:ext uri="{FF2B5EF4-FFF2-40B4-BE49-F238E27FC236}">
              <a16:creationId xmlns:a16="http://schemas.microsoft.com/office/drawing/2014/main" id="{6ECB24DC-E374-4678-BCED-D8F7ADB7BB42}"/>
            </a:ext>
          </a:extLst>
        </xdr:cNvPr>
        <xdr:cNvSpPr>
          <a:spLocks noChangeAspect="1" noChangeArrowheads="1"/>
        </xdr:cNvSpPr>
      </xdr:nvSpPr>
      <xdr:spPr bwMode="auto">
        <a:xfrm>
          <a:off x="0" y="286654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142875</xdr:rowOff>
    </xdr:to>
    <xdr:sp macro="" textlink="">
      <xdr:nvSpPr>
        <xdr:cNvPr id="178" name="AutoShape 339" descr="https://www.usnews.com/static/img/mini-badge-color.svg">
          <a:extLst>
            <a:ext uri="{FF2B5EF4-FFF2-40B4-BE49-F238E27FC236}">
              <a16:creationId xmlns:a16="http://schemas.microsoft.com/office/drawing/2014/main" id="{97D59FC0-E321-464F-9A79-909ED4B57ED4}"/>
            </a:ext>
          </a:extLst>
        </xdr:cNvPr>
        <xdr:cNvSpPr>
          <a:spLocks noChangeAspect="1" noChangeArrowheads="1"/>
        </xdr:cNvSpPr>
      </xdr:nvSpPr>
      <xdr:spPr bwMode="auto">
        <a:xfrm>
          <a:off x="0" y="288274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142875</xdr:rowOff>
    </xdr:to>
    <xdr:sp macro="" textlink="">
      <xdr:nvSpPr>
        <xdr:cNvPr id="179" name="AutoShape 341" descr="https://www.usnews.com/static/img/mini-badge-color.svg">
          <a:extLst>
            <a:ext uri="{FF2B5EF4-FFF2-40B4-BE49-F238E27FC236}">
              <a16:creationId xmlns:a16="http://schemas.microsoft.com/office/drawing/2014/main" id="{2212243B-BD2D-4505-AB91-C98A1CD8B4F0}"/>
            </a:ext>
          </a:extLst>
        </xdr:cNvPr>
        <xdr:cNvSpPr>
          <a:spLocks noChangeAspect="1" noChangeArrowheads="1"/>
        </xdr:cNvSpPr>
      </xdr:nvSpPr>
      <xdr:spPr bwMode="auto">
        <a:xfrm>
          <a:off x="0" y="28989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142875</xdr:rowOff>
    </xdr:to>
    <xdr:sp macro="" textlink="">
      <xdr:nvSpPr>
        <xdr:cNvPr id="180" name="AutoShape 343" descr="https://www.usnews.com/static/img/mini-badge-color.svg">
          <a:extLst>
            <a:ext uri="{FF2B5EF4-FFF2-40B4-BE49-F238E27FC236}">
              <a16:creationId xmlns:a16="http://schemas.microsoft.com/office/drawing/2014/main" id="{4AE349F5-322D-4550-B32C-F3A6E6D2C7A0}"/>
            </a:ext>
          </a:extLst>
        </xdr:cNvPr>
        <xdr:cNvSpPr>
          <a:spLocks noChangeAspect="1" noChangeArrowheads="1"/>
        </xdr:cNvSpPr>
      </xdr:nvSpPr>
      <xdr:spPr bwMode="auto">
        <a:xfrm>
          <a:off x="0" y="291512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142875</xdr:rowOff>
    </xdr:to>
    <xdr:sp macro="" textlink="">
      <xdr:nvSpPr>
        <xdr:cNvPr id="181" name="AutoShape 345" descr="https://www.usnews.com/static/img/mini-badge-color.svg">
          <a:extLst>
            <a:ext uri="{FF2B5EF4-FFF2-40B4-BE49-F238E27FC236}">
              <a16:creationId xmlns:a16="http://schemas.microsoft.com/office/drawing/2014/main" id="{79D8E4FE-67A4-456A-9239-8B3E1BB78A67}"/>
            </a:ext>
          </a:extLst>
        </xdr:cNvPr>
        <xdr:cNvSpPr>
          <a:spLocks noChangeAspect="1" noChangeArrowheads="1"/>
        </xdr:cNvSpPr>
      </xdr:nvSpPr>
      <xdr:spPr bwMode="auto">
        <a:xfrm>
          <a:off x="0" y="293131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142875</xdr:rowOff>
    </xdr:to>
    <xdr:sp macro="" textlink="">
      <xdr:nvSpPr>
        <xdr:cNvPr id="182" name="AutoShape 346" descr="https://www.usnews.com/static/img/mini-badge-color.svg">
          <a:extLst>
            <a:ext uri="{FF2B5EF4-FFF2-40B4-BE49-F238E27FC236}">
              <a16:creationId xmlns:a16="http://schemas.microsoft.com/office/drawing/2014/main" id="{33626638-8AAE-423B-A2F7-707048E9E24C}"/>
            </a:ext>
          </a:extLst>
        </xdr:cNvPr>
        <xdr:cNvSpPr>
          <a:spLocks noChangeAspect="1" noChangeArrowheads="1"/>
        </xdr:cNvSpPr>
      </xdr:nvSpPr>
      <xdr:spPr bwMode="auto">
        <a:xfrm>
          <a:off x="0" y="294751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142875</xdr:rowOff>
    </xdr:to>
    <xdr:sp macro="" textlink="">
      <xdr:nvSpPr>
        <xdr:cNvPr id="183" name="AutoShape 348" descr="https://www.usnews.com/static/img/mini-badge-color.svg">
          <a:extLst>
            <a:ext uri="{FF2B5EF4-FFF2-40B4-BE49-F238E27FC236}">
              <a16:creationId xmlns:a16="http://schemas.microsoft.com/office/drawing/2014/main" id="{99D0FB8A-3722-44C1-9496-9EC71298633E}"/>
            </a:ext>
          </a:extLst>
        </xdr:cNvPr>
        <xdr:cNvSpPr>
          <a:spLocks noChangeAspect="1" noChangeArrowheads="1"/>
        </xdr:cNvSpPr>
      </xdr:nvSpPr>
      <xdr:spPr bwMode="auto">
        <a:xfrm>
          <a:off x="0" y="296370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142875</xdr:rowOff>
    </xdr:to>
    <xdr:sp macro="" textlink="">
      <xdr:nvSpPr>
        <xdr:cNvPr id="184" name="AutoShape 350" descr="https://www.usnews.com/static/img/mini-badge-color.svg">
          <a:extLst>
            <a:ext uri="{FF2B5EF4-FFF2-40B4-BE49-F238E27FC236}">
              <a16:creationId xmlns:a16="http://schemas.microsoft.com/office/drawing/2014/main" id="{15A01EF3-31D7-4F61-9FD5-E9D31981D71B}"/>
            </a:ext>
          </a:extLst>
        </xdr:cNvPr>
        <xdr:cNvSpPr>
          <a:spLocks noChangeAspect="1" noChangeArrowheads="1"/>
        </xdr:cNvSpPr>
      </xdr:nvSpPr>
      <xdr:spPr bwMode="auto">
        <a:xfrm>
          <a:off x="0" y="297989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142875</xdr:rowOff>
    </xdr:to>
    <xdr:sp macro="" textlink="">
      <xdr:nvSpPr>
        <xdr:cNvPr id="185" name="AutoShape 352" descr="https://www.usnews.com/static/img/mini-badge-color.svg">
          <a:extLst>
            <a:ext uri="{FF2B5EF4-FFF2-40B4-BE49-F238E27FC236}">
              <a16:creationId xmlns:a16="http://schemas.microsoft.com/office/drawing/2014/main" id="{F6745559-3BFF-4850-A29F-95A2DACBFEFD}"/>
            </a:ext>
          </a:extLst>
        </xdr:cNvPr>
        <xdr:cNvSpPr>
          <a:spLocks noChangeAspect="1" noChangeArrowheads="1"/>
        </xdr:cNvSpPr>
      </xdr:nvSpPr>
      <xdr:spPr bwMode="auto">
        <a:xfrm>
          <a:off x="0" y="299608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142875</xdr:rowOff>
    </xdr:to>
    <xdr:sp macro="" textlink="">
      <xdr:nvSpPr>
        <xdr:cNvPr id="186" name="AutoShape 354" descr="https://www.usnews.com/static/img/mini-badge-color.svg">
          <a:extLst>
            <a:ext uri="{FF2B5EF4-FFF2-40B4-BE49-F238E27FC236}">
              <a16:creationId xmlns:a16="http://schemas.microsoft.com/office/drawing/2014/main" id="{9F7BA0E3-2A1F-4609-A264-DEB183AFA040}"/>
            </a:ext>
          </a:extLst>
        </xdr:cNvPr>
        <xdr:cNvSpPr>
          <a:spLocks noChangeAspect="1" noChangeArrowheads="1"/>
        </xdr:cNvSpPr>
      </xdr:nvSpPr>
      <xdr:spPr bwMode="auto">
        <a:xfrm>
          <a:off x="0" y="301228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142875</xdr:rowOff>
    </xdr:to>
    <xdr:sp macro="" textlink="">
      <xdr:nvSpPr>
        <xdr:cNvPr id="187" name="AutoShape 356" descr="https://www.usnews.com/static/img/mini-badge-color.svg">
          <a:extLst>
            <a:ext uri="{FF2B5EF4-FFF2-40B4-BE49-F238E27FC236}">
              <a16:creationId xmlns:a16="http://schemas.microsoft.com/office/drawing/2014/main" id="{D79D54FC-7092-42B5-AA09-E02C87F80F19}"/>
            </a:ext>
          </a:extLst>
        </xdr:cNvPr>
        <xdr:cNvSpPr>
          <a:spLocks noChangeAspect="1" noChangeArrowheads="1"/>
        </xdr:cNvSpPr>
      </xdr:nvSpPr>
      <xdr:spPr bwMode="auto">
        <a:xfrm>
          <a:off x="0" y="302847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142875</xdr:rowOff>
    </xdr:to>
    <xdr:sp macro="" textlink="">
      <xdr:nvSpPr>
        <xdr:cNvPr id="188" name="AutoShape 358" descr="https://www.usnews.com/static/img/mini-badge-color.svg">
          <a:extLst>
            <a:ext uri="{FF2B5EF4-FFF2-40B4-BE49-F238E27FC236}">
              <a16:creationId xmlns:a16="http://schemas.microsoft.com/office/drawing/2014/main" id="{37468195-A964-4A21-B888-D0014833F797}"/>
            </a:ext>
          </a:extLst>
        </xdr:cNvPr>
        <xdr:cNvSpPr>
          <a:spLocks noChangeAspect="1" noChangeArrowheads="1"/>
        </xdr:cNvSpPr>
      </xdr:nvSpPr>
      <xdr:spPr bwMode="auto">
        <a:xfrm>
          <a:off x="0" y="304466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142875</xdr:rowOff>
    </xdr:to>
    <xdr:sp macro="" textlink="">
      <xdr:nvSpPr>
        <xdr:cNvPr id="189" name="AutoShape 360" descr="https://www.usnews.com/static/img/mini-badge-color.svg">
          <a:extLst>
            <a:ext uri="{FF2B5EF4-FFF2-40B4-BE49-F238E27FC236}">
              <a16:creationId xmlns:a16="http://schemas.microsoft.com/office/drawing/2014/main" id="{F6E32C5C-20E1-4B40-BDF0-22BCDBFA46DF}"/>
            </a:ext>
          </a:extLst>
        </xdr:cNvPr>
        <xdr:cNvSpPr>
          <a:spLocks noChangeAspect="1" noChangeArrowheads="1"/>
        </xdr:cNvSpPr>
      </xdr:nvSpPr>
      <xdr:spPr bwMode="auto">
        <a:xfrm>
          <a:off x="0" y="30608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142875</xdr:rowOff>
    </xdr:to>
    <xdr:sp macro="" textlink="">
      <xdr:nvSpPr>
        <xdr:cNvPr id="190" name="AutoShape 362" descr="https://www.usnews.com/static/img/mini-badge-color.svg">
          <a:extLst>
            <a:ext uri="{FF2B5EF4-FFF2-40B4-BE49-F238E27FC236}">
              <a16:creationId xmlns:a16="http://schemas.microsoft.com/office/drawing/2014/main" id="{A3FDAC7C-E21B-4BD7-826E-CA8967D79280}"/>
            </a:ext>
          </a:extLst>
        </xdr:cNvPr>
        <xdr:cNvSpPr>
          <a:spLocks noChangeAspect="1" noChangeArrowheads="1"/>
        </xdr:cNvSpPr>
      </xdr:nvSpPr>
      <xdr:spPr bwMode="auto">
        <a:xfrm>
          <a:off x="0" y="30770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142875</xdr:rowOff>
    </xdr:to>
    <xdr:sp macro="" textlink="">
      <xdr:nvSpPr>
        <xdr:cNvPr id="191" name="AutoShape 364" descr="https://www.usnews.com/static/img/mini-badge-color.svg">
          <a:extLst>
            <a:ext uri="{FF2B5EF4-FFF2-40B4-BE49-F238E27FC236}">
              <a16:creationId xmlns:a16="http://schemas.microsoft.com/office/drawing/2014/main" id="{94721F37-9641-481C-A384-A5F16DB000AF}"/>
            </a:ext>
          </a:extLst>
        </xdr:cNvPr>
        <xdr:cNvSpPr>
          <a:spLocks noChangeAspect="1" noChangeArrowheads="1"/>
        </xdr:cNvSpPr>
      </xdr:nvSpPr>
      <xdr:spPr bwMode="auto">
        <a:xfrm>
          <a:off x="0" y="30932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142875</xdr:rowOff>
    </xdr:to>
    <xdr:sp macro="" textlink="">
      <xdr:nvSpPr>
        <xdr:cNvPr id="192" name="AutoShape 366" descr="https://www.usnews.com/static/img/mini-badge-color.svg">
          <a:extLst>
            <a:ext uri="{FF2B5EF4-FFF2-40B4-BE49-F238E27FC236}">
              <a16:creationId xmlns:a16="http://schemas.microsoft.com/office/drawing/2014/main" id="{EADEF78C-15A7-4509-9CF5-55901F951F6F}"/>
            </a:ext>
          </a:extLst>
        </xdr:cNvPr>
        <xdr:cNvSpPr>
          <a:spLocks noChangeAspect="1" noChangeArrowheads="1"/>
        </xdr:cNvSpPr>
      </xdr:nvSpPr>
      <xdr:spPr bwMode="auto">
        <a:xfrm>
          <a:off x="0" y="31094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142875</xdr:rowOff>
    </xdr:to>
    <xdr:sp macro="" textlink="">
      <xdr:nvSpPr>
        <xdr:cNvPr id="193" name="AutoShape 368" descr="https://www.usnews.com/static/img/mini-badge-color.svg">
          <a:extLst>
            <a:ext uri="{FF2B5EF4-FFF2-40B4-BE49-F238E27FC236}">
              <a16:creationId xmlns:a16="http://schemas.microsoft.com/office/drawing/2014/main" id="{004C10A3-1118-4485-A203-AC53ECDA5423}"/>
            </a:ext>
          </a:extLst>
        </xdr:cNvPr>
        <xdr:cNvSpPr>
          <a:spLocks noChangeAspect="1" noChangeArrowheads="1"/>
        </xdr:cNvSpPr>
      </xdr:nvSpPr>
      <xdr:spPr bwMode="auto">
        <a:xfrm>
          <a:off x="0" y="31256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142875</xdr:rowOff>
    </xdr:to>
    <xdr:sp macro="" textlink="">
      <xdr:nvSpPr>
        <xdr:cNvPr id="194" name="AutoShape 370" descr="https://www.usnews.com/static/img/mini-badge-color.svg">
          <a:extLst>
            <a:ext uri="{FF2B5EF4-FFF2-40B4-BE49-F238E27FC236}">
              <a16:creationId xmlns:a16="http://schemas.microsoft.com/office/drawing/2014/main" id="{C9C26A59-A826-4953-B4BF-C162DA23F424}"/>
            </a:ext>
          </a:extLst>
        </xdr:cNvPr>
        <xdr:cNvSpPr>
          <a:spLocks noChangeAspect="1" noChangeArrowheads="1"/>
        </xdr:cNvSpPr>
      </xdr:nvSpPr>
      <xdr:spPr bwMode="auto">
        <a:xfrm>
          <a:off x="0" y="314182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142875</xdr:rowOff>
    </xdr:to>
    <xdr:sp macro="" textlink="">
      <xdr:nvSpPr>
        <xdr:cNvPr id="195" name="AutoShape 372" descr="https://www.usnews.com/static/img/mini-badge-color.svg">
          <a:extLst>
            <a:ext uri="{FF2B5EF4-FFF2-40B4-BE49-F238E27FC236}">
              <a16:creationId xmlns:a16="http://schemas.microsoft.com/office/drawing/2014/main" id="{D4374FFD-F5D1-4F6E-B989-C9252539D53F}"/>
            </a:ext>
          </a:extLst>
        </xdr:cNvPr>
        <xdr:cNvSpPr>
          <a:spLocks noChangeAspect="1" noChangeArrowheads="1"/>
        </xdr:cNvSpPr>
      </xdr:nvSpPr>
      <xdr:spPr bwMode="auto">
        <a:xfrm>
          <a:off x="0" y="315801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142875</xdr:rowOff>
    </xdr:to>
    <xdr:sp macro="" textlink="">
      <xdr:nvSpPr>
        <xdr:cNvPr id="196" name="AutoShape 374" descr="https://www.usnews.com/static/img/mini-badge-color.svg">
          <a:extLst>
            <a:ext uri="{FF2B5EF4-FFF2-40B4-BE49-F238E27FC236}">
              <a16:creationId xmlns:a16="http://schemas.microsoft.com/office/drawing/2014/main" id="{F5D01F30-13E3-4080-9F5D-3DCB10743C0A}"/>
            </a:ext>
          </a:extLst>
        </xdr:cNvPr>
        <xdr:cNvSpPr>
          <a:spLocks noChangeAspect="1" noChangeArrowheads="1"/>
        </xdr:cNvSpPr>
      </xdr:nvSpPr>
      <xdr:spPr bwMode="auto">
        <a:xfrm>
          <a:off x="0" y="317420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142875</xdr:rowOff>
    </xdr:to>
    <xdr:sp macro="" textlink="">
      <xdr:nvSpPr>
        <xdr:cNvPr id="197" name="AutoShape 376" descr="https://www.usnews.com/static/img/mini-badge-color.svg">
          <a:extLst>
            <a:ext uri="{FF2B5EF4-FFF2-40B4-BE49-F238E27FC236}">
              <a16:creationId xmlns:a16="http://schemas.microsoft.com/office/drawing/2014/main" id="{B0FA34CA-44AE-4CB1-A56D-0C41E42E5282}"/>
            </a:ext>
          </a:extLst>
        </xdr:cNvPr>
        <xdr:cNvSpPr>
          <a:spLocks noChangeAspect="1" noChangeArrowheads="1"/>
        </xdr:cNvSpPr>
      </xdr:nvSpPr>
      <xdr:spPr bwMode="auto">
        <a:xfrm>
          <a:off x="0" y="319039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142875</xdr:rowOff>
    </xdr:to>
    <xdr:sp macro="" textlink="">
      <xdr:nvSpPr>
        <xdr:cNvPr id="198" name="AutoShape 378" descr="https://www.usnews.com/static/img/mini-badge-color.svg">
          <a:extLst>
            <a:ext uri="{FF2B5EF4-FFF2-40B4-BE49-F238E27FC236}">
              <a16:creationId xmlns:a16="http://schemas.microsoft.com/office/drawing/2014/main" id="{7A394AB8-6202-48DC-8A5F-CBF05BE4EBE1}"/>
            </a:ext>
          </a:extLst>
        </xdr:cNvPr>
        <xdr:cNvSpPr>
          <a:spLocks noChangeAspect="1" noChangeArrowheads="1"/>
        </xdr:cNvSpPr>
      </xdr:nvSpPr>
      <xdr:spPr bwMode="auto">
        <a:xfrm>
          <a:off x="0" y="320659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142875</xdr:rowOff>
    </xdr:to>
    <xdr:sp macro="" textlink="">
      <xdr:nvSpPr>
        <xdr:cNvPr id="199" name="AutoShape 380" descr="https://www.usnews.com/static/img/mini-badge-color.svg">
          <a:extLst>
            <a:ext uri="{FF2B5EF4-FFF2-40B4-BE49-F238E27FC236}">
              <a16:creationId xmlns:a16="http://schemas.microsoft.com/office/drawing/2014/main" id="{46C7488C-0132-4215-8DC6-0DEA31EBB48D}"/>
            </a:ext>
          </a:extLst>
        </xdr:cNvPr>
        <xdr:cNvSpPr>
          <a:spLocks noChangeAspect="1" noChangeArrowheads="1"/>
        </xdr:cNvSpPr>
      </xdr:nvSpPr>
      <xdr:spPr bwMode="auto">
        <a:xfrm>
          <a:off x="0" y="322278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142875</xdr:rowOff>
    </xdr:to>
    <xdr:sp macro="" textlink="">
      <xdr:nvSpPr>
        <xdr:cNvPr id="200" name="AutoShape 382" descr="https://www.usnews.com/static/img/mini-badge-color.svg">
          <a:extLst>
            <a:ext uri="{FF2B5EF4-FFF2-40B4-BE49-F238E27FC236}">
              <a16:creationId xmlns:a16="http://schemas.microsoft.com/office/drawing/2014/main" id="{938B54CC-8EFA-481E-9CC0-2A5E52F865D0}"/>
            </a:ext>
          </a:extLst>
        </xdr:cNvPr>
        <xdr:cNvSpPr>
          <a:spLocks noChangeAspect="1" noChangeArrowheads="1"/>
        </xdr:cNvSpPr>
      </xdr:nvSpPr>
      <xdr:spPr bwMode="auto">
        <a:xfrm>
          <a:off x="0" y="323897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142875</xdr:rowOff>
    </xdr:to>
    <xdr:sp macro="" textlink="">
      <xdr:nvSpPr>
        <xdr:cNvPr id="201" name="AutoShape 384" descr="https://www.usnews.com/static/img/mini-badge-color.svg">
          <a:extLst>
            <a:ext uri="{FF2B5EF4-FFF2-40B4-BE49-F238E27FC236}">
              <a16:creationId xmlns:a16="http://schemas.microsoft.com/office/drawing/2014/main" id="{82F8854B-90A6-48BE-BECF-19D953BF60DB}"/>
            </a:ext>
          </a:extLst>
        </xdr:cNvPr>
        <xdr:cNvSpPr>
          <a:spLocks noChangeAspect="1" noChangeArrowheads="1"/>
        </xdr:cNvSpPr>
      </xdr:nvSpPr>
      <xdr:spPr bwMode="auto">
        <a:xfrm>
          <a:off x="0" y="325516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142875</xdr:rowOff>
    </xdr:to>
    <xdr:sp macro="" textlink="">
      <xdr:nvSpPr>
        <xdr:cNvPr id="202" name="AutoShape 385" descr="https://www.usnews.com/static/img/mini-badge-color.svg">
          <a:extLst>
            <a:ext uri="{FF2B5EF4-FFF2-40B4-BE49-F238E27FC236}">
              <a16:creationId xmlns:a16="http://schemas.microsoft.com/office/drawing/2014/main" id="{47C48E7C-D586-4119-B146-225347515F17}"/>
            </a:ext>
          </a:extLst>
        </xdr:cNvPr>
        <xdr:cNvSpPr>
          <a:spLocks noChangeAspect="1" noChangeArrowheads="1"/>
        </xdr:cNvSpPr>
      </xdr:nvSpPr>
      <xdr:spPr bwMode="auto">
        <a:xfrm>
          <a:off x="0" y="327136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142875</xdr:rowOff>
    </xdr:to>
    <xdr:sp macro="" textlink="">
      <xdr:nvSpPr>
        <xdr:cNvPr id="203" name="AutoShape 387" descr="https://www.usnews.com/static/img/mini-badge-color.svg">
          <a:extLst>
            <a:ext uri="{FF2B5EF4-FFF2-40B4-BE49-F238E27FC236}">
              <a16:creationId xmlns:a16="http://schemas.microsoft.com/office/drawing/2014/main" id="{D78B8AD9-D07B-4C94-B5AB-59316C22F453}"/>
            </a:ext>
          </a:extLst>
        </xdr:cNvPr>
        <xdr:cNvSpPr>
          <a:spLocks noChangeAspect="1" noChangeArrowheads="1"/>
        </xdr:cNvSpPr>
      </xdr:nvSpPr>
      <xdr:spPr bwMode="auto">
        <a:xfrm>
          <a:off x="0" y="32875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142875</xdr:rowOff>
    </xdr:to>
    <xdr:sp macro="" textlink="">
      <xdr:nvSpPr>
        <xdr:cNvPr id="204" name="AutoShape 389" descr="https://www.usnews.com/static/img/mini-badge-color.svg">
          <a:extLst>
            <a:ext uri="{FF2B5EF4-FFF2-40B4-BE49-F238E27FC236}">
              <a16:creationId xmlns:a16="http://schemas.microsoft.com/office/drawing/2014/main" id="{105B8748-A63F-4C7B-BF1A-AE189D7FA0B8}"/>
            </a:ext>
          </a:extLst>
        </xdr:cNvPr>
        <xdr:cNvSpPr>
          <a:spLocks noChangeAspect="1" noChangeArrowheads="1"/>
        </xdr:cNvSpPr>
      </xdr:nvSpPr>
      <xdr:spPr bwMode="auto">
        <a:xfrm>
          <a:off x="0" y="330374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142875</xdr:rowOff>
    </xdr:to>
    <xdr:sp macro="" textlink="">
      <xdr:nvSpPr>
        <xdr:cNvPr id="205" name="AutoShape 391" descr="https://www.usnews.com/static/img/mini-badge-color.svg">
          <a:extLst>
            <a:ext uri="{FF2B5EF4-FFF2-40B4-BE49-F238E27FC236}">
              <a16:creationId xmlns:a16="http://schemas.microsoft.com/office/drawing/2014/main" id="{E9ACBAAD-317D-4587-A774-4AC5F559BFAB}"/>
            </a:ext>
          </a:extLst>
        </xdr:cNvPr>
        <xdr:cNvSpPr>
          <a:spLocks noChangeAspect="1" noChangeArrowheads="1"/>
        </xdr:cNvSpPr>
      </xdr:nvSpPr>
      <xdr:spPr bwMode="auto">
        <a:xfrm>
          <a:off x="0" y="331993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142875</xdr:rowOff>
    </xdr:to>
    <xdr:sp macro="" textlink="">
      <xdr:nvSpPr>
        <xdr:cNvPr id="206" name="AutoShape 393" descr="https://www.usnews.com/static/img/mini-badge-color.svg">
          <a:extLst>
            <a:ext uri="{FF2B5EF4-FFF2-40B4-BE49-F238E27FC236}">
              <a16:creationId xmlns:a16="http://schemas.microsoft.com/office/drawing/2014/main" id="{04BFB1A2-AECF-4E93-8EEE-316CBD6F669D}"/>
            </a:ext>
          </a:extLst>
        </xdr:cNvPr>
        <xdr:cNvSpPr>
          <a:spLocks noChangeAspect="1" noChangeArrowheads="1"/>
        </xdr:cNvSpPr>
      </xdr:nvSpPr>
      <xdr:spPr bwMode="auto">
        <a:xfrm>
          <a:off x="0" y="333613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81DE-0057-4C75-B089-1A988C6C5CC2}">
  <dimension ref="A1:V207"/>
  <sheetViews>
    <sheetView tabSelected="1" topLeftCell="E1" workbookViewId="0">
      <selection activeCell="R2" sqref="R2"/>
    </sheetView>
  </sheetViews>
  <sheetFormatPr defaultRowHeight="12.75" x14ac:dyDescent="0.35"/>
  <cols>
    <col min="1" max="1" width="44.6640625" bestFit="1" customWidth="1"/>
    <col min="2" max="2" width="8.06640625" style="9" bestFit="1" customWidth="1"/>
    <col min="3" max="3" width="12.06640625" style="9" bestFit="1" customWidth="1"/>
    <col min="4" max="4" width="16" style="9" bestFit="1" customWidth="1"/>
    <col min="5" max="5" width="7.86328125" style="9" customWidth="1"/>
    <col min="6" max="6" width="18.6640625" style="9" customWidth="1"/>
    <col min="7" max="7" width="14.796875" style="9" bestFit="1" customWidth="1"/>
    <col min="8" max="8" width="5.1328125" style="9" bestFit="1" customWidth="1"/>
    <col min="9" max="9" width="5.1328125" style="9" customWidth="1"/>
    <col min="10" max="10" width="9.06640625" style="9"/>
    <col min="11" max="11" width="33.9296875" style="11" hidden="1" customWidth="1"/>
    <col min="12" max="12" width="6.265625" style="11" hidden="1" customWidth="1"/>
    <col min="13" max="13" width="9.9296875" style="11" hidden="1" customWidth="1"/>
    <col min="14" max="14" width="0" style="11" hidden="1" customWidth="1"/>
    <col min="15" max="15" width="6.73046875" style="11" hidden="1" customWidth="1"/>
    <col min="16" max="16" width="0" style="9" hidden="1" customWidth="1"/>
    <col min="17" max="17" width="9.06640625" style="9"/>
    <col min="18" max="18" width="18.6640625" style="14" customWidth="1"/>
    <col min="19" max="19" width="10.46484375" style="9" bestFit="1" customWidth="1"/>
    <col min="20" max="20" width="16" style="12" bestFit="1" customWidth="1"/>
    <col min="21" max="21" width="17.86328125" style="9" bestFit="1" customWidth="1"/>
    <col min="22" max="22" width="10.9296875" style="9" bestFit="1" customWidth="1"/>
    <col min="23" max="16384" width="9.06640625" style="9"/>
  </cols>
  <sheetData>
    <row r="1" spans="1:22" x14ac:dyDescent="0.35">
      <c r="C1" s="13" t="s">
        <v>803</v>
      </c>
      <c r="D1" s="13"/>
      <c r="E1" s="13"/>
      <c r="F1" s="13"/>
      <c r="G1" s="13"/>
      <c r="H1" s="13"/>
      <c r="R1" s="17" t="s">
        <v>804</v>
      </c>
      <c r="S1" s="16"/>
      <c r="T1" s="16"/>
      <c r="U1" s="16"/>
      <c r="V1" s="16"/>
    </row>
    <row r="2" spans="1:22" s="2" customFormat="1" ht="13.15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K2" s="3" t="s">
        <v>8</v>
      </c>
      <c r="L2" s="4" t="s">
        <v>8</v>
      </c>
      <c r="M2" s="4"/>
      <c r="N2" s="4"/>
      <c r="O2" s="4"/>
      <c r="R2" s="15" t="s">
        <v>5</v>
      </c>
      <c r="S2" s="2" t="s">
        <v>2</v>
      </c>
      <c r="T2" s="5" t="s">
        <v>3</v>
      </c>
      <c r="U2" s="2" t="s">
        <v>9</v>
      </c>
      <c r="V2" s="2" t="s">
        <v>10</v>
      </c>
    </row>
    <row r="3" spans="1:22" ht="12.75" customHeight="1" x14ac:dyDescent="0.35">
      <c r="A3" s="6" t="s">
        <v>11</v>
      </c>
      <c r="B3" s="7">
        <f>IF(N3="",L3,0.75*N3+0.25*L3)</f>
        <v>49892</v>
      </c>
      <c r="C3" s="8">
        <v>4524</v>
      </c>
      <c r="D3" s="9">
        <v>4.9000000000000004</v>
      </c>
      <c r="E3" s="9" t="s">
        <v>12</v>
      </c>
      <c r="F3" s="9" t="s">
        <v>13</v>
      </c>
      <c r="G3" s="9" t="s">
        <v>14</v>
      </c>
      <c r="H3" s="9" t="s">
        <v>15</v>
      </c>
      <c r="K3" s="10">
        <v>49892</v>
      </c>
      <c r="L3" s="10">
        <v>49892</v>
      </c>
      <c r="R3" s="14" t="s">
        <v>16</v>
      </c>
      <c r="S3" s="9">
        <f>SUMIF(F:F,R3,C:C)</f>
        <v>17416</v>
      </c>
      <c r="T3" s="12">
        <f>SUMIF(F:F,R3,D:D)/COUNTIF(F:F,R3)</f>
        <v>2.1</v>
      </c>
      <c r="U3" s="9">
        <f>COUNTIF(F:F,R3)</f>
        <v>1</v>
      </c>
      <c r="V3" s="9">
        <f>SUMIF(F:F,R3,B:B)/COUNTIF(F:F,R3)</f>
        <v>15464.75</v>
      </c>
    </row>
    <row r="4" spans="1:22" ht="12.75" customHeight="1" x14ac:dyDescent="0.35">
      <c r="A4" s="6" t="s">
        <v>17</v>
      </c>
      <c r="B4" s="7">
        <f t="shared" ref="B4:B67" si="0">IF(N4="",L4,0.75*N4+0.25*L4)</f>
        <v>49617</v>
      </c>
      <c r="C4" s="8">
        <v>7034</v>
      </c>
      <c r="D4" s="9">
        <v>4.8</v>
      </c>
      <c r="E4" s="9" t="s">
        <v>18</v>
      </c>
      <c r="F4" s="9" t="s">
        <v>19</v>
      </c>
      <c r="G4" s="9" t="s">
        <v>20</v>
      </c>
      <c r="H4" s="9" t="s">
        <v>21</v>
      </c>
      <c r="K4" s="10">
        <v>49617</v>
      </c>
      <c r="L4" s="10">
        <v>49617</v>
      </c>
      <c r="R4" s="14" t="s">
        <v>22</v>
      </c>
      <c r="S4" s="9">
        <f>SUMIF(F:F,R4,C:C)</f>
        <v>20215</v>
      </c>
      <c r="T4" s="12">
        <f>SUMIF(F:F,R4,D:D)/COUNTIF(F:F,R4)</f>
        <v>2.6</v>
      </c>
      <c r="U4" s="9">
        <f>COUNTIF(F:F,R4)</f>
        <v>1</v>
      </c>
      <c r="V4" s="9">
        <f>SUMIF(F:F,R4,B:B)/COUNTIF(F:F,R4)</f>
        <v>10965.5</v>
      </c>
    </row>
    <row r="5" spans="1:22" ht="12.75" customHeight="1" x14ac:dyDescent="0.35">
      <c r="A5" s="6" t="s">
        <v>23</v>
      </c>
      <c r="B5" s="7">
        <f t="shared" si="0"/>
        <v>21101.5</v>
      </c>
      <c r="C5" s="8">
        <v>29311</v>
      </c>
      <c r="D5" s="9">
        <v>4.7</v>
      </c>
      <c r="E5" s="9" t="s">
        <v>24</v>
      </c>
      <c r="F5" s="9" t="s">
        <v>25</v>
      </c>
      <c r="G5" s="9" t="s">
        <v>26</v>
      </c>
      <c r="H5" s="9" t="s">
        <v>21</v>
      </c>
      <c r="K5" s="10" t="s">
        <v>27</v>
      </c>
      <c r="L5" s="10">
        <v>42112</v>
      </c>
      <c r="M5" s="11" t="s">
        <v>28</v>
      </c>
      <c r="N5" s="10">
        <v>14098</v>
      </c>
      <c r="O5" s="11" t="s">
        <v>29</v>
      </c>
      <c r="R5" s="14" t="s">
        <v>30</v>
      </c>
      <c r="S5" s="9">
        <f>SUMIF(F:F,R5,C:C)</f>
        <v>1815</v>
      </c>
      <c r="T5" s="12">
        <f>SUMIF(F:F,R5,D:D)/COUNTIF(F:F,R5)</f>
        <v>2</v>
      </c>
      <c r="U5" s="9">
        <f>COUNTIF(F:F,R5)</f>
        <v>1</v>
      </c>
      <c r="V5" s="9">
        <f>SUMIF(F:F,R5,B:B)/COUNTIF(F:F,R5)</f>
        <v>32264</v>
      </c>
    </row>
    <row r="6" spans="1:22" ht="12.75" customHeight="1" x14ac:dyDescent="0.35">
      <c r="A6" s="6" t="s">
        <v>31</v>
      </c>
      <c r="B6" s="7">
        <f t="shared" si="0"/>
        <v>49908</v>
      </c>
      <c r="C6" s="8">
        <v>979</v>
      </c>
      <c r="D6" s="9">
        <v>4.5999999999999996</v>
      </c>
      <c r="E6" s="9" t="s">
        <v>32</v>
      </c>
      <c r="F6" s="9" t="s">
        <v>33</v>
      </c>
      <c r="G6" s="9" t="s">
        <v>34</v>
      </c>
      <c r="H6" s="9" t="s">
        <v>21</v>
      </c>
      <c r="K6" s="10">
        <v>49908</v>
      </c>
      <c r="L6" s="10">
        <v>49908</v>
      </c>
      <c r="R6" s="14" t="s">
        <v>35</v>
      </c>
      <c r="S6" s="9">
        <f>SUMIF(F:F,R6,C:C)</f>
        <v>30671</v>
      </c>
      <c r="T6" s="12">
        <f>SUMIF(F:F,R6,D:D)/COUNTIF(F:F,R6)</f>
        <v>3.3</v>
      </c>
      <c r="U6" s="9">
        <f>COUNTIF(F:F,R6)</f>
        <v>1</v>
      </c>
      <c r="V6" s="9">
        <f>SUMIF(F:F,R6,B:B)/COUNTIF(F:F,R6)</f>
        <v>11879</v>
      </c>
    </row>
    <row r="7" spans="1:22" ht="12.75" customHeight="1" x14ac:dyDescent="0.35">
      <c r="A7" s="6" t="s">
        <v>36</v>
      </c>
      <c r="B7" s="7">
        <f t="shared" si="0"/>
        <v>17567</v>
      </c>
      <c r="C7" s="8">
        <v>15489</v>
      </c>
      <c r="D7" s="9">
        <v>4.5999999999999996</v>
      </c>
      <c r="E7" s="9" t="s">
        <v>32</v>
      </c>
      <c r="F7" s="9" t="s">
        <v>37</v>
      </c>
      <c r="G7" s="9" t="s">
        <v>38</v>
      </c>
      <c r="H7" s="9" t="s">
        <v>39</v>
      </c>
      <c r="K7" s="10" t="s">
        <v>40</v>
      </c>
      <c r="L7" s="10">
        <v>33014</v>
      </c>
      <c r="M7" s="11" t="s">
        <v>28</v>
      </c>
      <c r="N7" s="10">
        <v>12418</v>
      </c>
      <c r="O7" s="11" t="s">
        <v>29</v>
      </c>
      <c r="R7" s="14" t="s">
        <v>41</v>
      </c>
      <c r="S7" s="9">
        <f>SUMIF(F:F,R7,C:C)</f>
        <v>23373</v>
      </c>
      <c r="T7" s="12">
        <f>SUMIF(F:F,R7,D:D)/COUNTIF(F:F,R7)</f>
        <v>2.9</v>
      </c>
      <c r="U7" s="9">
        <f>COUNTIF(F:F,R7)</f>
        <v>1</v>
      </c>
      <c r="V7" s="9">
        <f>SUMIF(F:F,R7,B:B)/COUNTIF(F:F,R7)</f>
        <v>20112.5</v>
      </c>
    </row>
    <row r="8" spans="1:22" ht="12.75" customHeight="1" x14ac:dyDescent="0.35">
      <c r="A8" s="6" t="s">
        <v>42</v>
      </c>
      <c r="B8" s="7">
        <f t="shared" si="0"/>
        <v>19898</v>
      </c>
      <c r="C8" s="8">
        <v>33932</v>
      </c>
      <c r="D8" s="9">
        <v>4.4000000000000004</v>
      </c>
      <c r="E8" s="9" t="s">
        <v>43</v>
      </c>
      <c r="F8" s="9" t="s">
        <v>44</v>
      </c>
      <c r="G8" s="9" t="s">
        <v>45</v>
      </c>
      <c r="H8" s="9" t="s">
        <v>46</v>
      </c>
      <c r="K8" s="10" t="s">
        <v>47</v>
      </c>
      <c r="L8" s="10">
        <v>31988</v>
      </c>
      <c r="M8" s="11" t="s">
        <v>28</v>
      </c>
      <c r="N8" s="10">
        <v>15868</v>
      </c>
      <c r="O8" s="11" t="s">
        <v>29</v>
      </c>
      <c r="R8" s="14" t="s">
        <v>48</v>
      </c>
      <c r="S8" s="9">
        <f>SUMIF(F:F,R8,C:C)</f>
        <v>28983</v>
      </c>
      <c r="T8" s="12">
        <f>SUMIF(F:F,R8,D:D)/COUNTIF(F:F,R8)</f>
        <v>4.4000000000000004</v>
      </c>
      <c r="U8" s="9">
        <f>COUNTIF(F:F,R8)</f>
        <v>1</v>
      </c>
      <c r="V8" s="9">
        <f>SUMIF(F:F,R8,B:B)/COUNTIF(F:F,R8)</f>
        <v>22988.5</v>
      </c>
    </row>
    <row r="9" spans="1:22" ht="12.75" customHeight="1" x14ac:dyDescent="0.35">
      <c r="A9" s="6" t="s">
        <v>49</v>
      </c>
      <c r="B9" s="7">
        <f t="shared" si="0"/>
        <v>22988.5</v>
      </c>
      <c r="C9" s="8">
        <v>28983</v>
      </c>
      <c r="D9" s="9">
        <v>4.4000000000000004</v>
      </c>
      <c r="E9" s="9" t="s">
        <v>43</v>
      </c>
      <c r="F9" s="9" t="s">
        <v>48</v>
      </c>
      <c r="G9" s="9" t="s">
        <v>50</v>
      </c>
      <c r="H9" s="9" t="s">
        <v>51</v>
      </c>
      <c r="K9" s="10" t="s">
        <v>52</v>
      </c>
      <c r="L9" s="10">
        <v>47476</v>
      </c>
      <c r="M9" s="11" t="s">
        <v>28</v>
      </c>
      <c r="N9" s="10">
        <v>14826</v>
      </c>
      <c r="O9" s="11" t="s">
        <v>29</v>
      </c>
      <c r="R9" s="14" t="s">
        <v>53</v>
      </c>
      <c r="S9" s="9">
        <f>SUMIF(F:F,R9,C:C)</f>
        <v>32775</v>
      </c>
      <c r="T9" s="12">
        <f>SUMIF(F:F,R9,D:D)/COUNTIF(F:F,R9)</f>
        <v>2.4</v>
      </c>
      <c r="U9" s="9">
        <f>COUNTIF(F:F,R9)</f>
        <v>1</v>
      </c>
      <c r="V9" s="9">
        <f>SUMIF(F:F,R9,B:B)/COUNTIF(F:F,R9)</f>
        <v>13752</v>
      </c>
    </row>
    <row r="10" spans="1:22" ht="12.75" customHeight="1" x14ac:dyDescent="0.35">
      <c r="A10" s="6" t="s">
        <v>54</v>
      </c>
      <c r="B10" s="7">
        <f t="shared" si="0"/>
        <v>53910</v>
      </c>
      <c r="C10" s="8">
        <v>6673</v>
      </c>
      <c r="D10" s="9">
        <v>4.3</v>
      </c>
      <c r="E10" s="9" t="s">
        <v>55</v>
      </c>
      <c r="F10" s="9" t="s">
        <v>56</v>
      </c>
      <c r="G10" s="9" t="s">
        <v>57</v>
      </c>
      <c r="H10" s="9" t="s">
        <v>58</v>
      </c>
      <c r="K10" s="10">
        <v>53910</v>
      </c>
      <c r="L10" s="10">
        <v>53910</v>
      </c>
      <c r="R10" s="14" t="s">
        <v>59</v>
      </c>
      <c r="S10" s="9">
        <f>SUMIF(F:F,R10,C:C)</f>
        <v>27951</v>
      </c>
      <c r="T10" s="12">
        <f>SUMIF(F:F,R10,D:D)/COUNTIF(F:F,R10)</f>
        <v>2.2999999999999998</v>
      </c>
      <c r="U10" s="9">
        <f>COUNTIF(F:F,R10)</f>
        <v>1</v>
      </c>
      <c r="V10" s="9">
        <f>SUMIF(F:F,R10,B:B)/COUNTIF(F:F,R10)</f>
        <v>16461.5</v>
      </c>
    </row>
    <row r="11" spans="1:22" ht="12.75" customHeight="1" x14ac:dyDescent="0.35">
      <c r="A11" s="6" t="s">
        <v>60</v>
      </c>
      <c r="B11" s="7">
        <f t="shared" si="0"/>
        <v>14702.5</v>
      </c>
      <c r="C11" s="8">
        <v>30043</v>
      </c>
      <c r="D11" s="9">
        <v>4.3</v>
      </c>
      <c r="E11" s="9" t="s">
        <v>55</v>
      </c>
      <c r="F11" s="9" t="s">
        <v>61</v>
      </c>
      <c r="G11" s="9" t="s">
        <v>62</v>
      </c>
      <c r="H11" s="9" t="s">
        <v>63</v>
      </c>
      <c r="K11" s="10" t="s">
        <v>64</v>
      </c>
      <c r="L11" s="10">
        <v>28804</v>
      </c>
      <c r="M11" s="11" t="s">
        <v>28</v>
      </c>
      <c r="N11" s="10">
        <v>10002</v>
      </c>
      <c r="O11" s="11" t="s">
        <v>29</v>
      </c>
      <c r="R11" s="14" t="s">
        <v>65</v>
      </c>
      <c r="S11" s="9">
        <f>SUMIF(F:F,R11,C:C)</f>
        <v>23788</v>
      </c>
      <c r="T11" s="12">
        <f>SUMIF(F:F,R11,D:D)/COUNTIF(F:F,R11)</f>
        <v>2.2999999999999998</v>
      </c>
      <c r="U11" s="9">
        <f>COUNTIF(F:F,R11)</f>
        <v>1</v>
      </c>
      <c r="V11" s="9">
        <f>SUMIF(F:F,R11,B:B)/COUNTIF(F:F,R11)</f>
        <v>14262</v>
      </c>
    </row>
    <row r="12" spans="1:22" ht="12.75" customHeight="1" x14ac:dyDescent="0.35">
      <c r="A12" s="6" t="s">
        <v>66</v>
      </c>
      <c r="B12" s="7">
        <f t="shared" si="0"/>
        <v>52853</v>
      </c>
      <c r="C12" s="8">
        <v>14566</v>
      </c>
      <c r="D12" s="9">
        <v>4.2</v>
      </c>
      <c r="E12" s="9" t="s">
        <v>67</v>
      </c>
      <c r="F12" s="9" t="s">
        <v>68</v>
      </c>
      <c r="G12" s="9" t="s">
        <v>69</v>
      </c>
      <c r="H12" s="9" t="s">
        <v>70</v>
      </c>
      <c r="K12" s="10">
        <v>52853</v>
      </c>
      <c r="L12" s="10">
        <v>52853</v>
      </c>
      <c r="R12" s="14" t="s">
        <v>37</v>
      </c>
      <c r="S12" s="9">
        <f>SUMIF(F:F,R12,C:C)</f>
        <v>15489</v>
      </c>
      <c r="T12" s="12">
        <f>SUMIF(F:F,R12,D:D)/COUNTIF(F:F,R12)</f>
        <v>4.5999999999999996</v>
      </c>
      <c r="U12" s="9">
        <f>COUNTIF(F:F,R12)</f>
        <v>1</v>
      </c>
      <c r="V12" s="9">
        <f>SUMIF(F:F,R12,B:B)/COUNTIF(F:F,R12)</f>
        <v>17567</v>
      </c>
    </row>
    <row r="13" spans="1:22" ht="12.75" customHeight="1" x14ac:dyDescent="0.35">
      <c r="A13" s="6" t="s">
        <v>71</v>
      </c>
      <c r="B13" s="7">
        <f t="shared" si="0"/>
        <v>47140</v>
      </c>
      <c r="C13" s="8">
        <v>5400</v>
      </c>
      <c r="D13" s="9">
        <v>4.0999999999999996</v>
      </c>
      <c r="E13" s="9" t="s">
        <v>72</v>
      </c>
      <c r="F13" s="9" t="s">
        <v>73</v>
      </c>
      <c r="G13" s="9" t="s">
        <v>74</v>
      </c>
      <c r="H13" s="9" t="s">
        <v>75</v>
      </c>
      <c r="K13" s="10">
        <v>47140</v>
      </c>
      <c r="L13" s="10">
        <v>47140</v>
      </c>
      <c r="R13" s="14" t="s">
        <v>76</v>
      </c>
      <c r="S13" s="9">
        <f>SUMIF(F:F,R13,C:C)</f>
        <v>22658</v>
      </c>
      <c r="T13" s="12">
        <f>SUMIF(F:F,R13,D:D)/COUNTIF(F:F,R13)</f>
        <v>3</v>
      </c>
      <c r="U13" s="9">
        <f>COUNTIF(F:F,R13)</f>
        <v>1</v>
      </c>
      <c r="V13" s="9">
        <f>SUMIF(F:F,R13,B:B)/COUNTIF(F:F,R13)</f>
        <v>15636</v>
      </c>
    </row>
    <row r="14" spans="1:22" ht="12.75" customHeight="1" x14ac:dyDescent="0.35">
      <c r="A14" s="6" t="s">
        <v>77</v>
      </c>
      <c r="B14" s="7">
        <f t="shared" si="0"/>
        <v>16543.5</v>
      </c>
      <c r="C14" s="8">
        <v>40168</v>
      </c>
      <c r="D14" s="9">
        <v>4.0999999999999996</v>
      </c>
      <c r="E14" s="9" t="s">
        <v>72</v>
      </c>
      <c r="F14" s="9" t="s">
        <v>78</v>
      </c>
      <c r="G14" s="9" t="s">
        <v>79</v>
      </c>
      <c r="H14" s="9" t="s">
        <v>80</v>
      </c>
      <c r="K14" s="10" t="s">
        <v>81</v>
      </c>
      <c r="L14" s="10">
        <v>35766</v>
      </c>
      <c r="M14" s="11" t="s">
        <v>28</v>
      </c>
      <c r="N14" s="10">
        <v>10136</v>
      </c>
      <c r="O14" s="11" t="s">
        <v>29</v>
      </c>
      <c r="R14" s="14" t="s">
        <v>78</v>
      </c>
      <c r="S14" s="9">
        <f>SUMIF(F:F,R14,C:C)</f>
        <v>40168</v>
      </c>
      <c r="T14" s="12">
        <f>SUMIF(F:F,R14,D:D)/COUNTIF(F:F,R14)</f>
        <v>4.0999999999999996</v>
      </c>
      <c r="U14" s="9">
        <f>COUNTIF(F:F,R14)</f>
        <v>1</v>
      </c>
      <c r="V14" s="9">
        <f>SUMIF(F:F,R14,B:B)/COUNTIF(F:F,R14)</f>
        <v>16543.5</v>
      </c>
    </row>
    <row r="15" spans="1:22" ht="12.75" customHeight="1" x14ac:dyDescent="0.35">
      <c r="A15" s="6" t="s">
        <v>82</v>
      </c>
      <c r="B15" s="7">
        <f t="shared" si="0"/>
        <v>52678</v>
      </c>
      <c r="C15" s="8">
        <v>8353</v>
      </c>
      <c r="D15" s="9">
        <v>4</v>
      </c>
      <c r="E15" s="9" t="s">
        <v>83</v>
      </c>
      <c r="F15" s="9" t="s">
        <v>84</v>
      </c>
      <c r="G15" s="9" t="s">
        <v>85</v>
      </c>
      <c r="H15" s="9" t="s">
        <v>46</v>
      </c>
      <c r="K15" s="10">
        <v>52678</v>
      </c>
      <c r="L15" s="10">
        <v>52678</v>
      </c>
      <c r="R15" s="14" t="s">
        <v>86</v>
      </c>
      <c r="S15" s="9">
        <f>SUMIF(F:F,R15,C:C)</f>
        <v>23621</v>
      </c>
      <c r="T15" s="12">
        <f>SUMIF(F:F,R15,D:D)/COUNTIF(F:F,R15)</f>
        <v>2.1</v>
      </c>
      <c r="U15" s="9">
        <f>COUNTIF(F:F,R15)</f>
        <v>3</v>
      </c>
      <c r="V15" s="9">
        <f>SUMIF(F:F,R15,B:B)/COUNTIF(F:F,R15)</f>
        <v>25835.166666666668</v>
      </c>
    </row>
    <row r="16" spans="1:22" ht="12.75" customHeight="1" x14ac:dyDescent="0.35">
      <c r="A16" s="6" t="s">
        <v>87</v>
      </c>
      <c r="B16" s="7">
        <f t="shared" si="0"/>
        <v>52170</v>
      </c>
      <c r="C16" s="8">
        <v>6117</v>
      </c>
      <c r="D16" s="9">
        <v>3.9</v>
      </c>
      <c r="E16" s="9" t="s">
        <v>88</v>
      </c>
      <c r="F16" s="9" t="s">
        <v>86</v>
      </c>
      <c r="G16" s="9" t="s">
        <v>89</v>
      </c>
      <c r="H16" s="9" t="s">
        <v>90</v>
      </c>
      <c r="K16" s="10">
        <v>52170</v>
      </c>
      <c r="L16" s="10">
        <v>52170</v>
      </c>
      <c r="R16" s="14" t="s">
        <v>91</v>
      </c>
      <c r="S16" s="9">
        <f>SUMIF(F:F,R16,C:C)</f>
        <v>26118</v>
      </c>
      <c r="T16" s="12">
        <f>SUMIF(F:F,R16,D:D)/COUNTIF(F:F,R16)</f>
        <v>2.5</v>
      </c>
      <c r="U16" s="9">
        <f>COUNTIF(F:F,R16)</f>
        <v>1</v>
      </c>
      <c r="V16" s="9">
        <f>SUMIF(F:F,R16,B:B)/COUNTIF(F:F,R16)</f>
        <v>15543.25</v>
      </c>
    </row>
    <row r="17" spans="1:22" ht="12.75" customHeight="1" x14ac:dyDescent="0.35">
      <c r="A17" s="6" t="s">
        <v>92</v>
      </c>
      <c r="B17" s="7">
        <f t="shared" si="0"/>
        <v>15074.5</v>
      </c>
      <c r="C17" s="8">
        <v>50735</v>
      </c>
      <c r="D17" s="9">
        <v>3.9</v>
      </c>
      <c r="E17" s="9" t="s">
        <v>88</v>
      </c>
      <c r="F17" s="9" t="s">
        <v>93</v>
      </c>
      <c r="G17" s="9" t="s">
        <v>94</v>
      </c>
      <c r="H17" s="9" t="s">
        <v>80</v>
      </c>
      <c r="K17" s="10" t="s">
        <v>95</v>
      </c>
      <c r="L17" s="10">
        <v>30208</v>
      </c>
      <c r="M17" s="11" t="s">
        <v>28</v>
      </c>
      <c r="N17" s="10">
        <v>10030</v>
      </c>
      <c r="O17" s="11" t="s">
        <v>29</v>
      </c>
      <c r="R17" s="14" t="s">
        <v>96</v>
      </c>
      <c r="S17" s="9">
        <f>SUMIF(F:F,R17,C:C)</f>
        <v>9326</v>
      </c>
      <c r="T17" s="12">
        <f>SUMIF(F:F,R17,D:D)/COUNTIF(F:F,R17)</f>
        <v>0</v>
      </c>
      <c r="U17" s="9">
        <f>COUNTIF(F:F,R17)</f>
        <v>1</v>
      </c>
      <c r="V17" s="9">
        <f>SUMIF(F:F,R17,B:B)/COUNTIF(F:F,R17)</f>
        <v>13223.5</v>
      </c>
    </row>
    <row r="18" spans="1:22" ht="12.75" customHeight="1" x14ac:dyDescent="0.35">
      <c r="A18" s="6" t="s">
        <v>97</v>
      </c>
      <c r="B18" s="7">
        <f t="shared" si="0"/>
        <v>16595.25</v>
      </c>
      <c r="C18" s="8">
        <v>31710</v>
      </c>
      <c r="D18" s="9">
        <v>3.9</v>
      </c>
      <c r="E18" s="9" t="s">
        <v>88</v>
      </c>
      <c r="F18" s="9" t="s">
        <v>98</v>
      </c>
      <c r="G18" s="9" t="s">
        <v>99</v>
      </c>
      <c r="H18" s="9" t="s">
        <v>100</v>
      </c>
      <c r="K18" s="10" t="s">
        <v>101</v>
      </c>
      <c r="L18" s="10">
        <v>34782</v>
      </c>
      <c r="M18" s="11" t="s">
        <v>28</v>
      </c>
      <c r="N18" s="10">
        <v>10533</v>
      </c>
      <c r="O18" s="11" t="s">
        <v>29</v>
      </c>
      <c r="R18" s="14" t="s">
        <v>25</v>
      </c>
      <c r="S18" s="9">
        <f>SUMIF(F:F,R18,C:C)</f>
        <v>29311</v>
      </c>
      <c r="T18" s="12">
        <f>SUMIF(F:F,R18,D:D)/COUNTIF(F:F,R18)</f>
        <v>4.7</v>
      </c>
      <c r="U18" s="9">
        <f>COUNTIF(F:F,R18)</f>
        <v>1</v>
      </c>
      <c r="V18" s="9">
        <f>SUMIF(F:F,R18,B:B)/COUNTIF(F:F,R18)</f>
        <v>21101.5</v>
      </c>
    </row>
    <row r="19" spans="1:22" ht="12.75" customHeight="1" x14ac:dyDescent="0.35">
      <c r="A19" s="6" t="s">
        <v>102</v>
      </c>
      <c r="B19" s="7">
        <f t="shared" si="0"/>
        <v>16981.75</v>
      </c>
      <c r="C19" s="8">
        <v>25791</v>
      </c>
      <c r="D19" s="9">
        <v>3.9</v>
      </c>
      <c r="E19" s="9" t="s">
        <v>88</v>
      </c>
      <c r="F19" s="9" t="s">
        <v>103</v>
      </c>
      <c r="G19" s="9" t="s">
        <v>104</v>
      </c>
      <c r="H19" s="9" t="s">
        <v>105</v>
      </c>
      <c r="K19" s="10" t="s">
        <v>106</v>
      </c>
      <c r="L19" s="10">
        <v>29371</v>
      </c>
      <c r="M19" s="11" t="s">
        <v>28</v>
      </c>
      <c r="N19" s="10">
        <v>12852</v>
      </c>
      <c r="O19" s="11" t="s">
        <v>29</v>
      </c>
      <c r="R19" s="14" t="s">
        <v>107</v>
      </c>
      <c r="S19" s="9">
        <f>SUMIF(F:F,R19,C:C)</f>
        <v>5080</v>
      </c>
      <c r="T19" s="12">
        <f>SUMIF(F:F,R19,D:D)/COUNTIF(F:F,R19)</f>
        <v>3.2</v>
      </c>
      <c r="U19" s="9">
        <f>COUNTIF(F:F,R19)</f>
        <v>1</v>
      </c>
      <c r="V19" s="9">
        <f>SUMIF(F:F,R19,B:B)/COUNTIF(F:F,R19)</f>
        <v>50740</v>
      </c>
    </row>
    <row r="20" spans="1:22" ht="12.75" customHeight="1" x14ac:dyDescent="0.35">
      <c r="A20" s="6" t="s">
        <v>108</v>
      </c>
      <c r="B20" s="7">
        <f t="shared" si="0"/>
        <v>57208</v>
      </c>
      <c r="C20" s="8">
        <v>6113</v>
      </c>
      <c r="D20" s="9">
        <v>3.8</v>
      </c>
      <c r="E20" s="9" t="s">
        <v>109</v>
      </c>
      <c r="F20" s="9" t="s">
        <v>110</v>
      </c>
      <c r="G20" s="9" t="s">
        <v>111</v>
      </c>
      <c r="H20" s="9" t="s">
        <v>70</v>
      </c>
      <c r="K20" s="10">
        <v>57208</v>
      </c>
      <c r="L20" s="10">
        <v>57208</v>
      </c>
      <c r="R20" s="14" t="s">
        <v>112</v>
      </c>
      <c r="S20" s="9">
        <f>SUMIF(F:F,R20,C:C)</f>
        <v>13632</v>
      </c>
      <c r="T20" s="12">
        <f>SUMIF(F:F,R20,D:D)/COUNTIF(F:F,R20)</f>
        <v>2.2999999999999998</v>
      </c>
      <c r="U20" s="9">
        <f>COUNTIF(F:F,R20)</f>
        <v>1</v>
      </c>
      <c r="V20" s="9">
        <f>SUMIF(F:F,R20,B:B)/COUNTIF(F:F,R20)</f>
        <v>13243</v>
      </c>
    </row>
    <row r="21" spans="1:22" ht="12.75" customHeight="1" x14ac:dyDescent="0.35">
      <c r="A21" s="6" t="s">
        <v>113</v>
      </c>
      <c r="B21" s="7">
        <f t="shared" si="0"/>
        <v>20259.5</v>
      </c>
      <c r="C21" s="8">
        <v>30873</v>
      </c>
      <c r="D21" s="9">
        <v>3.8</v>
      </c>
      <c r="E21" s="9" t="s">
        <v>109</v>
      </c>
      <c r="F21" s="9" t="s">
        <v>114</v>
      </c>
      <c r="G21" s="9" t="s">
        <v>115</v>
      </c>
      <c r="H21" s="9" t="s">
        <v>21</v>
      </c>
      <c r="K21" s="10" t="s">
        <v>116</v>
      </c>
      <c r="L21" s="10">
        <v>41270</v>
      </c>
      <c r="M21" s="11" t="s">
        <v>28</v>
      </c>
      <c r="N21" s="10">
        <v>13256</v>
      </c>
      <c r="O21" s="11" t="s">
        <v>29</v>
      </c>
      <c r="R21" s="14" t="s">
        <v>117</v>
      </c>
      <c r="S21" s="9">
        <f>SUMIF(F:F,R21,C:C)</f>
        <v>12369</v>
      </c>
      <c r="T21" s="12">
        <f>SUMIF(F:F,R21,D:D)/COUNTIF(F:F,R21)</f>
        <v>2.2000000000000002</v>
      </c>
      <c r="U21" s="9">
        <f>COUNTIF(F:F,R21)</f>
        <v>1</v>
      </c>
      <c r="V21" s="9">
        <f>SUMIF(F:F,R21,B:B)/COUNTIF(F:F,R21)</f>
        <v>13755</v>
      </c>
    </row>
    <row r="22" spans="1:22" ht="12.75" customHeight="1" x14ac:dyDescent="0.35">
      <c r="A22" s="6" t="s">
        <v>118</v>
      </c>
      <c r="B22" s="7">
        <f t="shared" si="0"/>
        <v>53744</v>
      </c>
      <c r="C22" s="8">
        <v>6609</v>
      </c>
      <c r="D22" s="9">
        <v>3.7</v>
      </c>
      <c r="E22" s="9" t="s">
        <v>119</v>
      </c>
      <c r="F22" s="9" t="s">
        <v>120</v>
      </c>
      <c r="G22" s="9" t="s">
        <v>121</v>
      </c>
      <c r="H22" s="9" t="s">
        <v>122</v>
      </c>
      <c r="K22" s="10">
        <v>53744</v>
      </c>
      <c r="L22" s="10">
        <v>53744</v>
      </c>
      <c r="R22" s="14" t="s">
        <v>103</v>
      </c>
      <c r="S22" s="9">
        <f>SUMIF(F:F,R22,C:C)</f>
        <v>25791</v>
      </c>
      <c r="T22" s="12">
        <f>SUMIF(F:F,R22,D:D)/COUNTIF(F:F,R22)</f>
        <v>3.9</v>
      </c>
      <c r="U22" s="9">
        <f>COUNTIF(F:F,R22)</f>
        <v>1</v>
      </c>
      <c r="V22" s="9">
        <f>SUMIF(F:F,R22,B:B)/COUNTIF(F:F,R22)</f>
        <v>16981.75</v>
      </c>
    </row>
    <row r="23" spans="1:22" ht="12.75" customHeight="1" x14ac:dyDescent="0.35">
      <c r="A23" s="6" t="s">
        <v>123</v>
      </c>
      <c r="B23" s="7">
        <f t="shared" si="0"/>
        <v>22243</v>
      </c>
      <c r="C23" s="8">
        <v>41359</v>
      </c>
      <c r="D23" s="9">
        <v>3.7</v>
      </c>
      <c r="E23" s="9" t="s">
        <v>119</v>
      </c>
      <c r="F23" s="9" t="s">
        <v>124</v>
      </c>
      <c r="G23" s="9" t="s">
        <v>125</v>
      </c>
      <c r="H23" s="9" t="s">
        <v>58</v>
      </c>
      <c r="K23" s="10" t="s">
        <v>126</v>
      </c>
      <c r="L23" s="10">
        <v>33664</v>
      </c>
      <c r="M23" s="11" t="s">
        <v>28</v>
      </c>
      <c r="N23" s="10">
        <v>18436</v>
      </c>
      <c r="O23" s="11" t="s">
        <v>29</v>
      </c>
      <c r="R23" s="14" t="s">
        <v>127</v>
      </c>
      <c r="S23" s="9">
        <f>SUMIF(F:F,R23,C:C)</f>
        <v>25402</v>
      </c>
      <c r="T23" s="12">
        <f>SUMIF(F:F,R23,D:D)/COUNTIF(F:F,R23)</f>
        <v>0</v>
      </c>
      <c r="U23" s="9">
        <f>COUNTIF(F:F,R23)</f>
        <v>1</v>
      </c>
      <c r="V23" s="9">
        <f>SUMIF(F:F,R23,B:B)/COUNTIF(F:F,R23)</f>
        <v>9928</v>
      </c>
    </row>
    <row r="24" spans="1:22" ht="12.75" customHeight="1" x14ac:dyDescent="0.35">
      <c r="A24" s="6" t="s">
        <v>128</v>
      </c>
      <c r="B24" s="7">
        <f t="shared" si="0"/>
        <v>45608</v>
      </c>
      <c r="C24" s="8">
        <v>3893</v>
      </c>
      <c r="D24" s="9">
        <v>3.7</v>
      </c>
      <c r="E24" s="9" t="s">
        <v>119</v>
      </c>
      <c r="F24" s="9" t="s">
        <v>129</v>
      </c>
      <c r="G24" s="9" t="s">
        <v>130</v>
      </c>
      <c r="H24" s="9" t="s">
        <v>80</v>
      </c>
      <c r="K24" s="10">
        <v>45608</v>
      </c>
      <c r="L24" s="10">
        <v>45608</v>
      </c>
      <c r="R24" s="14" t="s">
        <v>131</v>
      </c>
      <c r="S24" s="9">
        <f>SUMIF(F:F,R24,C:C)</f>
        <v>20209</v>
      </c>
      <c r="T24" s="12">
        <f>SUMIF(F:F,R24,D:D)/COUNTIF(F:F,R24)</f>
        <v>2.2000000000000002</v>
      </c>
      <c r="U24" s="9">
        <f>COUNTIF(F:F,R24)</f>
        <v>1</v>
      </c>
      <c r="V24" s="9">
        <f>SUMIF(F:F,R24,B:B)/COUNTIF(F:F,R24)</f>
        <v>11155</v>
      </c>
    </row>
    <row r="25" spans="1:22" ht="12.75" customHeight="1" x14ac:dyDescent="0.35">
      <c r="A25" s="6" t="s">
        <v>132</v>
      </c>
      <c r="B25" s="7">
        <f t="shared" si="0"/>
        <v>23186.5</v>
      </c>
      <c r="C25" s="8">
        <v>28127</v>
      </c>
      <c r="D25" s="9">
        <v>3.7</v>
      </c>
      <c r="E25" s="9" t="s">
        <v>119</v>
      </c>
      <c r="F25" s="9" t="s">
        <v>133</v>
      </c>
      <c r="G25" s="9" t="s">
        <v>134</v>
      </c>
      <c r="H25" s="9" t="s">
        <v>21</v>
      </c>
      <c r="K25" s="10" t="s">
        <v>135</v>
      </c>
      <c r="L25" s="10">
        <v>44197</v>
      </c>
      <c r="M25" s="11" t="s">
        <v>28</v>
      </c>
      <c r="N25" s="10">
        <v>16183</v>
      </c>
      <c r="O25" s="11" t="s">
        <v>29</v>
      </c>
      <c r="R25" s="14" t="s">
        <v>136</v>
      </c>
      <c r="S25" s="9">
        <f>SUMIF(F:F,R25,C:C)</f>
        <v>31417</v>
      </c>
      <c r="T25" s="12">
        <f>SUMIF(F:F,R25,D:D)/COUNTIF(F:F,R25)</f>
        <v>3.1</v>
      </c>
      <c r="U25" s="9">
        <f>COUNTIF(F:F,R25)</f>
        <v>2</v>
      </c>
      <c r="V25" s="9">
        <f>SUMIF(F:F,R25,B:B)/COUNTIF(F:F,R25)</f>
        <v>50789.5</v>
      </c>
    </row>
    <row r="26" spans="1:22" ht="12.75" customHeight="1" x14ac:dyDescent="0.35">
      <c r="A26" s="6" t="s">
        <v>137</v>
      </c>
      <c r="B26" s="7">
        <f t="shared" si="0"/>
        <v>17115</v>
      </c>
      <c r="C26" s="8">
        <v>30933</v>
      </c>
      <c r="D26" s="9">
        <v>3.7</v>
      </c>
      <c r="E26" s="9" t="s">
        <v>119</v>
      </c>
      <c r="F26" s="9" t="s">
        <v>138</v>
      </c>
      <c r="G26" s="9" t="s">
        <v>139</v>
      </c>
      <c r="H26" s="9" t="s">
        <v>140</v>
      </c>
      <c r="K26" s="10" t="s">
        <v>141</v>
      </c>
      <c r="L26" s="10">
        <v>35538</v>
      </c>
      <c r="M26" s="11" t="s">
        <v>28</v>
      </c>
      <c r="N26" s="10">
        <v>10974</v>
      </c>
      <c r="O26" s="11" t="s">
        <v>29</v>
      </c>
      <c r="R26" s="14" t="s">
        <v>142</v>
      </c>
      <c r="S26" s="9">
        <f>SUMIF(F:F,R26,C:C)</f>
        <v>27846</v>
      </c>
      <c r="T26" s="12">
        <f>SUMIF(F:F,R26,D:D)/COUNTIF(F:F,R26)</f>
        <v>3.5</v>
      </c>
      <c r="U26" s="9">
        <f>COUNTIF(F:F,R26)</f>
        <v>1</v>
      </c>
      <c r="V26" s="9">
        <f>SUMIF(F:F,R26,B:B)/COUNTIF(F:F,R26)</f>
        <v>17418</v>
      </c>
    </row>
    <row r="27" spans="1:22" ht="12.75" customHeight="1" x14ac:dyDescent="0.35">
      <c r="A27" s="6" t="s">
        <v>143</v>
      </c>
      <c r="B27" s="7">
        <f t="shared" si="0"/>
        <v>48949</v>
      </c>
      <c r="C27" s="8">
        <v>6710</v>
      </c>
      <c r="D27" s="9">
        <v>3.6</v>
      </c>
      <c r="E27" s="9" t="s">
        <v>144</v>
      </c>
      <c r="F27" s="9" t="s">
        <v>13</v>
      </c>
      <c r="G27" s="9" t="s">
        <v>14</v>
      </c>
      <c r="H27" s="9" t="s">
        <v>15</v>
      </c>
      <c r="K27" s="10">
        <v>48949</v>
      </c>
      <c r="L27" s="10">
        <v>48949</v>
      </c>
      <c r="R27" s="14" t="s">
        <v>145</v>
      </c>
      <c r="S27" s="9">
        <f>SUMIF(F:F,R27,C:C)</f>
        <v>14400</v>
      </c>
      <c r="T27" s="12">
        <f>SUMIF(F:F,R27,D:D)/COUNTIF(F:F,R27)</f>
        <v>2.2000000000000002</v>
      </c>
      <c r="U27" s="9">
        <f>COUNTIF(F:F,R27)</f>
        <v>1</v>
      </c>
      <c r="V27" s="9">
        <f>SUMIF(F:F,R27,B:B)/COUNTIF(F:F,R27)</f>
        <v>11033.75</v>
      </c>
    </row>
    <row r="28" spans="1:22" ht="12.75" customHeight="1" x14ac:dyDescent="0.35">
      <c r="A28" s="6" t="s">
        <v>146</v>
      </c>
      <c r="B28" s="7">
        <f t="shared" si="0"/>
        <v>16200.75</v>
      </c>
      <c r="C28" s="8">
        <v>28472</v>
      </c>
      <c r="D28" s="9">
        <v>3.6</v>
      </c>
      <c r="E28" s="9" t="s">
        <v>144</v>
      </c>
      <c r="F28" s="9" t="s">
        <v>147</v>
      </c>
      <c r="G28" s="9" t="s">
        <v>148</v>
      </c>
      <c r="H28" s="9" t="s">
        <v>90</v>
      </c>
      <c r="K28" s="10" t="s">
        <v>149</v>
      </c>
      <c r="L28" s="10">
        <v>33606</v>
      </c>
      <c r="M28" s="11" t="s">
        <v>28</v>
      </c>
      <c r="N28" s="10">
        <v>10399</v>
      </c>
      <c r="O28" s="11" t="s">
        <v>29</v>
      </c>
      <c r="R28" s="14" t="s">
        <v>150</v>
      </c>
      <c r="S28" s="9">
        <f>SUMIF(F:F,R28,C:C)</f>
        <v>2941</v>
      </c>
      <c r="T28" s="12">
        <f>SUMIF(F:F,R28,D:D)/COUNTIF(F:F,R28)</f>
        <v>0</v>
      </c>
      <c r="U28" s="9">
        <f>COUNTIF(F:F,R28)</f>
        <v>1</v>
      </c>
      <c r="V28" s="9">
        <f>SUMIF(F:F,R28,B:B)/COUNTIF(F:F,R28)</f>
        <v>32250</v>
      </c>
    </row>
    <row r="29" spans="1:22" ht="12.75" customHeight="1" x14ac:dyDescent="0.35">
      <c r="A29" s="6" t="s">
        <v>151</v>
      </c>
      <c r="B29" s="7">
        <f t="shared" si="0"/>
        <v>17463.5</v>
      </c>
      <c r="C29" s="8">
        <v>34871</v>
      </c>
      <c r="D29" s="9">
        <v>3.6</v>
      </c>
      <c r="E29" s="9" t="s">
        <v>144</v>
      </c>
      <c r="F29" s="9" t="s">
        <v>152</v>
      </c>
      <c r="G29" s="9" t="s">
        <v>153</v>
      </c>
      <c r="H29" s="9" t="s">
        <v>154</v>
      </c>
      <c r="K29" s="10" t="s">
        <v>155</v>
      </c>
      <c r="L29" s="10">
        <v>26603</v>
      </c>
      <c r="M29" s="11" t="s">
        <v>28</v>
      </c>
      <c r="N29" s="10">
        <v>14417</v>
      </c>
      <c r="O29" s="11" t="s">
        <v>29</v>
      </c>
      <c r="R29" s="14" t="s">
        <v>156</v>
      </c>
      <c r="S29" s="9">
        <f>SUMIF(F:F,R29,C:C)</f>
        <v>10959</v>
      </c>
      <c r="T29" s="12">
        <f>SUMIF(F:F,R29,D:D)/COUNTIF(F:F,R29)</f>
        <v>0</v>
      </c>
      <c r="U29" s="9">
        <f>COUNTIF(F:F,R29)</f>
        <v>1</v>
      </c>
      <c r="V29" s="9">
        <f>SUMIF(F:F,R29,B:B)/COUNTIF(F:F,R29)</f>
        <v>8979.75</v>
      </c>
    </row>
    <row r="30" spans="1:22" ht="12.75" customHeight="1" x14ac:dyDescent="0.35">
      <c r="A30" s="6" t="s">
        <v>157</v>
      </c>
      <c r="B30" s="7">
        <f t="shared" si="0"/>
        <v>53534</v>
      </c>
      <c r="C30" s="8">
        <v>10019</v>
      </c>
      <c r="D30" s="9">
        <v>3.6</v>
      </c>
      <c r="E30" s="9" t="s">
        <v>144</v>
      </c>
      <c r="F30" s="9" t="s">
        <v>158</v>
      </c>
      <c r="G30" s="9" t="s">
        <v>159</v>
      </c>
      <c r="H30" s="9" t="s">
        <v>58</v>
      </c>
      <c r="K30" s="10">
        <v>53534</v>
      </c>
      <c r="L30" s="10">
        <v>53534</v>
      </c>
      <c r="R30" s="14" t="s">
        <v>160</v>
      </c>
      <c r="S30" s="9">
        <f>SUMIF(F:F,R30,C:C)</f>
        <v>20411</v>
      </c>
      <c r="T30" s="12">
        <f>SUMIF(F:F,R30,D:D)/COUNTIF(F:F,R30)</f>
        <v>2.8</v>
      </c>
      <c r="U30" s="9">
        <f>COUNTIF(F:F,R30)</f>
        <v>1</v>
      </c>
      <c r="V30" s="9">
        <f>SUMIF(F:F,R30,B:B)/COUNTIF(F:F,R30)</f>
        <v>13895</v>
      </c>
    </row>
    <row r="31" spans="1:22" ht="12.75" customHeight="1" x14ac:dyDescent="0.35">
      <c r="A31" s="6" t="s">
        <v>161</v>
      </c>
      <c r="B31" s="7">
        <f t="shared" si="0"/>
        <v>54259</v>
      </c>
      <c r="C31" s="8">
        <v>18794</v>
      </c>
      <c r="D31" s="9">
        <v>3.6</v>
      </c>
      <c r="E31" s="9" t="s">
        <v>144</v>
      </c>
      <c r="F31" s="9" t="s">
        <v>114</v>
      </c>
      <c r="G31" s="9" t="s">
        <v>115</v>
      </c>
      <c r="H31" s="9" t="s">
        <v>21</v>
      </c>
      <c r="K31" s="10">
        <v>54259</v>
      </c>
      <c r="L31" s="10">
        <v>54259</v>
      </c>
      <c r="R31" s="14" t="s">
        <v>162</v>
      </c>
      <c r="S31" s="9">
        <f>SUMIF(F:F,R31,C:C)</f>
        <v>11159</v>
      </c>
      <c r="T31" s="12">
        <f>SUMIF(F:F,R31,D:D)/COUNTIF(F:F,R31)</f>
        <v>2.2999999999999998</v>
      </c>
      <c r="U31" s="9">
        <f>COUNTIF(F:F,R31)</f>
        <v>1</v>
      </c>
      <c r="V31" s="9">
        <f>SUMIF(F:F,R31,B:B)/COUNTIF(F:F,R31)</f>
        <v>23644</v>
      </c>
    </row>
    <row r="32" spans="1:22" ht="12.75" customHeight="1" x14ac:dyDescent="0.35">
      <c r="A32" s="6" t="s">
        <v>163</v>
      </c>
      <c r="B32" s="7">
        <f t="shared" si="0"/>
        <v>15358</v>
      </c>
      <c r="C32" s="8">
        <v>45831</v>
      </c>
      <c r="D32" s="9">
        <v>3.5</v>
      </c>
      <c r="E32" s="9" t="s">
        <v>164</v>
      </c>
      <c r="F32" s="9" t="s">
        <v>165</v>
      </c>
      <c r="G32" s="9" t="s">
        <v>166</v>
      </c>
      <c r="H32" s="9" t="s">
        <v>167</v>
      </c>
      <c r="K32" s="10" t="s">
        <v>168</v>
      </c>
      <c r="L32" s="10">
        <v>29659</v>
      </c>
      <c r="M32" s="11" t="s">
        <v>28</v>
      </c>
      <c r="N32" s="10">
        <v>10591</v>
      </c>
      <c r="O32" s="11" t="s">
        <v>29</v>
      </c>
      <c r="R32" s="14" t="s">
        <v>13</v>
      </c>
      <c r="S32" s="9">
        <f>SUMIF(F:F,R32,C:C)</f>
        <v>11234</v>
      </c>
      <c r="T32" s="12">
        <f>SUMIF(F:F,R32,D:D)/COUNTIF(F:F,R32)</f>
        <v>4.25</v>
      </c>
      <c r="U32" s="9">
        <f>COUNTIF(F:F,R32)</f>
        <v>2</v>
      </c>
      <c r="V32" s="9">
        <f>SUMIF(F:F,R32,B:B)/COUNTIF(F:F,R32)</f>
        <v>49420.5</v>
      </c>
    </row>
    <row r="33" spans="1:22" ht="12.75" customHeight="1" x14ac:dyDescent="0.35">
      <c r="A33" s="6" t="s">
        <v>169</v>
      </c>
      <c r="B33" s="7">
        <f t="shared" si="0"/>
        <v>52305</v>
      </c>
      <c r="C33" s="8">
        <v>6265</v>
      </c>
      <c r="D33" s="9">
        <v>3.5</v>
      </c>
      <c r="E33" s="9" t="s">
        <v>164</v>
      </c>
      <c r="F33" s="9" t="s">
        <v>170</v>
      </c>
      <c r="G33" s="9" t="s">
        <v>171</v>
      </c>
      <c r="H33" s="9" t="s">
        <v>70</v>
      </c>
      <c r="K33" s="10">
        <v>52305</v>
      </c>
      <c r="L33" s="10">
        <v>52305</v>
      </c>
      <c r="R33" s="14" t="s">
        <v>172</v>
      </c>
      <c r="S33" s="9">
        <f>SUMIF(F:F,R33,C:C)</f>
        <v>12182</v>
      </c>
      <c r="T33" s="12">
        <f>SUMIF(F:F,R33,D:D)/COUNTIF(F:F,R33)</f>
        <v>2</v>
      </c>
      <c r="U33" s="9">
        <f>COUNTIF(F:F,R33)</f>
        <v>1</v>
      </c>
      <c r="V33" s="9">
        <f>SUMIF(F:F,R33,B:B)/COUNTIF(F:F,R33)</f>
        <v>13936</v>
      </c>
    </row>
    <row r="34" spans="1:22" ht="12.75" customHeight="1" x14ac:dyDescent="0.35">
      <c r="A34" s="6" t="s">
        <v>173</v>
      </c>
      <c r="B34" s="7">
        <f t="shared" si="0"/>
        <v>21385.5</v>
      </c>
      <c r="C34" s="8">
        <v>29546</v>
      </c>
      <c r="D34" s="9">
        <v>3.5</v>
      </c>
      <c r="E34" s="9" t="s">
        <v>164</v>
      </c>
      <c r="F34" s="9" t="s">
        <v>174</v>
      </c>
      <c r="G34" s="9" t="s">
        <v>175</v>
      </c>
      <c r="H34" s="9" t="s">
        <v>21</v>
      </c>
      <c r="K34" s="10" t="s">
        <v>176</v>
      </c>
      <c r="L34" s="10">
        <v>42396</v>
      </c>
      <c r="M34" s="11" t="s">
        <v>28</v>
      </c>
      <c r="N34" s="10">
        <v>14382</v>
      </c>
      <c r="O34" s="11" t="s">
        <v>29</v>
      </c>
      <c r="R34" s="14" t="s">
        <v>44</v>
      </c>
      <c r="S34" s="9">
        <f>SUMIF(F:F,R34,C:C)</f>
        <v>33932</v>
      </c>
      <c r="T34" s="12">
        <f>SUMIF(F:F,R34,D:D)/COUNTIF(F:F,R34)</f>
        <v>4.4000000000000004</v>
      </c>
      <c r="U34" s="9">
        <f>COUNTIF(F:F,R34)</f>
        <v>1</v>
      </c>
      <c r="V34" s="9">
        <f>SUMIF(F:F,R34,B:B)/COUNTIF(F:F,R34)</f>
        <v>19898</v>
      </c>
    </row>
    <row r="35" spans="1:22" ht="12.75" customHeight="1" x14ac:dyDescent="0.35">
      <c r="A35" s="6" t="s">
        <v>177</v>
      </c>
      <c r="B35" s="7">
        <f t="shared" si="0"/>
        <v>17418</v>
      </c>
      <c r="C35" s="8">
        <v>27846</v>
      </c>
      <c r="D35" s="9">
        <v>3.5</v>
      </c>
      <c r="E35" s="9" t="s">
        <v>164</v>
      </c>
      <c r="F35" s="9" t="s">
        <v>142</v>
      </c>
      <c r="G35" s="9" t="s">
        <v>178</v>
      </c>
      <c r="H35" s="9" t="s">
        <v>179</v>
      </c>
      <c r="K35" s="10" t="s">
        <v>180</v>
      </c>
      <c r="L35" s="10">
        <v>35079</v>
      </c>
      <c r="M35" s="11" t="s">
        <v>28</v>
      </c>
      <c r="N35" s="10">
        <v>11531</v>
      </c>
      <c r="O35" s="11" t="s">
        <v>29</v>
      </c>
      <c r="R35" s="14" t="s">
        <v>181</v>
      </c>
      <c r="S35" s="9">
        <f>SUMIF(F:F,R35,C:C)</f>
        <v>23404</v>
      </c>
      <c r="T35" s="12">
        <f>SUMIF(F:F,R35,D:D)/COUNTIF(F:F,R35)</f>
        <v>2.6</v>
      </c>
      <c r="U35" s="9">
        <f>COUNTIF(F:F,R35)</f>
        <v>1</v>
      </c>
      <c r="V35" s="9">
        <f>SUMIF(F:F,R35,B:B)/COUNTIF(F:F,R35)</f>
        <v>10192.5</v>
      </c>
    </row>
    <row r="36" spans="1:22" ht="12.75" customHeight="1" x14ac:dyDescent="0.35">
      <c r="A36" s="6" t="s">
        <v>182</v>
      </c>
      <c r="B36" s="7">
        <f t="shared" si="0"/>
        <v>13645</v>
      </c>
      <c r="C36" s="8">
        <v>23847</v>
      </c>
      <c r="D36" s="9">
        <v>3.4</v>
      </c>
      <c r="E36" s="9" t="s">
        <v>183</v>
      </c>
      <c r="F36" s="9" t="s">
        <v>184</v>
      </c>
      <c r="G36" s="9" t="s">
        <v>185</v>
      </c>
      <c r="H36" s="9" t="s">
        <v>122</v>
      </c>
      <c r="K36" s="10" t="s">
        <v>186</v>
      </c>
      <c r="L36" s="10">
        <v>27406</v>
      </c>
      <c r="M36" s="11" t="s">
        <v>28</v>
      </c>
      <c r="N36" s="10">
        <v>9058</v>
      </c>
      <c r="O36" s="11" t="s">
        <v>29</v>
      </c>
      <c r="R36" s="14" t="s">
        <v>187</v>
      </c>
      <c r="S36" s="9">
        <f>SUMIF(F:F,R36,C:C)</f>
        <v>16331</v>
      </c>
      <c r="T36" s="12">
        <f>SUMIF(F:F,R36,D:D)/COUNTIF(F:F,R36)</f>
        <v>3.4</v>
      </c>
      <c r="U36" s="9">
        <f>COUNTIF(F:F,R36)</f>
        <v>1</v>
      </c>
      <c r="V36" s="9">
        <f>SUMIF(F:F,R36,B:B)/COUNTIF(F:F,R36)</f>
        <v>23853.25</v>
      </c>
    </row>
    <row r="37" spans="1:22" ht="12.75" customHeight="1" x14ac:dyDescent="0.35">
      <c r="A37" s="6" t="s">
        <v>188</v>
      </c>
      <c r="B37" s="7">
        <f t="shared" si="0"/>
        <v>21412.5</v>
      </c>
      <c r="C37" s="8">
        <v>21574</v>
      </c>
      <c r="D37" s="9">
        <v>3.4</v>
      </c>
      <c r="E37" s="9" t="s">
        <v>183</v>
      </c>
      <c r="F37" s="9" t="s">
        <v>189</v>
      </c>
      <c r="G37" s="9" t="s">
        <v>190</v>
      </c>
      <c r="H37" s="9" t="s">
        <v>21</v>
      </c>
      <c r="K37" s="10" t="s">
        <v>191</v>
      </c>
      <c r="L37" s="10">
        <v>42423</v>
      </c>
      <c r="M37" s="11" t="s">
        <v>28</v>
      </c>
      <c r="N37" s="10">
        <v>14409</v>
      </c>
      <c r="O37" s="11" t="s">
        <v>29</v>
      </c>
      <c r="R37" s="14" t="s">
        <v>192</v>
      </c>
      <c r="S37" s="9">
        <f>SUMIF(F:F,R37,C:C)</f>
        <v>10170</v>
      </c>
      <c r="T37" s="12">
        <f>SUMIF(F:F,R37,D:D)/COUNTIF(F:F,R37)</f>
        <v>0</v>
      </c>
      <c r="U37" s="9">
        <f>COUNTIF(F:F,R37)</f>
        <v>1</v>
      </c>
      <c r="V37" s="9">
        <f>SUMIF(F:F,R37,B:B)/COUNTIF(F:F,R37)</f>
        <v>12573.5</v>
      </c>
    </row>
    <row r="38" spans="1:22" ht="12.75" customHeight="1" x14ac:dyDescent="0.35">
      <c r="A38" s="6" t="s">
        <v>193</v>
      </c>
      <c r="B38" s="7">
        <f t="shared" si="0"/>
        <v>11950.25</v>
      </c>
      <c r="C38" s="8">
        <v>34554</v>
      </c>
      <c r="D38" s="9">
        <v>3.4</v>
      </c>
      <c r="E38" s="9" t="s">
        <v>183</v>
      </c>
      <c r="F38" s="9" t="s">
        <v>194</v>
      </c>
      <c r="G38" s="9" t="s">
        <v>195</v>
      </c>
      <c r="H38" s="9" t="s">
        <v>196</v>
      </c>
      <c r="K38" s="10" t="s">
        <v>197</v>
      </c>
      <c r="L38" s="10">
        <v>28658</v>
      </c>
      <c r="M38" s="11" t="s">
        <v>28</v>
      </c>
      <c r="N38" s="10">
        <v>6381</v>
      </c>
      <c r="O38" s="11" t="s">
        <v>29</v>
      </c>
      <c r="R38" s="14" t="s">
        <v>198</v>
      </c>
      <c r="S38" s="9">
        <f>SUMIF(F:F,R38,C:C)</f>
        <v>20903</v>
      </c>
      <c r="T38" s="12">
        <f>SUMIF(F:F,R38,D:D)/COUNTIF(F:F,R38)</f>
        <v>2.8</v>
      </c>
      <c r="U38" s="9">
        <f>COUNTIF(F:F,R38)</f>
        <v>2</v>
      </c>
      <c r="V38" s="9">
        <f>SUMIF(F:F,R38,B:B)/COUNTIF(F:F,R38)</f>
        <v>31947</v>
      </c>
    </row>
    <row r="39" spans="1:22" ht="12.75" customHeight="1" x14ac:dyDescent="0.35">
      <c r="A39" s="6" t="s">
        <v>199</v>
      </c>
      <c r="B39" s="7">
        <f t="shared" si="0"/>
        <v>23853.25</v>
      </c>
      <c r="C39" s="8">
        <v>16331</v>
      </c>
      <c r="D39" s="9">
        <v>3.4</v>
      </c>
      <c r="E39" s="9" t="s">
        <v>183</v>
      </c>
      <c r="F39" s="9" t="s">
        <v>187</v>
      </c>
      <c r="G39" s="9" t="s">
        <v>200</v>
      </c>
      <c r="H39" s="9" t="s">
        <v>105</v>
      </c>
      <c r="K39" s="10" t="s">
        <v>201</v>
      </c>
      <c r="L39" s="10">
        <v>46975</v>
      </c>
      <c r="M39" s="11" t="s">
        <v>28</v>
      </c>
      <c r="N39" s="10">
        <v>16146</v>
      </c>
      <c r="O39" s="11" t="s">
        <v>29</v>
      </c>
      <c r="R39" s="14" t="s">
        <v>202</v>
      </c>
      <c r="S39" s="9">
        <f>SUMIF(F:F,R39,C:C)</f>
        <v>25860</v>
      </c>
      <c r="T39" s="12">
        <f>SUMIF(F:F,R39,D:D)/COUNTIF(F:F,R39)</f>
        <v>2.6</v>
      </c>
      <c r="U39" s="9">
        <f>COUNTIF(F:F,R39)</f>
        <v>1</v>
      </c>
      <c r="V39" s="9">
        <f>SUMIF(F:F,R39,B:B)/COUNTIF(F:F,R39)</f>
        <v>14833.5</v>
      </c>
    </row>
    <row r="40" spans="1:22" ht="12.75" customHeight="1" x14ac:dyDescent="0.35">
      <c r="A40" s="6" t="s">
        <v>203</v>
      </c>
      <c r="B40" s="7">
        <f t="shared" si="0"/>
        <v>47664</v>
      </c>
      <c r="C40" s="8">
        <v>6871</v>
      </c>
      <c r="D40" s="9">
        <v>3.4</v>
      </c>
      <c r="E40" s="9" t="s">
        <v>183</v>
      </c>
      <c r="F40" s="9" t="s">
        <v>204</v>
      </c>
      <c r="G40" s="9" t="s">
        <v>205</v>
      </c>
      <c r="H40" s="9" t="s">
        <v>206</v>
      </c>
      <c r="K40" s="10">
        <v>47664</v>
      </c>
      <c r="L40" s="10">
        <v>47664</v>
      </c>
      <c r="R40" s="14" t="s">
        <v>207</v>
      </c>
      <c r="S40" s="9">
        <f>SUMIF(F:F,R40,C:C)</f>
        <v>18599</v>
      </c>
      <c r="T40" s="12">
        <f>SUMIF(F:F,R40,D:D)/COUNTIF(F:F,R40)</f>
        <v>3</v>
      </c>
      <c r="U40" s="9">
        <f>COUNTIF(F:F,R40)</f>
        <v>1</v>
      </c>
      <c r="V40" s="9">
        <f>SUMIF(F:F,R40,B:B)/COUNTIF(F:F,R40)</f>
        <v>19947.5</v>
      </c>
    </row>
    <row r="41" spans="1:22" ht="12.75" customHeight="1" x14ac:dyDescent="0.35">
      <c r="A41" s="6" t="s">
        <v>208</v>
      </c>
      <c r="B41" s="7">
        <f t="shared" si="0"/>
        <v>51400</v>
      </c>
      <c r="C41" s="8">
        <v>5472</v>
      </c>
      <c r="D41" s="9">
        <v>3.4</v>
      </c>
      <c r="E41" s="9" t="s">
        <v>183</v>
      </c>
      <c r="F41" s="9" t="s">
        <v>209</v>
      </c>
      <c r="G41" s="9" t="s">
        <v>210</v>
      </c>
      <c r="H41" s="9" t="s">
        <v>211</v>
      </c>
      <c r="K41" s="10">
        <v>51400</v>
      </c>
      <c r="L41" s="10">
        <v>51400</v>
      </c>
      <c r="R41" s="14" t="s">
        <v>212</v>
      </c>
      <c r="S41" s="9">
        <f>SUMIF(F:F,R41,C:C)</f>
        <v>17585</v>
      </c>
      <c r="T41" s="12">
        <f>SUMIF(F:F,R41,D:D)/COUNTIF(F:F,R41)</f>
        <v>2.7</v>
      </c>
      <c r="U41" s="9">
        <f>COUNTIF(F:F,R41)</f>
        <v>2</v>
      </c>
      <c r="V41" s="9">
        <f>SUMIF(F:F,R41,B:B)/COUNTIF(F:F,R41)</f>
        <v>29154.5</v>
      </c>
    </row>
    <row r="42" spans="1:22" ht="12.75" customHeight="1" x14ac:dyDescent="0.35">
      <c r="A42" s="6" t="s">
        <v>213</v>
      </c>
      <c r="B42" s="7">
        <f t="shared" si="0"/>
        <v>14937</v>
      </c>
      <c r="C42" s="8">
        <v>42477</v>
      </c>
      <c r="D42" s="9">
        <v>3.3</v>
      </c>
      <c r="E42" s="9" t="s">
        <v>214</v>
      </c>
      <c r="F42" s="9" t="s">
        <v>215</v>
      </c>
      <c r="G42" s="9" t="s">
        <v>216</v>
      </c>
      <c r="H42" s="9" t="s">
        <v>217</v>
      </c>
      <c r="K42" s="10" t="s">
        <v>218</v>
      </c>
      <c r="L42" s="10">
        <v>27372</v>
      </c>
      <c r="M42" s="11" t="s">
        <v>28</v>
      </c>
      <c r="N42" s="10">
        <v>10792</v>
      </c>
      <c r="O42" s="11" t="s">
        <v>29</v>
      </c>
      <c r="R42" s="14" t="s">
        <v>147</v>
      </c>
      <c r="S42" s="9">
        <f>SUMIF(F:F,R42,C:C)</f>
        <v>28472</v>
      </c>
      <c r="T42" s="12">
        <f>SUMIF(F:F,R42,D:D)/COUNTIF(F:F,R42)</f>
        <v>3.6</v>
      </c>
      <c r="U42" s="9">
        <f>COUNTIF(F:F,R42)</f>
        <v>1</v>
      </c>
      <c r="V42" s="9">
        <f>SUMIF(F:F,R42,B:B)/COUNTIF(F:F,R42)</f>
        <v>16200.75</v>
      </c>
    </row>
    <row r="43" spans="1:22" ht="12.75" customHeight="1" x14ac:dyDescent="0.35">
      <c r="A43" s="6" t="s">
        <v>219</v>
      </c>
      <c r="B43" s="7">
        <f t="shared" si="0"/>
        <v>53419</v>
      </c>
      <c r="C43" s="8">
        <v>6926</v>
      </c>
      <c r="D43" s="9">
        <v>3.3</v>
      </c>
      <c r="E43" s="9" t="s">
        <v>214</v>
      </c>
      <c r="F43" s="9" t="s">
        <v>220</v>
      </c>
      <c r="G43" s="9" t="s">
        <v>221</v>
      </c>
      <c r="H43" s="9" t="s">
        <v>222</v>
      </c>
      <c r="K43" s="10">
        <v>53419</v>
      </c>
      <c r="L43" s="10">
        <v>53419</v>
      </c>
      <c r="R43" s="14" t="s">
        <v>93</v>
      </c>
      <c r="S43" s="9">
        <f>SUMIF(F:F,R43,C:C)</f>
        <v>50735</v>
      </c>
      <c r="T43" s="12">
        <f>SUMIF(F:F,R43,D:D)/COUNTIF(F:F,R43)</f>
        <v>3.9</v>
      </c>
      <c r="U43" s="9">
        <f>COUNTIF(F:F,R43)</f>
        <v>1</v>
      </c>
      <c r="V43" s="9">
        <f>SUMIF(F:F,R43,B:B)/COUNTIF(F:F,R43)</f>
        <v>15074.5</v>
      </c>
    </row>
    <row r="44" spans="1:22" ht="12.75" customHeight="1" x14ac:dyDescent="0.35">
      <c r="A44" s="6" t="s">
        <v>223</v>
      </c>
      <c r="B44" s="7">
        <f t="shared" si="0"/>
        <v>47500</v>
      </c>
      <c r="C44" s="8">
        <v>5152</v>
      </c>
      <c r="D44" s="9">
        <v>3.3</v>
      </c>
      <c r="E44" s="9" t="s">
        <v>214</v>
      </c>
      <c r="F44" s="9" t="s">
        <v>212</v>
      </c>
      <c r="G44" s="9" t="s">
        <v>224</v>
      </c>
      <c r="H44" s="9" t="s">
        <v>167</v>
      </c>
      <c r="K44" s="10">
        <v>47500</v>
      </c>
      <c r="L44" s="10">
        <v>47500</v>
      </c>
      <c r="R44" s="14" t="s">
        <v>225</v>
      </c>
      <c r="S44" s="9">
        <f>SUMIF(F:F,R44,C:C)</f>
        <v>10414</v>
      </c>
      <c r="T44" s="12">
        <f>SUMIF(F:F,R44,D:D)/COUNTIF(F:F,R44)</f>
        <v>2.2000000000000002</v>
      </c>
      <c r="U44" s="9">
        <f>COUNTIF(F:F,R44)</f>
        <v>1</v>
      </c>
      <c r="V44" s="9">
        <f>SUMIF(F:F,R44,B:B)/COUNTIF(F:F,R44)</f>
        <v>13696</v>
      </c>
    </row>
    <row r="45" spans="1:22" ht="12.75" customHeight="1" x14ac:dyDescent="0.35">
      <c r="A45" s="6" t="s">
        <v>226</v>
      </c>
      <c r="B45" s="7">
        <f t="shared" si="0"/>
        <v>11879</v>
      </c>
      <c r="C45" s="8">
        <v>30671</v>
      </c>
      <c r="D45" s="9">
        <v>3.3</v>
      </c>
      <c r="E45" s="9" t="s">
        <v>214</v>
      </c>
      <c r="F45" s="9" t="s">
        <v>35</v>
      </c>
      <c r="G45" s="9" t="s">
        <v>227</v>
      </c>
      <c r="H45" s="9" t="s">
        <v>228</v>
      </c>
      <c r="K45" s="10" t="s">
        <v>229</v>
      </c>
      <c r="L45" s="10">
        <v>22256</v>
      </c>
      <c r="M45" s="11" t="s">
        <v>28</v>
      </c>
      <c r="N45" s="10">
        <v>8420</v>
      </c>
      <c r="O45" s="11" t="s">
        <v>29</v>
      </c>
      <c r="R45" s="14" t="s">
        <v>230</v>
      </c>
      <c r="S45" s="9">
        <f>SUMIF(F:F,R45,C:C)</f>
        <v>25898</v>
      </c>
      <c r="T45" s="12">
        <f>SUMIF(F:F,R45,D:D)/COUNTIF(F:F,R45)</f>
        <v>2.5</v>
      </c>
      <c r="U45" s="9">
        <f>COUNTIF(F:F,R45)</f>
        <v>1</v>
      </c>
      <c r="V45" s="9">
        <f>SUMIF(F:F,R45,B:B)/COUNTIF(F:F,R45)</f>
        <v>13989.25</v>
      </c>
    </row>
    <row r="46" spans="1:22" ht="12.75" customHeight="1" x14ac:dyDescent="0.35">
      <c r="A46" s="6" t="s">
        <v>231</v>
      </c>
      <c r="B46" s="7">
        <f t="shared" si="0"/>
        <v>22519.5</v>
      </c>
      <c r="C46" s="8">
        <v>27331</v>
      </c>
      <c r="D46" s="9">
        <v>3.3</v>
      </c>
      <c r="E46" s="9" t="s">
        <v>214</v>
      </c>
      <c r="F46" s="9" t="s">
        <v>232</v>
      </c>
      <c r="G46" s="9" t="s">
        <v>233</v>
      </c>
      <c r="H46" s="9" t="s">
        <v>21</v>
      </c>
      <c r="K46" s="10" t="s">
        <v>234</v>
      </c>
      <c r="L46" s="10">
        <v>43530</v>
      </c>
      <c r="M46" s="11" t="s">
        <v>28</v>
      </c>
      <c r="N46" s="10">
        <v>15516</v>
      </c>
      <c r="O46" s="11" t="s">
        <v>29</v>
      </c>
      <c r="R46" s="14" t="s">
        <v>235</v>
      </c>
      <c r="S46" s="9">
        <f>SUMIF(F:F,R46,C:C)</f>
        <v>25556</v>
      </c>
      <c r="T46" s="12">
        <f>SUMIF(F:F,R46,D:D)/COUNTIF(F:F,R46)</f>
        <v>2.4</v>
      </c>
      <c r="U46" s="9">
        <f>COUNTIF(F:F,R46)</f>
        <v>1</v>
      </c>
      <c r="V46" s="9">
        <f>SUMIF(F:F,R46,B:B)/COUNTIF(F:F,R46)</f>
        <v>17287</v>
      </c>
    </row>
    <row r="47" spans="1:22" ht="12.75" customHeight="1" x14ac:dyDescent="0.35">
      <c r="A47" s="6" t="s">
        <v>236</v>
      </c>
      <c r="B47" s="7">
        <f t="shared" si="0"/>
        <v>51505</v>
      </c>
      <c r="C47" s="8">
        <v>8530</v>
      </c>
      <c r="D47" s="9">
        <v>3.3</v>
      </c>
      <c r="E47" s="9" t="s">
        <v>214</v>
      </c>
      <c r="F47" s="9" t="s">
        <v>237</v>
      </c>
      <c r="G47" s="9" t="s">
        <v>238</v>
      </c>
      <c r="H47" s="9" t="s">
        <v>63</v>
      </c>
      <c r="K47" s="10">
        <v>51505</v>
      </c>
      <c r="L47" s="10">
        <v>51505</v>
      </c>
      <c r="R47" s="14" t="s">
        <v>165</v>
      </c>
      <c r="S47" s="9">
        <f>SUMIF(F:F,R47,C:C)</f>
        <v>45831</v>
      </c>
      <c r="T47" s="12">
        <f>SUMIF(F:F,R47,D:D)/COUNTIF(F:F,R47)</f>
        <v>3.5</v>
      </c>
      <c r="U47" s="9">
        <f>COUNTIF(F:F,R47)</f>
        <v>1</v>
      </c>
      <c r="V47" s="9">
        <f>SUMIF(F:F,R47,B:B)/COUNTIF(F:F,R47)</f>
        <v>15358</v>
      </c>
    </row>
    <row r="48" spans="1:22" ht="12.75" customHeight="1" x14ac:dyDescent="0.35">
      <c r="A48" s="6" t="s">
        <v>239</v>
      </c>
      <c r="B48" s="7">
        <f t="shared" si="0"/>
        <v>51533</v>
      </c>
      <c r="C48" s="8">
        <v>7540</v>
      </c>
      <c r="D48" s="9">
        <v>3.3</v>
      </c>
      <c r="E48" s="9" t="s">
        <v>214</v>
      </c>
      <c r="F48" s="9" t="s">
        <v>240</v>
      </c>
      <c r="G48" s="9" t="s">
        <v>241</v>
      </c>
      <c r="H48" s="9" t="s">
        <v>242</v>
      </c>
      <c r="K48" s="10">
        <v>51533</v>
      </c>
      <c r="L48" s="10">
        <v>51533</v>
      </c>
      <c r="R48" s="14" t="s">
        <v>243</v>
      </c>
      <c r="S48" s="9">
        <f>SUMIF(F:F,R48,C:C)</f>
        <v>9437</v>
      </c>
      <c r="T48" s="12">
        <f>SUMIF(F:F,R48,D:D)/COUNTIF(F:F,R48)</f>
        <v>2.1</v>
      </c>
      <c r="U48" s="9">
        <f>COUNTIF(F:F,R48)</f>
        <v>1</v>
      </c>
      <c r="V48" s="9" t="e">
        <f>SUMIF(F:F,R48,B:B)/COUNTIF(F:F,R48)</f>
        <v>#VALUE!</v>
      </c>
    </row>
    <row r="49" spans="1:22" ht="12.75" customHeight="1" x14ac:dyDescent="0.35">
      <c r="A49" s="6" t="s">
        <v>244</v>
      </c>
      <c r="B49" s="7">
        <f t="shared" si="0"/>
        <v>52950</v>
      </c>
      <c r="C49" s="8">
        <v>4310</v>
      </c>
      <c r="D49" s="9">
        <v>3.2</v>
      </c>
      <c r="E49" s="9" t="s">
        <v>245</v>
      </c>
      <c r="F49" s="9" t="s">
        <v>246</v>
      </c>
      <c r="G49" s="9" t="s">
        <v>247</v>
      </c>
      <c r="H49" s="9" t="s">
        <v>248</v>
      </c>
      <c r="K49" s="10">
        <v>52950</v>
      </c>
      <c r="L49" s="10">
        <v>52950</v>
      </c>
      <c r="R49" s="14" t="s">
        <v>249</v>
      </c>
      <c r="S49" s="9">
        <f>SUMIF(F:F,R49,C:C)</f>
        <v>10849</v>
      </c>
      <c r="T49" s="12">
        <f>SUMIF(F:F,R49,D:D)/COUNTIF(F:F,R49)</f>
        <v>2.5</v>
      </c>
      <c r="U49" s="9">
        <f>COUNTIF(F:F,R49)</f>
        <v>1</v>
      </c>
      <c r="V49" s="9">
        <f>SUMIF(F:F,R49,B:B)/COUNTIF(F:F,R49)</f>
        <v>48484</v>
      </c>
    </row>
    <row r="50" spans="1:22" ht="12.75" customHeight="1" x14ac:dyDescent="0.35">
      <c r="A50" s="6" t="s">
        <v>250</v>
      </c>
      <c r="B50" s="7">
        <f t="shared" si="0"/>
        <v>50740</v>
      </c>
      <c r="C50" s="8">
        <v>5080</v>
      </c>
      <c r="D50" s="9">
        <v>3.2</v>
      </c>
      <c r="E50" s="9" t="s">
        <v>245</v>
      </c>
      <c r="F50" s="9" t="s">
        <v>107</v>
      </c>
      <c r="G50" s="9" t="s">
        <v>251</v>
      </c>
      <c r="H50" s="9" t="s">
        <v>58</v>
      </c>
      <c r="K50" s="10">
        <v>50740</v>
      </c>
      <c r="L50" s="10">
        <v>50740</v>
      </c>
      <c r="R50" s="14" t="s">
        <v>252</v>
      </c>
      <c r="S50" s="9">
        <f>SUMIF(F:F,R50,C:C)</f>
        <v>25327</v>
      </c>
      <c r="T50" s="12">
        <f>SUMIF(F:F,R50,D:D)/COUNTIF(F:F,R50)</f>
        <v>2.8</v>
      </c>
      <c r="U50" s="9">
        <f>COUNTIF(F:F,R50)</f>
        <v>1</v>
      </c>
      <c r="V50" s="9">
        <f>SUMIF(F:F,R50,B:B)/COUNTIF(F:F,R50)</f>
        <v>15462</v>
      </c>
    </row>
    <row r="51" spans="1:22" ht="12.75" customHeight="1" x14ac:dyDescent="0.35">
      <c r="A51" s="6" t="s">
        <v>253</v>
      </c>
      <c r="B51" s="7">
        <f t="shared" si="0"/>
        <v>52082</v>
      </c>
      <c r="C51" s="8">
        <v>17944</v>
      </c>
      <c r="D51" s="9">
        <v>3.1</v>
      </c>
      <c r="E51" s="9" t="s">
        <v>254</v>
      </c>
      <c r="F51" s="9" t="s">
        <v>136</v>
      </c>
      <c r="G51" s="9" t="s">
        <v>255</v>
      </c>
      <c r="H51" s="9" t="s">
        <v>15</v>
      </c>
      <c r="K51" s="10">
        <v>52082</v>
      </c>
      <c r="L51" s="10">
        <v>52082</v>
      </c>
      <c r="R51" s="14" t="s">
        <v>256</v>
      </c>
      <c r="S51" s="9">
        <f>SUMIF(F:F,R51,C:C)</f>
        <v>6521</v>
      </c>
      <c r="T51" s="12">
        <f>SUMIF(F:F,R51,D:D)/COUNTIF(F:F,R51)</f>
        <v>2.5</v>
      </c>
      <c r="U51" s="9">
        <f>COUNTIF(F:F,R51)</f>
        <v>1</v>
      </c>
      <c r="V51" s="9">
        <f>SUMIF(F:F,R51,B:B)/COUNTIF(F:F,R51)</f>
        <v>52498</v>
      </c>
    </row>
    <row r="52" spans="1:22" ht="12.75" customHeight="1" x14ac:dyDescent="0.35">
      <c r="A52" s="6" t="s">
        <v>257</v>
      </c>
      <c r="B52" s="7">
        <f t="shared" si="0"/>
        <v>23148.5</v>
      </c>
      <c r="C52" s="8">
        <v>4612</v>
      </c>
      <c r="D52" s="9">
        <v>3.1</v>
      </c>
      <c r="E52" s="9" t="s">
        <v>254</v>
      </c>
      <c r="F52" s="9" t="s">
        <v>258</v>
      </c>
      <c r="G52" s="9" t="s">
        <v>259</v>
      </c>
      <c r="H52" s="9" t="s">
        <v>179</v>
      </c>
      <c r="K52" s="10" t="s">
        <v>260</v>
      </c>
      <c r="L52" s="10">
        <v>37436</v>
      </c>
      <c r="M52" s="11" t="s">
        <v>28</v>
      </c>
      <c r="N52" s="10">
        <v>18386</v>
      </c>
      <c r="O52" s="11" t="s">
        <v>29</v>
      </c>
      <c r="R52" s="14" t="s">
        <v>174</v>
      </c>
      <c r="S52" s="9">
        <f>SUMIF(F:F,R52,C:C)</f>
        <v>29546</v>
      </c>
      <c r="T52" s="12">
        <f>SUMIF(F:F,R52,D:D)/COUNTIF(F:F,R52)</f>
        <v>3.5</v>
      </c>
      <c r="U52" s="9">
        <f>COUNTIF(F:F,R52)</f>
        <v>1</v>
      </c>
      <c r="V52" s="9">
        <f>SUMIF(F:F,R52,B:B)/COUNTIF(F:F,R52)</f>
        <v>21385.5</v>
      </c>
    </row>
    <row r="53" spans="1:22" ht="12.75" customHeight="1" x14ac:dyDescent="0.35">
      <c r="A53" s="6" t="s">
        <v>261</v>
      </c>
      <c r="B53" s="7">
        <f t="shared" si="0"/>
        <v>20696.25</v>
      </c>
      <c r="C53" s="8">
        <v>39090</v>
      </c>
      <c r="D53" s="9">
        <v>3.1</v>
      </c>
      <c r="E53" s="9" t="s">
        <v>254</v>
      </c>
      <c r="F53" s="9" t="s">
        <v>262</v>
      </c>
      <c r="G53" s="9" t="s">
        <v>263</v>
      </c>
      <c r="H53" s="9" t="s">
        <v>51</v>
      </c>
      <c r="K53" s="10" t="s">
        <v>264</v>
      </c>
      <c r="L53" s="10">
        <v>39405</v>
      </c>
      <c r="M53" s="11" t="s">
        <v>28</v>
      </c>
      <c r="N53" s="10">
        <v>14460</v>
      </c>
      <c r="O53" s="11" t="s">
        <v>29</v>
      </c>
      <c r="R53" s="14" t="s">
        <v>265</v>
      </c>
      <c r="S53" s="9">
        <f>SUMIF(F:F,R53,C:C)</f>
        <v>20834</v>
      </c>
      <c r="T53" s="12">
        <f>SUMIF(F:F,R53,D:D)/COUNTIF(F:F,R53)</f>
        <v>2.2000000000000002</v>
      </c>
      <c r="U53" s="9">
        <f>COUNTIF(F:F,R53)</f>
        <v>2</v>
      </c>
      <c r="V53" s="9">
        <f>SUMIF(F:F,R53,B:B)/COUNTIF(F:F,R53)</f>
        <v>26317.5</v>
      </c>
    </row>
    <row r="54" spans="1:22" ht="12.75" customHeight="1" x14ac:dyDescent="0.35">
      <c r="A54" s="6" t="s">
        <v>266</v>
      </c>
      <c r="B54" s="7">
        <f t="shared" si="0"/>
        <v>49497</v>
      </c>
      <c r="C54" s="8">
        <v>13473</v>
      </c>
      <c r="D54" s="9">
        <v>3.1</v>
      </c>
      <c r="E54" s="9" t="s">
        <v>254</v>
      </c>
      <c r="F54" s="9" t="s">
        <v>136</v>
      </c>
      <c r="G54" s="9" t="s">
        <v>255</v>
      </c>
      <c r="H54" s="9" t="s">
        <v>15</v>
      </c>
      <c r="K54" s="10">
        <v>49497</v>
      </c>
      <c r="L54" s="10">
        <v>49497</v>
      </c>
      <c r="R54" s="14" t="s">
        <v>267</v>
      </c>
      <c r="S54" s="9">
        <f>SUMIF(F:F,R54,C:C)</f>
        <v>5447</v>
      </c>
      <c r="T54" s="12">
        <f>SUMIF(F:F,R54,D:D)/COUNTIF(F:F,R54)</f>
        <v>2.6</v>
      </c>
      <c r="U54" s="9">
        <f>COUNTIF(F:F,R54)</f>
        <v>1</v>
      </c>
      <c r="V54" s="9">
        <f>SUMIF(F:F,R54,B:B)/COUNTIF(F:F,R54)</f>
        <v>34822</v>
      </c>
    </row>
    <row r="55" spans="1:22" ht="12.75" customHeight="1" x14ac:dyDescent="0.35">
      <c r="A55" s="6" t="s">
        <v>268</v>
      </c>
      <c r="B55" s="7">
        <f t="shared" si="0"/>
        <v>18284.75</v>
      </c>
      <c r="C55" s="8">
        <v>36168</v>
      </c>
      <c r="D55" s="9">
        <v>3.1</v>
      </c>
      <c r="E55" s="9" t="s">
        <v>254</v>
      </c>
      <c r="F55" s="9" t="s">
        <v>269</v>
      </c>
      <c r="G55" s="9" t="s">
        <v>270</v>
      </c>
      <c r="H55" s="9" t="s">
        <v>75</v>
      </c>
      <c r="K55" s="10" t="s">
        <v>271</v>
      </c>
      <c r="L55" s="10">
        <v>30023</v>
      </c>
      <c r="M55" s="11" t="s">
        <v>28</v>
      </c>
      <c r="N55" s="10">
        <v>14372</v>
      </c>
      <c r="O55" s="11" t="s">
        <v>29</v>
      </c>
      <c r="R55" s="14" t="s">
        <v>272</v>
      </c>
      <c r="S55" s="9">
        <f>SUMIF(F:F,R55,C:C)</f>
        <v>7141</v>
      </c>
      <c r="T55" s="12">
        <f>SUMIF(F:F,R55,D:D)/COUNTIF(F:F,R55)</f>
        <v>2.1</v>
      </c>
      <c r="U55" s="9">
        <f>COUNTIF(F:F,R55)</f>
        <v>1</v>
      </c>
      <c r="V55" s="9">
        <f>SUMIF(F:F,R55,B:B)/COUNTIF(F:F,R55)</f>
        <v>15530.5</v>
      </c>
    </row>
    <row r="56" spans="1:22" ht="12.75" customHeight="1" x14ac:dyDescent="0.35">
      <c r="A56" s="6" t="s">
        <v>273</v>
      </c>
      <c r="B56" s="7">
        <f t="shared" si="0"/>
        <v>16845.25</v>
      </c>
      <c r="C56" s="8">
        <v>34072</v>
      </c>
      <c r="D56" s="9">
        <v>3.1</v>
      </c>
      <c r="E56" s="9" t="s">
        <v>254</v>
      </c>
      <c r="F56" s="9" t="s">
        <v>274</v>
      </c>
      <c r="G56" s="9" t="s">
        <v>275</v>
      </c>
      <c r="H56" s="9" t="s">
        <v>217</v>
      </c>
      <c r="K56" s="10" t="s">
        <v>276</v>
      </c>
      <c r="L56" s="10">
        <v>32449</v>
      </c>
      <c r="M56" s="11" t="s">
        <v>28</v>
      </c>
      <c r="N56" s="10">
        <v>11644</v>
      </c>
      <c r="O56" s="11" t="s">
        <v>29</v>
      </c>
      <c r="R56" s="14" t="s">
        <v>277</v>
      </c>
      <c r="S56" s="9">
        <f>SUMIF(F:F,R56,C:C)</f>
        <v>31209</v>
      </c>
      <c r="T56" s="12">
        <f>SUMIF(F:F,R56,D:D)/COUNTIF(F:F,R56)</f>
        <v>0</v>
      </c>
      <c r="U56" s="9">
        <f>COUNTIF(F:F,R56)</f>
        <v>1</v>
      </c>
      <c r="V56" s="9">
        <f>SUMIF(F:F,R56,B:B)/COUNTIF(F:F,R56)</f>
        <v>14108.5</v>
      </c>
    </row>
    <row r="57" spans="1:22" ht="12.75" customHeight="1" x14ac:dyDescent="0.35">
      <c r="A57" s="6" t="s">
        <v>278</v>
      </c>
      <c r="B57" s="7">
        <f t="shared" si="0"/>
        <v>21970.5</v>
      </c>
      <c r="C57" s="8">
        <v>19123</v>
      </c>
      <c r="D57" s="9">
        <v>3.1</v>
      </c>
      <c r="E57" s="9" t="s">
        <v>254</v>
      </c>
      <c r="F57" s="9" t="s">
        <v>56</v>
      </c>
      <c r="G57" s="9" t="s">
        <v>57</v>
      </c>
      <c r="H57" s="9" t="s">
        <v>58</v>
      </c>
      <c r="K57" s="10" t="s">
        <v>279</v>
      </c>
      <c r="L57" s="10">
        <v>30642</v>
      </c>
      <c r="M57" s="11" t="s">
        <v>28</v>
      </c>
      <c r="N57" s="10">
        <v>19080</v>
      </c>
      <c r="O57" s="11" t="s">
        <v>29</v>
      </c>
      <c r="R57" s="14" t="s">
        <v>280</v>
      </c>
      <c r="S57" s="9">
        <f>SUMIF(F:F,R57,C:C)</f>
        <v>20376</v>
      </c>
      <c r="T57" s="12">
        <f>SUMIF(F:F,R57,D:D)/COUNTIF(F:F,R57)</f>
        <v>2.1</v>
      </c>
      <c r="U57" s="9">
        <f>COUNTIF(F:F,R57)</f>
        <v>2</v>
      </c>
      <c r="V57" s="9">
        <f>SUMIF(F:F,R57,B:B)/COUNTIF(F:F,R57)</f>
        <v>32367.75</v>
      </c>
    </row>
    <row r="58" spans="1:22" ht="12.75" customHeight="1" x14ac:dyDescent="0.35">
      <c r="A58" s="6" t="s">
        <v>281</v>
      </c>
      <c r="B58" s="7">
        <f t="shared" si="0"/>
        <v>15636</v>
      </c>
      <c r="C58" s="8">
        <v>22658</v>
      </c>
      <c r="D58" s="9">
        <v>3</v>
      </c>
      <c r="E58" s="9" t="s">
        <v>282</v>
      </c>
      <c r="F58" s="9" t="s">
        <v>76</v>
      </c>
      <c r="G58" s="9" t="s">
        <v>283</v>
      </c>
      <c r="H58" s="9" t="s">
        <v>284</v>
      </c>
      <c r="K58" s="10" t="s">
        <v>285</v>
      </c>
      <c r="L58" s="10">
        <v>29640</v>
      </c>
      <c r="M58" s="11" t="s">
        <v>28</v>
      </c>
      <c r="N58" s="10">
        <v>10968</v>
      </c>
      <c r="O58" s="11" t="s">
        <v>29</v>
      </c>
      <c r="R58" s="14" t="s">
        <v>286</v>
      </c>
      <c r="S58" s="9">
        <f>SUMIF(F:F,R58,C:C)</f>
        <v>19926</v>
      </c>
      <c r="T58" s="12">
        <f>SUMIF(F:F,R58,D:D)/COUNTIF(F:F,R58)</f>
        <v>1.1000000000000001</v>
      </c>
      <c r="U58" s="9">
        <f>COUNTIF(F:F,R58)</f>
        <v>2</v>
      </c>
      <c r="V58" s="9">
        <f>SUMIF(F:F,R58,B:B)/COUNTIF(F:F,R58)</f>
        <v>29132</v>
      </c>
    </row>
    <row r="59" spans="1:22" ht="12.75" customHeight="1" x14ac:dyDescent="0.35">
      <c r="A59" s="6" t="s">
        <v>287</v>
      </c>
      <c r="B59" s="7">
        <f t="shared" si="0"/>
        <v>19947.5</v>
      </c>
      <c r="C59" s="8">
        <v>18599</v>
      </c>
      <c r="D59" s="9">
        <v>3</v>
      </c>
      <c r="E59" s="9" t="s">
        <v>282</v>
      </c>
      <c r="F59" s="9" t="s">
        <v>207</v>
      </c>
      <c r="G59" s="9" t="s">
        <v>288</v>
      </c>
      <c r="H59" s="9" t="s">
        <v>289</v>
      </c>
      <c r="K59" s="10" t="s">
        <v>290</v>
      </c>
      <c r="L59" s="10">
        <v>35654</v>
      </c>
      <c r="M59" s="11" t="s">
        <v>28</v>
      </c>
      <c r="N59" s="10">
        <v>14712</v>
      </c>
      <c r="O59" s="11" t="s">
        <v>29</v>
      </c>
      <c r="R59" s="14" t="s">
        <v>120</v>
      </c>
      <c r="S59" s="9">
        <f>SUMIF(F:F,R59,C:C)</f>
        <v>6609</v>
      </c>
      <c r="T59" s="12">
        <f>SUMIF(F:F,R59,D:D)/COUNTIF(F:F,R59)</f>
        <v>3.7</v>
      </c>
      <c r="U59" s="9">
        <f>COUNTIF(F:F,R59)</f>
        <v>1</v>
      </c>
      <c r="V59" s="9">
        <f>SUMIF(F:F,R59,B:B)/COUNTIF(F:F,R59)</f>
        <v>53744</v>
      </c>
    </row>
    <row r="60" spans="1:22" ht="12.75" customHeight="1" x14ac:dyDescent="0.35">
      <c r="A60" s="6" t="s">
        <v>291</v>
      </c>
      <c r="B60" s="7">
        <f t="shared" si="0"/>
        <v>52002</v>
      </c>
      <c r="C60" s="8">
        <v>13251</v>
      </c>
      <c r="D60" s="9">
        <v>3</v>
      </c>
      <c r="E60" s="9" t="s">
        <v>282</v>
      </c>
      <c r="F60" s="9" t="s">
        <v>158</v>
      </c>
      <c r="G60" s="9" t="s">
        <v>159</v>
      </c>
      <c r="H60" s="9" t="s">
        <v>58</v>
      </c>
      <c r="K60" s="10">
        <v>52002</v>
      </c>
      <c r="L60" s="10">
        <v>52002</v>
      </c>
      <c r="R60" s="14" t="s">
        <v>292</v>
      </c>
      <c r="S60" s="9">
        <f>SUMIF(F:F,R60,C:C)</f>
        <v>12871</v>
      </c>
      <c r="T60" s="12">
        <f>SUMIF(F:F,R60,D:D)/COUNTIF(F:F,R60)</f>
        <v>2.2999999999999998</v>
      </c>
      <c r="U60" s="9">
        <f>COUNTIF(F:F,R60)</f>
        <v>1</v>
      </c>
      <c r="V60" s="9">
        <f>SUMIF(F:F,R60,B:B)/COUNTIF(F:F,R60)</f>
        <v>21709.5</v>
      </c>
    </row>
    <row r="61" spans="1:22" ht="12.75" customHeight="1" x14ac:dyDescent="0.35">
      <c r="A61" s="6" t="s">
        <v>293</v>
      </c>
      <c r="B61" s="7">
        <f t="shared" si="0"/>
        <v>54318</v>
      </c>
      <c r="C61" s="8">
        <v>5508</v>
      </c>
      <c r="D61" s="9">
        <v>3</v>
      </c>
      <c r="E61" s="9" t="s">
        <v>282</v>
      </c>
      <c r="F61" s="9" t="s">
        <v>294</v>
      </c>
      <c r="G61" s="9" t="s">
        <v>295</v>
      </c>
      <c r="H61" s="9" t="s">
        <v>15</v>
      </c>
      <c r="K61" s="10">
        <v>54318</v>
      </c>
      <c r="L61" s="10">
        <v>54318</v>
      </c>
      <c r="R61" s="14" t="s">
        <v>262</v>
      </c>
      <c r="S61" s="9">
        <f>SUMIF(F:F,R61,C:C)</f>
        <v>39090</v>
      </c>
      <c r="T61" s="12">
        <f>SUMIF(F:F,R61,D:D)/COUNTIF(F:F,R61)</f>
        <v>3.1</v>
      </c>
      <c r="U61" s="9">
        <f>COUNTIF(F:F,R61)</f>
        <v>1</v>
      </c>
      <c r="V61" s="9">
        <f>SUMIF(F:F,R61,B:B)/COUNTIF(F:F,R61)</f>
        <v>20696.25</v>
      </c>
    </row>
    <row r="62" spans="1:22" ht="12.75" customHeight="1" x14ac:dyDescent="0.35">
      <c r="A62" s="6" t="s">
        <v>296</v>
      </c>
      <c r="B62" s="7">
        <f t="shared" si="0"/>
        <v>17685</v>
      </c>
      <c r="C62" s="8">
        <v>18374</v>
      </c>
      <c r="D62" s="9">
        <v>3</v>
      </c>
      <c r="E62" s="9" t="s">
        <v>282</v>
      </c>
      <c r="F62" s="9" t="s">
        <v>297</v>
      </c>
      <c r="G62" s="9" t="s">
        <v>298</v>
      </c>
      <c r="H62" s="9" t="s">
        <v>299</v>
      </c>
      <c r="K62" s="10" t="s">
        <v>300</v>
      </c>
      <c r="L62" s="10">
        <v>32250</v>
      </c>
      <c r="M62" s="11" t="s">
        <v>28</v>
      </c>
      <c r="N62" s="10">
        <v>12830</v>
      </c>
      <c r="O62" s="11" t="s">
        <v>29</v>
      </c>
      <c r="R62" s="14" t="s">
        <v>301</v>
      </c>
      <c r="S62" s="9">
        <f>SUMIF(F:F,R62,C:C)</f>
        <v>20521</v>
      </c>
      <c r="T62" s="12">
        <f>SUMIF(F:F,R62,D:D)/COUNTIF(F:F,R62)</f>
        <v>2.1</v>
      </c>
      <c r="U62" s="9">
        <f>COUNTIF(F:F,R62)</f>
        <v>1</v>
      </c>
      <c r="V62" s="9">
        <f>SUMIF(F:F,R62,B:B)/COUNTIF(F:F,R62)</f>
        <v>11087.25</v>
      </c>
    </row>
    <row r="63" spans="1:22" ht="12.75" customHeight="1" x14ac:dyDescent="0.35">
      <c r="A63" s="6" t="s">
        <v>302</v>
      </c>
      <c r="B63" s="7">
        <f t="shared" si="0"/>
        <v>14146.25</v>
      </c>
      <c r="C63" s="8">
        <v>6909</v>
      </c>
      <c r="D63" s="9">
        <v>2.9</v>
      </c>
      <c r="E63" s="9" t="s">
        <v>303</v>
      </c>
      <c r="F63" s="9" t="s">
        <v>304</v>
      </c>
      <c r="G63" s="9" t="s">
        <v>305</v>
      </c>
      <c r="H63" s="9" t="s">
        <v>242</v>
      </c>
      <c r="K63" s="10" t="s">
        <v>306</v>
      </c>
      <c r="L63" s="10">
        <v>27701</v>
      </c>
      <c r="M63" s="11" t="s">
        <v>28</v>
      </c>
      <c r="N63" s="10">
        <v>9628</v>
      </c>
      <c r="O63" s="11" t="s">
        <v>29</v>
      </c>
      <c r="R63" s="14" t="s">
        <v>84</v>
      </c>
      <c r="S63" s="9">
        <f>SUMIF(F:F,R63,C:C)</f>
        <v>8353</v>
      </c>
      <c r="T63" s="12">
        <f>SUMIF(F:F,R63,D:D)/COUNTIF(F:F,R63)</f>
        <v>4</v>
      </c>
      <c r="U63" s="9">
        <f>COUNTIF(F:F,R63)</f>
        <v>1</v>
      </c>
      <c r="V63" s="9">
        <f>SUMIF(F:F,R63,B:B)/COUNTIF(F:F,R63)</f>
        <v>52678</v>
      </c>
    </row>
    <row r="64" spans="1:22" ht="12.75" customHeight="1" x14ac:dyDescent="0.35">
      <c r="A64" s="6" t="s">
        <v>307</v>
      </c>
      <c r="B64" s="7">
        <f t="shared" si="0"/>
        <v>50464</v>
      </c>
      <c r="C64" s="8">
        <v>26135</v>
      </c>
      <c r="D64" s="9">
        <v>2.9</v>
      </c>
      <c r="E64" s="9" t="s">
        <v>303</v>
      </c>
      <c r="F64" s="9" t="s">
        <v>110</v>
      </c>
      <c r="G64" s="9" t="s">
        <v>111</v>
      </c>
      <c r="H64" s="9" t="s">
        <v>70</v>
      </c>
      <c r="K64" s="10">
        <v>50464</v>
      </c>
      <c r="L64" s="10">
        <v>50464</v>
      </c>
      <c r="R64" s="14" t="s">
        <v>308</v>
      </c>
      <c r="S64" s="9">
        <f>SUMIF(F:F,R64,C:C)</f>
        <v>7239</v>
      </c>
      <c r="T64" s="12">
        <f>SUMIF(F:F,R64,D:D)/COUNTIF(F:F,R64)</f>
        <v>2.1</v>
      </c>
      <c r="U64" s="9">
        <f>COUNTIF(F:F,R64)</f>
        <v>1</v>
      </c>
      <c r="V64" s="9">
        <f>SUMIF(F:F,R64,B:B)/COUNTIF(F:F,R64)</f>
        <v>11991.5</v>
      </c>
    </row>
    <row r="65" spans="1:22" ht="12.75" customHeight="1" x14ac:dyDescent="0.35">
      <c r="A65" s="6" t="s">
        <v>309</v>
      </c>
      <c r="B65" s="7">
        <f t="shared" si="0"/>
        <v>40068</v>
      </c>
      <c r="C65" s="8">
        <v>12410</v>
      </c>
      <c r="D65" s="9">
        <v>2.9</v>
      </c>
      <c r="E65" s="9" t="s">
        <v>303</v>
      </c>
      <c r="F65" s="9" t="s">
        <v>310</v>
      </c>
      <c r="G65" s="9" t="s">
        <v>311</v>
      </c>
      <c r="H65" s="9" t="s">
        <v>70</v>
      </c>
      <c r="K65" s="10">
        <v>40068</v>
      </c>
      <c r="L65" s="10">
        <v>40068</v>
      </c>
      <c r="R65" s="14" t="s">
        <v>312</v>
      </c>
      <c r="S65" s="9">
        <f>SUMIF(F:F,R65,C:C)</f>
        <v>23812</v>
      </c>
      <c r="T65" s="12">
        <f>SUMIF(F:F,R65,D:D)/COUNTIF(F:F,R65)</f>
        <v>2.4</v>
      </c>
      <c r="U65" s="9">
        <f>COUNTIF(F:F,R65)</f>
        <v>1</v>
      </c>
      <c r="V65" s="9">
        <f>SUMIF(F:F,R65,B:B)/COUNTIF(F:F,R65)</f>
        <v>17535.5</v>
      </c>
    </row>
    <row r="66" spans="1:22" ht="12.75" customHeight="1" x14ac:dyDescent="0.35">
      <c r="A66" s="6" t="s">
        <v>313</v>
      </c>
      <c r="B66" s="7">
        <f t="shared" si="0"/>
        <v>20397</v>
      </c>
      <c r="C66" s="8">
        <v>19324</v>
      </c>
      <c r="D66" s="9">
        <v>2.9</v>
      </c>
      <c r="E66" s="9" t="s">
        <v>303</v>
      </c>
      <c r="F66" s="9" t="s">
        <v>314</v>
      </c>
      <c r="G66" s="9" t="s">
        <v>315</v>
      </c>
      <c r="H66" s="9" t="s">
        <v>211</v>
      </c>
      <c r="K66" s="10" t="s">
        <v>316</v>
      </c>
      <c r="L66" s="10">
        <v>36948</v>
      </c>
      <c r="M66" s="11" t="s">
        <v>28</v>
      </c>
      <c r="N66" s="10">
        <v>14880</v>
      </c>
      <c r="O66" s="11" t="s">
        <v>29</v>
      </c>
      <c r="R66" s="14" t="s">
        <v>317</v>
      </c>
      <c r="S66" s="9">
        <f>SUMIF(F:F,R66,C:C)</f>
        <v>12010</v>
      </c>
      <c r="T66" s="12">
        <f>SUMIF(F:F,R66,D:D)/COUNTIF(F:F,R66)</f>
        <v>2</v>
      </c>
      <c r="U66" s="9">
        <f>COUNTIF(F:F,R66)</f>
        <v>1</v>
      </c>
      <c r="V66" s="9">
        <f>SUMIF(F:F,R66,B:B)/COUNTIF(F:F,R66)</f>
        <v>12199.5</v>
      </c>
    </row>
    <row r="67" spans="1:22" ht="12.75" customHeight="1" x14ac:dyDescent="0.35">
      <c r="A67" s="6" t="s">
        <v>318</v>
      </c>
      <c r="B67" s="7">
        <f t="shared" si="0"/>
        <v>13634.5</v>
      </c>
      <c r="C67" s="8">
        <v>24476</v>
      </c>
      <c r="D67" s="9">
        <v>2.9</v>
      </c>
      <c r="E67" s="9" t="s">
        <v>303</v>
      </c>
      <c r="F67" s="9" t="s">
        <v>319</v>
      </c>
      <c r="G67" s="9" t="s">
        <v>320</v>
      </c>
      <c r="H67" s="9" t="s">
        <v>228</v>
      </c>
      <c r="K67" s="10" t="s">
        <v>321</v>
      </c>
      <c r="L67" s="10">
        <v>28813</v>
      </c>
      <c r="M67" s="11" t="s">
        <v>28</v>
      </c>
      <c r="N67" s="10">
        <v>8575</v>
      </c>
      <c r="O67" s="11" t="s">
        <v>29</v>
      </c>
      <c r="R67" s="14" t="s">
        <v>322</v>
      </c>
      <c r="S67" s="9">
        <f>SUMIF(F:F,R67,C:C)</f>
        <v>22548</v>
      </c>
      <c r="T67" s="12">
        <f>SUMIF(F:F,R67,D:D)/COUNTIF(F:F,R67)</f>
        <v>2.5</v>
      </c>
      <c r="U67" s="9">
        <f>COUNTIF(F:F,R67)</f>
        <v>1</v>
      </c>
      <c r="V67" s="9">
        <f>SUMIF(F:F,R67,B:B)/COUNTIF(F:F,R67)</f>
        <v>12873.5</v>
      </c>
    </row>
    <row r="68" spans="1:22" ht="12.75" customHeight="1" x14ac:dyDescent="0.35">
      <c r="A68" s="6" t="s">
        <v>323</v>
      </c>
      <c r="B68" s="7">
        <f t="shared" ref="B68:B131" si="1">IF(N68="",L68,0.75*N68+0.25*L68)</f>
        <v>20112.5</v>
      </c>
      <c r="C68" s="8">
        <v>23373</v>
      </c>
      <c r="D68" s="9">
        <v>2.9</v>
      </c>
      <c r="E68" s="9" t="s">
        <v>303</v>
      </c>
      <c r="F68" s="9" t="s">
        <v>41</v>
      </c>
      <c r="G68" s="9" t="s">
        <v>324</v>
      </c>
      <c r="H68" s="9" t="s">
        <v>15</v>
      </c>
      <c r="K68" s="10" t="s">
        <v>325</v>
      </c>
      <c r="L68" s="10">
        <v>33662</v>
      </c>
      <c r="M68" s="11" t="s">
        <v>28</v>
      </c>
      <c r="N68" s="10">
        <v>15596</v>
      </c>
      <c r="O68" s="11" t="s">
        <v>29</v>
      </c>
      <c r="R68" s="14" t="s">
        <v>326</v>
      </c>
      <c r="S68" s="9">
        <f>SUMIF(F:F,R68,C:C)</f>
        <v>25177</v>
      </c>
      <c r="T68" s="12">
        <f>SUMIF(F:F,R68,D:D)/COUNTIF(F:F,R68)</f>
        <v>2.8</v>
      </c>
      <c r="U68" s="9">
        <f>COUNTIF(F:F,R68)</f>
        <v>1</v>
      </c>
      <c r="V68" s="9">
        <f>SUMIF(F:F,R68,B:B)/COUNTIF(F:F,R68)</f>
        <v>16009</v>
      </c>
    </row>
    <row r="69" spans="1:22" ht="12.75" customHeight="1" x14ac:dyDescent="0.35">
      <c r="A69" s="6" t="s">
        <v>327</v>
      </c>
      <c r="B69" s="7">
        <f t="shared" si="1"/>
        <v>17517.5</v>
      </c>
      <c r="C69" s="8">
        <v>22139</v>
      </c>
      <c r="D69" s="9">
        <v>2.9</v>
      </c>
      <c r="E69" s="9" t="s">
        <v>303</v>
      </c>
      <c r="F69" s="9" t="s">
        <v>328</v>
      </c>
      <c r="G69" s="9" t="s">
        <v>329</v>
      </c>
      <c r="H69" s="9" t="s">
        <v>206</v>
      </c>
      <c r="K69" s="10" t="s">
        <v>330</v>
      </c>
      <c r="L69" s="10">
        <v>31160</v>
      </c>
      <c r="M69" s="11" t="s">
        <v>28</v>
      </c>
      <c r="N69" s="10">
        <v>12970</v>
      </c>
      <c r="O69" s="11" t="s">
        <v>29</v>
      </c>
      <c r="R69" s="14" t="s">
        <v>194</v>
      </c>
      <c r="S69" s="9">
        <f>SUMIF(F:F,R69,C:C)</f>
        <v>34554</v>
      </c>
      <c r="T69" s="12">
        <f>SUMIF(F:F,R69,D:D)/COUNTIF(F:F,R69)</f>
        <v>3.4</v>
      </c>
      <c r="U69" s="9">
        <f>COUNTIF(F:F,R69)</f>
        <v>1</v>
      </c>
      <c r="V69" s="9">
        <f>SUMIF(F:F,R69,B:B)/COUNTIF(F:F,R69)</f>
        <v>11950.25</v>
      </c>
    </row>
    <row r="70" spans="1:22" ht="12.75" customHeight="1" x14ac:dyDescent="0.35">
      <c r="A70" s="6" t="s">
        <v>331</v>
      </c>
      <c r="B70" s="7">
        <f t="shared" si="1"/>
        <v>13476.5</v>
      </c>
      <c r="C70" s="8">
        <v>23789</v>
      </c>
      <c r="D70" s="9">
        <v>2.9</v>
      </c>
      <c r="E70" s="9" t="s">
        <v>303</v>
      </c>
      <c r="F70" s="9" t="s">
        <v>332</v>
      </c>
      <c r="G70" s="9" t="s">
        <v>333</v>
      </c>
      <c r="H70" s="9" t="s">
        <v>334</v>
      </c>
      <c r="K70" s="10" t="s">
        <v>335</v>
      </c>
      <c r="L70" s="10">
        <v>26408</v>
      </c>
      <c r="M70" s="11" t="s">
        <v>28</v>
      </c>
      <c r="N70" s="10">
        <v>9166</v>
      </c>
      <c r="O70" s="11" t="s">
        <v>29</v>
      </c>
      <c r="R70" s="14" t="s">
        <v>258</v>
      </c>
      <c r="S70" s="9">
        <f>SUMIF(F:F,R70,C:C)</f>
        <v>4612</v>
      </c>
      <c r="T70" s="12">
        <f>SUMIF(F:F,R70,D:D)/COUNTIF(F:F,R70)</f>
        <v>3.1</v>
      </c>
      <c r="U70" s="9">
        <f>COUNTIF(F:F,R70)</f>
        <v>1</v>
      </c>
      <c r="V70" s="9">
        <f>SUMIF(F:F,R70,B:B)/COUNTIF(F:F,R70)</f>
        <v>23148.5</v>
      </c>
    </row>
    <row r="71" spans="1:22" ht="12.75" customHeight="1" x14ac:dyDescent="0.35">
      <c r="A71" s="6" t="s">
        <v>336</v>
      </c>
      <c r="B71" s="7">
        <f t="shared" si="1"/>
        <v>48628</v>
      </c>
      <c r="C71" s="8">
        <v>4432</v>
      </c>
      <c r="D71" s="9">
        <v>2.9</v>
      </c>
      <c r="E71" s="9" t="s">
        <v>303</v>
      </c>
      <c r="F71" s="9" t="s">
        <v>337</v>
      </c>
      <c r="G71" s="9" t="s">
        <v>338</v>
      </c>
      <c r="H71" s="9" t="s">
        <v>15</v>
      </c>
      <c r="K71" s="10">
        <v>48628</v>
      </c>
      <c r="L71" s="10">
        <v>48628</v>
      </c>
      <c r="R71" s="14" t="s">
        <v>339</v>
      </c>
      <c r="S71" s="9">
        <f>SUMIF(F:F,R71,C:C)</f>
        <v>11255</v>
      </c>
      <c r="T71" s="12">
        <f>SUMIF(F:F,R71,D:D)/COUNTIF(F:F,R71)</f>
        <v>0</v>
      </c>
      <c r="U71" s="9">
        <f>COUNTIF(F:F,R71)</f>
        <v>1</v>
      </c>
      <c r="V71" s="9">
        <f>SUMIF(F:F,R71,B:B)/COUNTIF(F:F,R71)</f>
        <v>12762</v>
      </c>
    </row>
    <row r="72" spans="1:22" ht="12.75" customHeight="1" x14ac:dyDescent="0.35">
      <c r="A72" s="6" t="s">
        <v>340</v>
      </c>
      <c r="B72" s="7">
        <f t="shared" si="1"/>
        <v>16009</v>
      </c>
      <c r="C72" s="8">
        <v>25177</v>
      </c>
      <c r="D72" s="9">
        <v>2.8</v>
      </c>
      <c r="E72" s="9" t="s">
        <v>341</v>
      </c>
      <c r="F72" s="9" t="s">
        <v>326</v>
      </c>
      <c r="G72" s="9" t="s">
        <v>342</v>
      </c>
      <c r="H72" s="9" t="s">
        <v>179</v>
      </c>
      <c r="K72" s="10" t="s">
        <v>343</v>
      </c>
      <c r="L72" s="10">
        <v>29140</v>
      </c>
      <c r="M72" s="11" t="s">
        <v>28</v>
      </c>
      <c r="N72" s="10">
        <v>11632</v>
      </c>
      <c r="O72" s="11" t="s">
        <v>29</v>
      </c>
      <c r="R72" s="14" t="s">
        <v>344</v>
      </c>
      <c r="S72" s="9">
        <f>SUMIF(F:F,R72,C:C)</f>
        <v>9668</v>
      </c>
      <c r="T72" s="12">
        <f>SUMIF(F:F,R72,D:D)/COUNTIF(F:F,R72)</f>
        <v>2.2000000000000002</v>
      </c>
      <c r="U72" s="9">
        <f>COUNTIF(F:F,R72)</f>
        <v>1</v>
      </c>
      <c r="V72" s="9">
        <f>SUMIF(F:F,R72,B:B)/COUNTIF(F:F,R72)</f>
        <v>9748.5</v>
      </c>
    </row>
    <row r="73" spans="1:22" ht="12.75" customHeight="1" x14ac:dyDescent="0.35">
      <c r="A73" s="6" t="s">
        <v>345</v>
      </c>
      <c r="B73" s="7">
        <f t="shared" si="1"/>
        <v>45864</v>
      </c>
      <c r="C73" s="8">
        <v>2944</v>
      </c>
      <c r="D73" s="9">
        <v>2.8</v>
      </c>
      <c r="E73" s="9" t="s">
        <v>341</v>
      </c>
      <c r="F73" s="9" t="s">
        <v>198</v>
      </c>
      <c r="G73" s="9" t="s">
        <v>346</v>
      </c>
      <c r="H73" s="9" t="s">
        <v>46</v>
      </c>
      <c r="K73" s="10">
        <v>45864</v>
      </c>
      <c r="L73" s="10">
        <v>45864</v>
      </c>
      <c r="R73" s="14" t="s">
        <v>246</v>
      </c>
      <c r="S73" s="9">
        <f>SUMIF(F:F,R73,C:C)</f>
        <v>4310</v>
      </c>
      <c r="T73" s="12">
        <f>SUMIF(F:F,R73,D:D)/COUNTIF(F:F,R73)</f>
        <v>3.2</v>
      </c>
      <c r="U73" s="9">
        <f>COUNTIF(F:F,R73)</f>
        <v>1</v>
      </c>
      <c r="V73" s="9">
        <f>SUMIF(F:F,R73,B:B)/COUNTIF(F:F,R73)</f>
        <v>52950</v>
      </c>
    </row>
    <row r="74" spans="1:22" ht="12.75" customHeight="1" x14ac:dyDescent="0.35">
      <c r="A74" s="6" t="s">
        <v>347</v>
      </c>
      <c r="B74" s="7">
        <f t="shared" si="1"/>
        <v>19385</v>
      </c>
      <c r="C74" s="8">
        <v>5829</v>
      </c>
      <c r="D74" s="9">
        <v>2.8</v>
      </c>
      <c r="E74" s="9" t="s">
        <v>341</v>
      </c>
      <c r="F74" s="9" t="s">
        <v>348</v>
      </c>
      <c r="G74" s="9" t="s">
        <v>349</v>
      </c>
      <c r="H74" s="9" t="s">
        <v>51</v>
      </c>
      <c r="K74" s="10" t="s">
        <v>350</v>
      </c>
      <c r="L74" s="10">
        <v>32318</v>
      </c>
      <c r="M74" s="11" t="s">
        <v>28</v>
      </c>
      <c r="N74" s="10">
        <v>15074</v>
      </c>
      <c r="O74" s="11" t="s">
        <v>29</v>
      </c>
      <c r="R74" s="14" t="s">
        <v>351</v>
      </c>
      <c r="S74" s="9">
        <f>SUMIF(F:F,R74,C:C)</f>
        <v>3021</v>
      </c>
      <c r="T74" s="12">
        <f>SUMIF(F:F,R74,D:D)/COUNTIF(F:F,R74)</f>
        <v>2.7</v>
      </c>
      <c r="U74" s="9">
        <f>COUNTIF(F:F,R74)</f>
        <v>1</v>
      </c>
      <c r="V74" s="9">
        <f>SUMIF(F:F,R74,B:B)/COUNTIF(F:F,R74)</f>
        <v>50554</v>
      </c>
    </row>
    <row r="75" spans="1:22" ht="12.75" customHeight="1" x14ac:dyDescent="0.35">
      <c r="A75" s="6" t="s">
        <v>352</v>
      </c>
      <c r="B75" s="7">
        <f t="shared" si="1"/>
        <v>15462</v>
      </c>
      <c r="C75" s="8">
        <v>25327</v>
      </c>
      <c r="D75" s="9">
        <v>2.8</v>
      </c>
      <c r="E75" s="9" t="s">
        <v>341</v>
      </c>
      <c r="F75" s="9" t="s">
        <v>252</v>
      </c>
      <c r="G75" s="9" t="s">
        <v>353</v>
      </c>
      <c r="H75" s="9" t="s">
        <v>354</v>
      </c>
      <c r="K75" s="10" t="s">
        <v>355</v>
      </c>
      <c r="L75" s="10">
        <v>29457</v>
      </c>
      <c r="M75" s="11" t="s">
        <v>28</v>
      </c>
      <c r="N75" s="10">
        <v>10797</v>
      </c>
      <c r="O75" s="11" t="s">
        <v>29</v>
      </c>
      <c r="R75" s="14" t="s">
        <v>356</v>
      </c>
      <c r="S75" s="9">
        <f>SUMIF(F:F,R75,C:C)</f>
        <v>13132</v>
      </c>
      <c r="T75" s="12">
        <f>SUMIF(F:F,R75,D:D)/COUNTIF(F:F,R75)</f>
        <v>2.2000000000000002</v>
      </c>
      <c r="U75" s="9">
        <f>COUNTIF(F:F,R75)</f>
        <v>1</v>
      </c>
      <c r="V75" s="9">
        <f>SUMIF(F:F,R75,B:B)/COUNTIF(F:F,R75)</f>
        <v>17240</v>
      </c>
    </row>
    <row r="76" spans="1:22" ht="12.75" customHeight="1" x14ac:dyDescent="0.35">
      <c r="A76" s="6" t="s">
        <v>357</v>
      </c>
      <c r="B76" s="7">
        <f t="shared" si="1"/>
        <v>13517</v>
      </c>
      <c r="C76" s="8">
        <v>17026</v>
      </c>
      <c r="D76" s="9">
        <v>2.8</v>
      </c>
      <c r="E76" s="9" t="s">
        <v>341</v>
      </c>
      <c r="F76" s="9" t="s">
        <v>358</v>
      </c>
      <c r="G76" s="9" t="s">
        <v>359</v>
      </c>
      <c r="H76" s="9" t="s">
        <v>70</v>
      </c>
      <c r="K76" s="10" t="s">
        <v>360</v>
      </c>
      <c r="L76" s="10">
        <v>26297</v>
      </c>
      <c r="M76" s="11" t="s">
        <v>28</v>
      </c>
      <c r="N76" s="10">
        <v>9257</v>
      </c>
      <c r="O76" s="11" t="s">
        <v>29</v>
      </c>
      <c r="R76" s="14" t="s">
        <v>348</v>
      </c>
      <c r="S76" s="9">
        <f>SUMIF(F:F,R76,C:C)</f>
        <v>5829</v>
      </c>
      <c r="T76" s="12">
        <f>SUMIF(F:F,R76,D:D)/COUNTIF(F:F,R76)</f>
        <v>2.8</v>
      </c>
      <c r="U76" s="9">
        <f>COUNTIF(F:F,R76)</f>
        <v>1</v>
      </c>
      <c r="V76" s="9">
        <f>SUMIF(F:F,R76,B:B)/COUNTIF(F:F,R76)</f>
        <v>19385</v>
      </c>
    </row>
    <row r="77" spans="1:22" ht="12.75" customHeight="1" x14ac:dyDescent="0.35">
      <c r="A77" s="6" t="s">
        <v>361</v>
      </c>
      <c r="B77" s="7">
        <f t="shared" si="1"/>
        <v>13895</v>
      </c>
      <c r="C77" s="8">
        <v>20411</v>
      </c>
      <c r="D77" s="9">
        <v>2.8</v>
      </c>
      <c r="E77" s="9" t="s">
        <v>341</v>
      </c>
      <c r="F77" s="9" t="s">
        <v>160</v>
      </c>
      <c r="G77" s="9" t="s">
        <v>362</v>
      </c>
      <c r="H77" s="9" t="s">
        <v>70</v>
      </c>
      <c r="K77" s="10" t="s">
        <v>363</v>
      </c>
      <c r="L77" s="10">
        <v>26270</v>
      </c>
      <c r="M77" s="11" t="s">
        <v>28</v>
      </c>
      <c r="N77" s="10">
        <v>9770</v>
      </c>
      <c r="O77" s="11" t="s">
        <v>29</v>
      </c>
      <c r="R77" s="14" t="s">
        <v>129</v>
      </c>
      <c r="S77" s="9">
        <f>SUMIF(F:F,R77,C:C)</f>
        <v>39764</v>
      </c>
      <c r="T77" s="12">
        <f>SUMIF(F:F,R77,D:D)/COUNTIF(F:F,R77)</f>
        <v>3.1500000000000004</v>
      </c>
      <c r="U77" s="9">
        <f>COUNTIF(F:F,R77)</f>
        <v>2</v>
      </c>
      <c r="V77" s="9">
        <f>SUMIF(F:F,R77,B:B)/COUNTIF(F:F,R77)</f>
        <v>30678.75</v>
      </c>
    </row>
    <row r="78" spans="1:22" ht="12.75" customHeight="1" x14ac:dyDescent="0.35">
      <c r="A78" s="6" t="s">
        <v>364</v>
      </c>
      <c r="B78" s="7">
        <f t="shared" si="1"/>
        <v>18030</v>
      </c>
      <c r="C78" s="8">
        <v>17959</v>
      </c>
      <c r="D78" s="9">
        <v>2.8</v>
      </c>
      <c r="E78" s="9" t="s">
        <v>341</v>
      </c>
      <c r="F78" s="9" t="s">
        <v>198</v>
      </c>
      <c r="G78" s="9" t="s">
        <v>346</v>
      </c>
      <c r="H78" s="9" t="s">
        <v>46</v>
      </c>
      <c r="K78" s="10" t="s">
        <v>365</v>
      </c>
      <c r="L78" s="10">
        <v>27672</v>
      </c>
      <c r="M78" s="11" t="s">
        <v>28</v>
      </c>
      <c r="N78" s="10">
        <v>14816</v>
      </c>
      <c r="O78" s="11" t="s">
        <v>29</v>
      </c>
      <c r="R78" s="14" t="s">
        <v>366</v>
      </c>
      <c r="S78" s="9">
        <f>SUMIF(F:F,R78,C:C)</f>
        <v>6507</v>
      </c>
      <c r="T78" s="12">
        <f>SUMIF(F:F,R78,D:D)/COUNTIF(F:F,R78)</f>
        <v>2.4</v>
      </c>
      <c r="U78" s="9">
        <f>COUNTIF(F:F,R78)</f>
        <v>1</v>
      </c>
      <c r="V78" s="9">
        <f>SUMIF(F:F,R78,B:B)/COUNTIF(F:F,R78)</f>
        <v>13080</v>
      </c>
    </row>
    <row r="79" spans="1:22" ht="12.75" customHeight="1" x14ac:dyDescent="0.35">
      <c r="A79" s="6" t="s">
        <v>367</v>
      </c>
      <c r="B79" s="7">
        <f t="shared" si="1"/>
        <v>14997.5</v>
      </c>
      <c r="C79" s="8">
        <v>24904</v>
      </c>
      <c r="D79" s="9">
        <v>2.8</v>
      </c>
      <c r="E79" s="9" t="s">
        <v>341</v>
      </c>
      <c r="F79" s="9" t="s">
        <v>368</v>
      </c>
      <c r="G79" s="9" t="s">
        <v>369</v>
      </c>
      <c r="H79" s="9" t="s">
        <v>140</v>
      </c>
      <c r="K79" s="10" t="s">
        <v>370</v>
      </c>
      <c r="L79" s="10">
        <v>25817</v>
      </c>
      <c r="M79" s="11" t="s">
        <v>28</v>
      </c>
      <c r="N79" s="10">
        <v>11391</v>
      </c>
      <c r="O79" s="11" t="s">
        <v>29</v>
      </c>
      <c r="R79" s="14" t="s">
        <v>371</v>
      </c>
      <c r="S79" s="9">
        <f>SUMIF(F:F,R79,C:C)</f>
        <v>21748</v>
      </c>
      <c r="T79" s="12">
        <f>SUMIF(F:F,R79,D:D)/COUNTIF(F:F,R79)</f>
        <v>2.5</v>
      </c>
      <c r="U79" s="9">
        <f>COUNTIF(F:F,R79)</f>
        <v>1</v>
      </c>
      <c r="V79" s="9">
        <f>SUMIF(F:F,R79,B:B)/COUNTIF(F:F,R79)</f>
        <v>14452</v>
      </c>
    </row>
    <row r="80" spans="1:22" ht="12.75" customHeight="1" x14ac:dyDescent="0.35">
      <c r="A80" s="6" t="s">
        <v>372</v>
      </c>
      <c r="B80" s="7">
        <f t="shared" si="1"/>
        <v>13599.25</v>
      </c>
      <c r="C80" s="8">
        <v>19472</v>
      </c>
      <c r="D80" s="9">
        <v>2.7</v>
      </c>
      <c r="E80" s="9" t="s">
        <v>373</v>
      </c>
      <c r="F80" s="9" t="s">
        <v>374</v>
      </c>
      <c r="G80" s="9" t="s">
        <v>375</v>
      </c>
      <c r="H80" s="9" t="s">
        <v>376</v>
      </c>
      <c r="K80" s="10" t="s">
        <v>377</v>
      </c>
      <c r="L80" s="10">
        <v>24775</v>
      </c>
      <c r="M80" s="11" t="s">
        <v>28</v>
      </c>
      <c r="N80" s="10">
        <v>9874</v>
      </c>
      <c r="O80" s="11" t="s">
        <v>29</v>
      </c>
      <c r="R80" s="14" t="s">
        <v>319</v>
      </c>
      <c r="S80" s="9">
        <f>SUMIF(F:F,R80,C:C)</f>
        <v>24476</v>
      </c>
      <c r="T80" s="12">
        <f>SUMIF(F:F,R80,D:D)/COUNTIF(F:F,R80)</f>
        <v>2.9</v>
      </c>
      <c r="U80" s="9">
        <f>COUNTIF(F:F,R80)</f>
        <v>1</v>
      </c>
      <c r="V80" s="9">
        <f>SUMIF(F:F,R80,B:B)/COUNTIF(F:F,R80)</f>
        <v>13634.5</v>
      </c>
    </row>
    <row r="81" spans="1:22" ht="12.75" customHeight="1" x14ac:dyDescent="0.35">
      <c r="A81" s="6" t="s">
        <v>378</v>
      </c>
      <c r="B81" s="7">
        <f t="shared" si="1"/>
        <v>50554</v>
      </c>
      <c r="C81" s="8">
        <v>3021</v>
      </c>
      <c r="D81" s="9">
        <v>2.7</v>
      </c>
      <c r="E81" s="9" t="s">
        <v>373</v>
      </c>
      <c r="F81" s="9" t="s">
        <v>351</v>
      </c>
      <c r="G81" s="9" t="s">
        <v>379</v>
      </c>
      <c r="H81" s="9" t="s">
        <v>75</v>
      </c>
      <c r="K81" s="10">
        <v>50554</v>
      </c>
      <c r="L81" s="10">
        <v>50554</v>
      </c>
      <c r="R81" s="14" t="s">
        <v>232</v>
      </c>
      <c r="S81" s="9">
        <f>SUMIF(F:F,R81,C:C)</f>
        <v>27331</v>
      </c>
      <c r="T81" s="12">
        <f>SUMIF(F:F,R81,D:D)/COUNTIF(F:F,R81)</f>
        <v>3.3</v>
      </c>
      <c r="U81" s="9">
        <f>COUNTIF(F:F,R81)</f>
        <v>1</v>
      </c>
      <c r="V81" s="9">
        <f>SUMIF(F:F,R81,B:B)/COUNTIF(F:F,R81)</f>
        <v>22519.5</v>
      </c>
    </row>
    <row r="82" spans="1:22" ht="12.75" customHeight="1" x14ac:dyDescent="0.35">
      <c r="A82" s="6" t="s">
        <v>380</v>
      </c>
      <c r="B82" s="7">
        <f t="shared" si="1"/>
        <v>14766</v>
      </c>
      <c r="C82" s="8">
        <v>19262</v>
      </c>
      <c r="D82" s="9">
        <v>2.7</v>
      </c>
      <c r="E82" s="9" t="s">
        <v>373</v>
      </c>
      <c r="F82" s="9" t="s">
        <v>381</v>
      </c>
      <c r="G82" s="9" t="s">
        <v>382</v>
      </c>
      <c r="H82" s="9" t="s">
        <v>376</v>
      </c>
      <c r="K82" s="10" t="s">
        <v>383</v>
      </c>
      <c r="L82" s="10">
        <v>26592</v>
      </c>
      <c r="M82" s="11" t="s">
        <v>28</v>
      </c>
      <c r="N82" s="10">
        <v>10824</v>
      </c>
      <c r="O82" s="11" t="s">
        <v>29</v>
      </c>
      <c r="R82" s="14" t="s">
        <v>68</v>
      </c>
      <c r="S82" s="9">
        <f>SUMIF(F:F,R82,C:C)</f>
        <v>14566</v>
      </c>
      <c r="T82" s="12">
        <f>SUMIF(F:F,R82,D:D)/COUNTIF(F:F,R82)</f>
        <v>4.2</v>
      </c>
      <c r="U82" s="9">
        <f>COUNTIF(F:F,R82)</f>
        <v>1</v>
      </c>
      <c r="V82" s="9">
        <f>SUMIF(F:F,R82,B:B)/COUNTIF(F:F,R82)</f>
        <v>52853</v>
      </c>
    </row>
    <row r="83" spans="1:22" ht="12.75" customHeight="1" x14ac:dyDescent="0.35">
      <c r="A83" s="6" t="s">
        <v>384</v>
      </c>
      <c r="B83" s="7">
        <f t="shared" si="1"/>
        <v>52020</v>
      </c>
      <c r="C83" s="8">
        <v>6386</v>
      </c>
      <c r="D83" s="9">
        <v>2.7</v>
      </c>
      <c r="E83" s="9" t="s">
        <v>373</v>
      </c>
      <c r="F83" s="9" t="s">
        <v>310</v>
      </c>
      <c r="G83" s="9" t="s">
        <v>311</v>
      </c>
      <c r="H83" s="9" t="s">
        <v>70</v>
      </c>
      <c r="K83" s="10">
        <v>52020</v>
      </c>
      <c r="L83" s="10">
        <v>52020</v>
      </c>
      <c r="R83" s="14" t="s">
        <v>385</v>
      </c>
      <c r="S83" s="9">
        <f>SUMIF(F:F,R83,C:C)</f>
        <v>7492</v>
      </c>
      <c r="T83" s="12">
        <f>SUMIF(F:F,R83,D:D)/COUNTIF(F:F,R83)</f>
        <v>0</v>
      </c>
      <c r="U83" s="9">
        <f>COUNTIF(F:F,R83)</f>
        <v>1</v>
      </c>
      <c r="V83" s="9">
        <f>SUMIF(F:F,R83,B:B)/COUNTIF(F:F,R83)</f>
        <v>9849.25</v>
      </c>
    </row>
    <row r="84" spans="1:22" ht="12.75" customHeight="1" x14ac:dyDescent="0.35">
      <c r="A84" s="6" t="s">
        <v>386</v>
      </c>
      <c r="B84" s="7">
        <f t="shared" si="1"/>
        <v>5460</v>
      </c>
      <c r="C84" s="8">
        <v>30979</v>
      </c>
      <c r="D84" s="9">
        <v>2.6</v>
      </c>
      <c r="E84" s="9" t="s">
        <v>387</v>
      </c>
      <c r="F84" s="9" t="s">
        <v>388</v>
      </c>
      <c r="G84" s="9" t="s">
        <v>389</v>
      </c>
      <c r="H84" s="9" t="s">
        <v>334</v>
      </c>
      <c r="K84" s="10">
        <v>5460</v>
      </c>
      <c r="L84" s="10">
        <v>5460</v>
      </c>
      <c r="R84" s="14" t="s">
        <v>390</v>
      </c>
      <c r="S84" s="9">
        <f>SUMIF(F:F,R84,C:C)</f>
        <v>18313</v>
      </c>
      <c r="T84" s="12">
        <f>SUMIF(F:F,R84,D:D)/COUNTIF(F:F,R84)</f>
        <v>0</v>
      </c>
      <c r="U84" s="9">
        <f>COUNTIF(F:F,R84)</f>
        <v>1</v>
      </c>
      <c r="V84" s="9">
        <f>SUMIF(F:F,R84,B:B)/COUNTIF(F:F,R84)</f>
        <v>12632</v>
      </c>
    </row>
    <row r="85" spans="1:22" ht="12.75" customHeight="1" x14ac:dyDescent="0.35">
      <c r="A85" s="6" t="s">
        <v>391</v>
      </c>
      <c r="B85" s="7">
        <f t="shared" si="1"/>
        <v>47950</v>
      </c>
      <c r="C85" s="8">
        <v>3268</v>
      </c>
      <c r="D85" s="9">
        <v>2.6</v>
      </c>
      <c r="E85" s="9" t="s">
        <v>387</v>
      </c>
      <c r="F85" s="9" t="s">
        <v>392</v>
      </c>
      <c r="G85" s="9" t="s">
        <v>393</v>
      </c>
      <c r="H85" s="9" t="s">
        <v>70</v>
      </c>
      <c r="K85" s="10">
        <v>47950</v>
      </c>
      <c r="L85" s="10">
        <v>47950</v>
      </c>
      <c r="R85" s="14" t="s">
        <v>394</v>
      </c>
      <c r="S85" s="9">
        <f>SUMIF(F:F,R85,C:C)</f>
        <v>11708</v>
      </c>
      <c r="T85" s="12">
        <f>SUMIF(F:F,R85,D:D)/COUNTIF(F:F,R85)</f>
        <v>0</v>
      </c>
      <c r="U85" s="9">
        <f>COUNTIF(F:F,R85)</f>
        <v>1</v>
      </c>
      <c r="V85" s="9">
        <f>SUMIF(F:F,R85,B:B)/COUNTIF(F:F,R85)</f>
        <v>13800.25</v>
      </c>
    </row>
    <row r="86" spans="1:22" ht="12.75" customHeight="1" x14ac:dyDescent="0.35">
      <c r="A86" s="6" t="s">
        <v>395</v>
      </c>
      <c r="B86" s="7">
        <f t="shared" si="1"/>
        <v>34822</v>
      </c>
      <c r="C86" s="8">
        <v>5447</v>
      </c>
      <c r="D86" s="9">
        <v>2.6</v>
      </c>
      <c r="E86" s="9" t="s">
        <v>387</v>
      </c>
      <c r="F86" s="9" t="s">
        <v>267</v>
      </c>
      <c r="G86" s="9" t="s">
        <v>396</v>
      </c>
      <c r="H86" s="9" t="s">
        <v>196</v>
      </c>
      <c r="K86" s="10">
        <v>34822</v>
      </c>
      <c r="L86" s="10">
        <v>34822</v>
      </c>
      <c r="R86" s="14" t="s">
        <v>397</v>
      </c>
      <c r="S86" s="9">
        <f>SUMIF(F:F,R86,C:C)</f>
        <v>14801</v>
      </c>
      <c r="T86" s="12">
        <f>SUMIF(F:F,R86,D:D)/COUNTIF(F:F,R86)</f>
        <v>2.4</v>
      </c>
      <c r="U86" s="9">
        <f>COUNTIF(F:F,R86)</f>
        <v>1</v>
      </c>
      <c r="V86" s="9">
        <f>SUMIF(F:F,R86,B:B)/COUNTIF(F:F,R86)</f>
        <v>16881.5</v>
      </c>
    </row>
    <row r="87" spans="1:22" ht="12.75" customHeight="1" x14ac:dyDescent="0.35">
      <c r="A87" s="6" t="s">
        <v>398</v>
      </c>
      <c r="B87" s="7">
        <f t="shared" si="1"/>
        <v>53518</v>
      </c>
      <c r="C87" s="8">
        <v>11504</v>
      </c>
      <c r="D87" s="9">
        <v>2.6</v>
      </c>
      <c r="E87" s="9" t="s">
        <v>387</v>
      </c>
      <c r="F87" s="9" t="s">
        <v>399</v>
      </c>
      <c r="G87" s="9" t="s">
        <v>400</v>
      </c>
      <c r="H87" s="9" t="s">
        <v>401</v>
      </c>
      <c r="K87" s="10">
        <v>53518</v>
      </c>
      <c r="L87" s="10">
        <v>53518</v>
      </c>
      <c r="R87" s="14" t="s">
        <v>402</v>
      </c>
      <c r="S87" s="9">
        <f>SUMIF(F:F,R87,C:C)</f>
        <v>6811</v>
      </c>
      <c r="T87" s="12">
        <f>SUMIF(F:F,R87,D:D)/COUNTIF(F:F,R87)</f>
        <v>0</v>
      </c>
      <c r="U87" s="9">
        <f>COUNTIF(F:F,R87)</f>
        <v>1</v>
      </c>
      <c r="V87" s="9">
        <f>SUMIF(F:F,R87,B:B)/COUNTIF(F:F,R87)</f>
        <v>11574.5</v>
      </c>
    </row>
    <row r="88" spans="1:22" ht="12.75" customHeight="1" x14ac:dyDescent="0.35">
      <c r="A88" s="6" t="s">
        <v>403</v>
      </c>
      <c r="B88" s="7">
        <f t="shared" si="1"/>
        <v>20081</v>
      </c>
      <c r="C88" s="8">
        <v>8211</v>
      </c>
      <c r="D88" s="9">
        <v>2.6</v>
      </c>
      <c r="E88" s="9" t="s">
        <v>387</v>
      </c>
      <c r="F88" s="9" t="s">
        <v>404</v>
      </c>
      <c r="G88" s="9" t="s">
        <v>298</v>
      </c>
      <c r="H88" s="9" t="s">
        <v>75</v>
      </c>
      <c r="K88" s="10" t="s">
        <v>405</v>
      </c>
      <c r="L88" s="10">
        <v>31034</v>
      </c>
      <c r="M88" s="11" t="s">
        <v>28</v>
      </c>
      <c r="N88" s="10">
        <v>16430</v>
      </c>
      <c r="O88" s="11" t="s">
        <v>29</v>
      </c>
      <c r="R88" s="14" t="s">
        <v>328</v>
      </c>
      <c r="S88" s="9">
        <f>SUMIF(F:F,R88,C:C)</f>
        <v>22139</v>
      </c>
      <c r="T88" s="12">
        <f>SUMIF(F:F,R88,D:D)/COUNTIF(F:F,R88)</f>
        <v>2.9</v>
      </c>
      <c r="U88" s="9">
        <f>COUNTIF(F:F,R88)</f>
        <v>1</v>
      </c>
      <c r="V88" s="9">
        <f>SUMIF(F:F,R88,B:B)/COUNTIF(F:F,R88)</f>
        <v>17517.5</v>
      </c>
    </row>
    <row r="89" spans="1:22" ht="12.75" customHeight="1" x14ac:dyDescent="0.35">
      <c r="A89" s="6" t="s">
        <v>406</v>
      </c>
      <c r="B89" s="7">
        <f t="shared" si="1"/>
        <v>12497.5</v>
      </c>
      <c r="C89" s="8">
        <v>21093</v>
      </c>
      <c r="D89" s="9">
        <v>2.6</v>
      </c>
      <c r="E89" s="9" t="s">
        <v>387</v>
      </c>
      <c r="F89" s="9" t="s">
        <v>407</v>
      </c>
      <c r="G89" s="9" t="s">
        <v>408</v>
      </c>
      <c r="H89" s="9" t="s">
        <v>409</v>
      </c>
      <c r="K89" s="10" t="s">
        <v>410</v>
      </c>
      <c r="L89" s="10">
        <v>23776</v>
      </c>
      <c r="M89" s="11" t="s">
        <v>28</v>
      </c>
      <c r="N89" s="10">
        <v>8738</v>
      </c>
      <c r="O89" s="11" t="s">
        <v>29</v>
      </c>
      <c r="R89" s="14" t="s">
        <v>133</v>
      </c>
      <c r="S89" s="9">
        <f>SUMIF(F:F,R89,C:C)</f>
        <v>28127</v>
      </c>
      <c r="T89" s="12">
        <f>SUMIF(F:F,R89,D:D)/COUNTIF(F:F,R89)</f>
        <v>3.7</v>
      </c>
      <c r="U89" s="9">
        <f>COUNTIF(F:F,R89)</f>
        <v>1</v>
      </c>
      <c r="V89" s="9">
        <f>SUMIF(F:F,R89,B:B)/COUNTIF(F:F,R89)</f>
        <v>23186.5</v>
      </c>
    </row>
    <row r="90" spans="1:22" ht="12.75" customHeight="1" x14ac:dyDescent="0.35">
      <c r="A90" s="6" t="s">
        <v>411</v>
      </c>
      <c r="B90" s="7">
        <f t="shared" si="1"/>
        <v>46755</v>
      </c>
      <c r="C90" s="8">
        <v>15218</v>
      </c>
      <c r="D90" s="9">
        <v>2.6</v>
      </c>
      <c r="E90" s="9" t="s">
        <v>387</v>
      </c>
      <c r="F90" s="9" t="s">
        <v>412</v>
      </c>
      <c r="G90" s="9" t="s">
        <v>413</v>
      </c>
      <c r="H90" s="9" t="s">
        <v>70</v>
      </c>
      <c r="K90" s="10">
        <v>46755</v>
      </c>
      <c r="L90" s="10">
        <v>46755</v>
      </c>
      <c r="R90" s="14" t="s">
        <v>414</v>
      </c>
      <c r="S90" s="9">
        <f>SUMIF(F:F,R90,C:C)</f>
        <v>15998</v>
      </c>
      <c r="T90" s="12">
        <f>SUMIF(F:F,R90,D:D)/COUNTIF(F:F,R90)</f>
        <v>0</v>
      </c>
      <c r="U90" s="9">
        <f>COUNTIF(F:F,R90)</f>
        <v>1</v>
      </c>
      <c r="V90" s="9">
        <f>SUMIF(F:F,R90,B:B)/COUNTIF(F:F,R90)</f>
        <v>12778</v>
      </c>
    </row>
    <row r="91" spans="1:22" ht="12.75" customHeight="1" x14ac:dyDescent="0.35">
      <c r="A91" s="6" t="s">
        <v>415</v>
      </c>
      <c r="B91" s="7">
        <f t="shared" si="1"/>
        <v>13831</v>
      </c>
      <c r="C91" s="8">
        <v>29963</v>
      </c>
      <c r="D91" s="9">
        <v>2.6</v>
      </c>
      <c r="E91" s="9" t="s">
        <v>387</v>
      </c>
      <c r="F91" s="9" t="s">
        <v>416</v>
      </c>
      <c r="G91" s="9" t="s">
        <v>417</v>
      </c>
      <c r="H91" s="9" t="s">
        <v>80</v>
      </c>
      <c r="K91" s="10" t="s">
        <v>418</v>
      </c>
      <c r="L91" s="10">
        <v>23011</v>
      </c>
      <c r="M91" s="11" t="s">
        <v>28</v>
      </c>
      <c r="N91" s="10">
        <v>10771</v>
      </c>
      <c r="O91" s="11" t="s">
        <v>29</v>
      </c>
      <c r="R91" s="14" t="s">
        <v>419</v>
      </c>
      <c r="S91" s="9">
        <f>SUMIF(F:F,R91,C:C)</f>
        <v>9788</v>
      </c>
      <c r="T91" s="12">
        <f>SUMIF(F:F,R91,D:D)/COUNTIF(F:F,R91)</f>
        <v>2.2000000000000002</v>
      </c>
      <c r="U91" s="9">
        <f>COUNTIF(F:F,R91)</f>
        <v>1</v>
      </c>
      <c r="V91" s="9">
        <f>SUMIF(F:F,R91,B:B)/COUNTIF(F:F,R91)</f>
        <v>8119.5</v>
      </c>
    </row>
    <row r="92" spans="1:22" ht="12.75" customHeight="1" x14ac:dyDescent="0.35">
      <c r="A92" s="6" t="s">
        <v>420</v>
      </c>
      <c r="B92" s="7">
        <f t="shared" si="1"/>
        <v>20920.5</v>
      </c>
      <c r="C92" s="8">
        <v>19799</v>
      </c>
      <c r="D92" s="9">
        <v>2.6</v>
      </c>
      <c r="E92" s="9" t="s">
        <v>387</v>
      </c>
      <c r="F92" s="9" t="s">
        <v>421</v>
      </c>
      <c r="G92" s="9" t="s">
        <v>422</v>
      </c>
      <c r="H92" s="9" t="s">
        <v>21</v>
      </c>
      <c r="K92" s="10" t="s">
        <v>423</v>
      </c>
      <c r="L92" s="10">
        <v>41931</v>
      </c>
      <c r="M92" s="11" t="s">
        <v>28</v>
      </c>
      <c r="N92" s="10">
        <v>13917</v>
      </c>
      <c r="O92" s="11" t="s">
        <v>29</v>
      </c>
      <c r="R92" s="14" t="s">
        <v>424</v>
      </c>
      <c r="S92" s="9">
        <f>SUMIF(F:F,R92,C:C)</f>
        <v>12027</v>
      </c>
      <c r="T92" s="12">
        <f>SUMIF(F:F,R92,D:D)/COUNTIF(F:F,R92)</f>
        <v>2.2999999999999998</v>
      </c>
      <c r="U92" s="9">
        <f>COUNTIF(F:F,R92)</f>
        <v>1</v>
      </c>
      <c r="V92" s="9">
        <f>SUMIF(F:F,R92,B:B)/COUNTIF(F:F,R92)</f>
        <v>11016.75</v>
      </c>
    </row>
    <row r="93" spans="1:22" ht="12.75" customHeight="1" x14ac:dyDescent="0.35">
      <c r="A93" s="6" t="s">
        <v>425</v>
      </c>
      <c r="B93" s="7">
        <f t="shared" si="1"/>
        <v>10392.75</v>
      </c>
      <c r="C93" s="8">
        <v>55776</v>
      </c>
      <c r="D93" s="9">
        <v>2.6</v>
      </c>
      <c r="E93" s="9" t="s">
        <v>387</v>
      </c>
      <c r="F93" s="9" t="s">
        <v>426</v>
      </c>
      <c r="G93" s="9" t="s">
        <v>427</v>
      </c>
      <c r="H93" s="9" t="s">
        <v>196</v>
      </c>
      <c r="K93" s="10" t="s">
        <v>428</v>
      </c>
      <c r="L93" s="10">
        <v>22467</v>
      </c>
      <c r="M93" s="11" t="s">
        <v>28</v>
      </c>
      <c r="N93" s="10">
        <v>6368</v>
      </c>
      <c r="O93" s="11" t="s">
        <v>29</v>
      </c>
      <c r="R93" s="14" t="s">
        <v>429</v>
      </c>
      <c r="S93" s="9">
        <f>SUMIF(F:F,R93,C:C)</f>
        <v>24714</v>
      </c>
      <c r="T93" s="12">
        <f>SUMIF(F:F,R93,D:D)/COUNTIF(F:F,R93)</f>
        <v>2.2000000000000002</v>
      </c>
      <c r="U93" s="9">
        <f>COUNTIF(F:F,R93)</f>
        <v>1</v>
      </c>
      <c r="V93" s="9">
        <f>SUMIF(F:F,R93,B:B)/COUNTIF(F:F,R93)</f>
        <v>10857</v>
      </c>
    </row>
    <row r="94" spans="1:22" ht="12.75" customHeight="1" x14ac:dyDescent="0.35">
      <c r="A94" s="6" t="s">
        <v>430</v>
      </c>
      <c r="B94" s="7">
        <f t="shared" si="1"/>
        <v>14833.5</v>
      </c>
      <c r="C94" s="8">
        <v>25860</v>
      </c>
      <c r="D94" s="9">
        <v>2.6</v>
      </c>
      <c r="E94" s="9" t="s">
        <v>387</v>
      </c>
      <c r="F94" s="9" t="s">
        <v>202</v>
      </c>
      <c r="G94" s="9" t="s">
        <v>431</v>
      </c>
      <c r="H94" s="9" t="s">
        <v>167</v>
      </c>
      <c r="K94" s="10" t="s">
        <v>432</v>
      </c>
      <c r="L94" s="10">
        <v>26334</v>
      </c>
      <c r="M94" s="11" t="s">
        <v>28</v>
      </c>
      <c r="N94" s="10">
        <v>11000</v>
      </c>
      <c r="O94" s="11" t="s">
        <v>29</v>
      </c>
      <c r="R94" s="14" t="s">
        <v>381</v>
      </c>
      <c r="S94" s="9">
        <f>SUMIF(F:F,R94,C:C)</f>
        <v>19262</v>
      </c>
      <c r="T94" s="12">
        <f>SUMIF(F:F,R94,D:D)/COUNTIF(F:F,R94)</f>
        <v>2.7</v>
      </c>
      <c r="U94" s="9">
        <f>COUNTIF(F:F,R94)</f>
        <v>1</v>
      </c>
      <c r="V94" s="9">
        <f>SUMIF(F:F,R94,B:B)/COUNTIF(F:F,R94)</f>
        <v>14766</v>
      </c>
    </row>
    <row r="95" spans="1:22" ht="12.75" customHeight="1" x14ac:dyDescent="0.35">
      <c r="A95" s="6" t="s">
        <v>433</v>
      </c>
      <c r="B95" s="7">
        <f t="shared" si="1"/>
        <v>15749.5</v>
      </c>
      <c r="C95" s="8">
        <v>35871</v>
      </c>
      <c r="D95" s="9">
        <v>2.6</v>
      </c>
      <c r="E95" s="9" t="s">
        <v>387</v>
      </c>
      <c r="F95" s="9" t="s">
        <v>129</v>
      </c>
      <c r="G95" s="9" t="s">
        <v>130</v>
      </c>
      <c r="H95" s="9" t="s">
        <v>80</v>
      </c>
      <c r="K95" s="10" t="s">
        <v>434</v>
      </c>
      <c r="L95" s="10">
        <v>27337</v>
      </c>
      <c r="M95" s="11" t="s">
        <v>28</v>
      </c>
      <c r="N95" s="10">
        <v>11887</v>
      </c>
      <c r="O95" s="11" t="s">
        <v>29</v>
      </c>
      <c r="R95" s="14" t="s">
        <v>435</v>
      </c>
      <c r="S95" s="9">
        <f>SUMIF(F:F,R95,C:C)</f>
        <v>22621</v>
      </c>
      <c r="T95" s="12">
        <f>SUMIF(F:F,R95,D:D)/COUNTIF(F:F,R95)</f>
        <v>2.5</v>
      </c>
      <c r="U95" s="9">
        <f>COUNTIF(F:F,R95)</f>
        <v>1</v>
      </c>
      <c r="V95" s="9">
        <f>SUMIF(F:F,R95,B:B)/COUNTIF(F:F,R95)</f>
        <v>15953</v>
      </c>
    </row>
    <row r="96" spans="1:22" ht="12.75" customHeight="1" x14ac:dyDescent="0.35">
      <c r="A96" s="6" t="s">
        <v>436</v>
      </c>
      <c r="B96" s="7">
        <f t="shared" si="1"/>
        <v>12331.5</v>
      </c>
      <c r="C96" s="8">
        <v>20833</v>
      </c>
      <c r="D96" s="9">
        <v>2.6</v>
      </c>
      <c r="E96" s="9" t="s">
        <v>387</v>
      </c>
      <c r="F96" s="9" t="s">
        <v>437</v>
      </c>
      <c r="G96" s="9" t="s">
        <v>438</v>
      </c>
      <c r="H96" s="9" t="s">
        <v>439</v>
      </c>
      <c r="K96" s="10" t="s">
        <v>440</v>
      </c>
      <c r="L96" s="10">
        <v>23256</v>
      </c>
      <c r="M96" s="11" t="s">
        <v>28</v>
      </c>
      <c r="N96" s="10">
        <v>8690</v>
      </c>
      <c r="O96" s="11" t="s">
        <v>29</v>
      </c>
      <c r="R96" s="14" t="s">
        <v>437</v>
      </c>
      <c r="S96" s="9">
        <f>SUMIF(F:F,R96,C:C)</f>
        <v>20833</v>
      </c>
      <c r="T96" s="12">
        <f>SUMIF(F:F,R96,D:D)/COUNTIF(F:F,R96)</f>
        <v>2.6</v>
      </c>
      <c r="U96" s="9">
        <f>COUNTIF(F:F,R96)</f>
        <v>1</v>
      </c>
      <c r="V96" s="9">
        <f>SUMIF(F:F,R96,B:B)/COUNTIF(F:F,R96)</f>
        <v>12331.5</v>
      </c>
    </row>
    <row r="97" spans="1:22" ht="12.75" customHeight="1" x14ac:dyDescent="0.35">
      <c r="A97" s="6" t="s">
        <v>441</v>
      </c>
      <c r="B97" s="7">
        <f t="shared" si="1"/>
        <v>10965.5</v>
      </c>
      <c r="C97" s="8">
        <v>20215</v>
      </c>
      <c r="D97" s="9">
        <v>2.6</v>
      </c>
      <c r="E97" s="9" t="s">
        <v>387</v>
      </c>
      <c r="F97" s="9" t="s">
        <v>22</v>
      </c>
      <c r="G97" s="9" t="s">
        <v>442</v>
      </c>
      <c r="H97" s="9" t="s">
        <v>443</v>
      </c>
      <c r="K97" s="10" t="s">
        <v>444</v>
      </c>
      <c r="L97" s="10">
        <v>22412</v>
      </c>
      <c r="M97" s="11" t="s">
        <v>28</v>
      </c>
      <c r="N97" s="10">
        <v>7150</v>
      </c>
      <c r="O97" s="11" t="s">
        <v>29</v>
      </c>
      <c r="R97" s="14" t="s">
        <v>445</v>
      </c>
      <c r="S97" s="9">
        <f>SUMIF(F:F,R97,C:C)</f>
        <v>9374</v>
      </c>
      <c r="T97" s="12">
        <f>SUMIF(F:F,R97,D:D)/COUNTIF(F:F,R97)</f>
        <v>2</v>
      </c>
      <c r="U97" s="9">
        <f>COUNTIF(F:F,R97)</f>
        <v>1</v>
      </c>
      <c r="V97" s="9">
        <f>SUMIF(F:F,R97,B:B)/COUNTIF(F:F,R97)</f>
        <v>11250</v>
      </c>
    </row>
    <row r="98" spans="1:22" ht="12.75" customHeight="1" x14ac:dyDescent="0.35">
      <c r="A98" s="6" t="s">
        <v>446</v>
      </c>
      <c r="B98" s="7">
        <f t="shared" si="1"/>
        <v>10192.5</v>
      </c>
      <c r="C98" s="8">
        <v>23404</v>
      </c>
      <c r="D98" s="9">
        <v>2.6</v>
      </c>
      <c r="E98" s="9" t="s">
        <v>387</v>
      </c>
      <c r="F98" s="9" t="s">
        <v>181</v>
      </c>
      <c r="G98" s="9" t="s">
        <v>447</v>
      </c>
      <c r="H98" s="9" t="s">
        <v>122</v>
      </c>
      <c r="K98" s="10" t="s">
        <v>448</v>
      </c>
      <c r="L98" s="10">
        <v>20268</v>
      </c>
      <c r="M98" s="11" t="s">
        <v>28</v>
      </c>
      <c r="N98" s="10">
        <v>6834</v>
      </c>
      <c r="O98" s="11" t="s">
        <v>29</v>
      </c>
      <c r="R98" s="14" t="s">
        <v>449</v>
      </c>
      <c r="S98" s="9">
        <f>SUMIF(F:F,R98,C:C)</f>
        <v>24838</v>
      </c>
      <c r="T98" s="12">
        <f>SUMIF(F:F,R98,D:D)/COUNTIF(F:F,R98)</f>
        <v>2.4</v>
      </c>
      <c r="U98" s="9">
        <f>COUNTIF(F:F,R98)</f>
        <v>1</v>
      </c>
      <c r="V98" s="9">
        <f>SUMIF(F:F,R98,B:B)/COUNTIF(F:F,R98)</f>
        <v>10562</v>
      </c>
    </row>
    <row r="99" spans="1:22" ht="12.75" customHeight="1" x14ac:dyDescent="0.35">
      <c r="A99" s="6" t="s">
        <v>450</v>
      </c>
      <c r="B99" s="7">
        <f t="shared" si="1"/>
        <v>12907.25</v>
      </c>
      <c r="C99" s="8">
        <v>22436</v>
      </c>
      <c r="D99" s="9">
        <v>2.6</v>
      </c>
      <c r="E99" s="9" t="s">
        <v>387</v>
      </c>
      <c r="F99" s="9" t="s">
        <v>451</v>
      </c>
      <c r="G99" s="9" t="s">
        <v>452</v>
      </c>
      <c r="H99" s="9" t="s">
        <v>409</v>
      </c>
      <c r="K99" s="10" t="s">
        <v>453</v>
      </c>
      <c r="L99" s="10">
        <v>24443</v>
      </c>
      <c r="M99" s="11" t="s">
        <v>28</v>
      </c>
      <c r="N99" s="10">
        <v>9062</v>
      </c>
      <c r="O99" s="11" t="s">
        <v>29</v>
      </c>
      <c r="R99" s="14" t="s">
        <v>454</v>
      </c>
      <c r="S99" s="9">
        <f>SUMIF(F:F,R99,C:C)</f>
        <v>32246</v>
      </c>
      <c r="T99" s="12">
        <f>SUMIF(F:F,R99,D:D)/COUNTIF(F:F,R99)</f>
        <v>2.2000000000000002</v>
      </c>
      <c r="U99" s="9">
        <f>COUNTIF(F:F,R99)</f>
        <v>1</v>
      </c>
      <c r="V99" s="9">
        <f>SUMIF(F:F,R99,B:B)/COUNTIF(F:F,R99)</f>
        <v>8942</v>
      </c>
    </row>
    <row r="100" spans="1:22" ht="12.75" customHeight="1" x14ac:dyDescent="0.35">
      <c r="A100" s="6" t="s">
        <v>455</v>
      </c>
      <c r="B100" s="7">
        <f t="shared" si="1"/>
        <v>17535</v>
      </c>
      <c r="C100" s="8">
        <v>17350</v>
      </c>
      <c r="D100" s="9">
        <v>2.6</v>
      </c>
      <c r="E100" s="9" t="s">
        <v>387</v>
      </c>
      <c r="F100" s="9" t="s">
        <v>456</v>
      </c>
      <c r="G100" s="9" t="s">
        <v>457</v>
      </c>
      <c r="H100" s="9" t="s">
        <v>80</v>
      </c>
      <c r="K100" s="10" t="s">
        <v>458</v>
      </c>
      <c r="L100" s="10">
        <v>33654</v>
      </c>
      <c r="M100" s="11" t="s">
        <v>28</v>
      </c>
      <c r="N100" s="10">
        <v>12162</v>
      </c>
      <c r="O100" s="11" t="s">
        <v>29</v>
      </c>
      <c r="R100" s="14" t="s">
        <v>114</v>
      </c>
      <c r="S100" s="9">
        <f>SUMIF(F:F,R100,C:C)</f>
        <v>49667</v>
      </c>
      <c r="T100" s="12">
        <f>SUMIF(F:F,R100,D:D)/COUNTIF(F:F,R100)</f>
        <v>3.7</v>
      </c>
      <c r="U100" s="9">
        <f>COUNTIF(F:F,R100)</f>
        <v>2</v>
      </c>
      <c r="V100" s="9">
        <f>SUMIF(F:F,R100,B:B)/COUNTIF(F:F,R100)</f>
        <v>37259.25</v>
      </c>
    </row>
    <row r="101" spans="1:22" ht="12.75" customHeight="1" x14ac:dyDescent="0.35">
      <c r="A101" s="6" t="s">
        <v>459</v>
      </c>
      <c r="B101" s="7">
        <f t="shared" si="1"/>
        <v>14452</v>
      </c>
      <c r="C101" s="8">
        <v>21748</v>
      </c>
      <c r="D101" s="9">
        <v>2.5</v>
      </c>
      <c r="E101" s="9" t="s">
        <v>460</v>
      </c>
      <c r="F101" s="9" t="s">
        <v>371</v>
      </c>
      <c r="G101" s="9" t="s">
        <v>461</v>
      </c>
      <c r="H101" s="9" t="s">
        <v>63</v>
      </c>
      <c r="K101" s="10" t="s">
        <v>462</v>
      </c>
      <c r="L101" s="10">
        <v>29806</v>
      </c>
      <c r="M101" s="11" t="s">
        <v>28</v>
      </c>
      <c r="N101" s="10">
        <v>9334</v>
      </c>
      <c r="O101" s="11" t="s">
        <v>29</v>
      </c>
      <c r="R101" s="14" t="s">
        <v>463</v>
      </c>
      <c r="S101" s="9">
        <f>SUMIF(F:F,R101,C:C)</f>
        <v>15827</v>
      </c>
      <c r="T101" s="12">
        <f>SUMIF(F:F,R101,D:D)/COUNTIF(F:F,R101)</f>
        <v>2.2999999999999998</v>
      </c>
      <c r="U101" s="9">
        <f>COUNTIF(F:F,R101)</f>
        <v>1</v>
      </c>
      <c r="V101" s="9">
        <f>SUMIF(F:F,R101,B:B)/COUNTIF(F:F,R101)</f>
        <v>15019.5</v>
      </c>
    </row>
    <row r="102" spans="1:22" ht="12.75" customHeight="1" x14ac:dyDescent="0.35">
      <c r="A102" s="6" t="s">
        <v>464</v>
      </c>
      <c r="B102" s="7">
        <f t="shared" si="1"/>
        <v>15543.25</v>
      </c>
      <c r="C102" s="8">
        <v>26118</v>
      </c>
      <c r="D102" s="9">
        <v>2.5</v>
      </c>
      <c r="E102" s="9" t="s">
        <v>460</v>
      </c>
      <c r="F102" s="9" t="s">
        <v>91</v>
      </c>
      <c r="G102" s="9" t="s">
        <v>465</v>
      </c>
      <c r="H102" s="9" t="s">
        <v>466</v>
      </c>
      <c r="K102" s="10" t="s">
        <v>467</v>
      </c>
      <c r="L102" s="10">
        <v>28051</v>
      </c>
      <c r="M102" s="11" t="s">
        <v>28</v>
      </c>
      <c r="N102" s="10">
        <v>11374</v>
      </c>
      <c r="O102" s="11" t="s">
        <v>29</v>
      </c>
      <c r="R102" s="14" t="s">
        <v>468</v>
      </c>
      <c r="S102" s="9">
        <f>SUMIF(F:F,R102,C:C)</f>
        <v>13639</v>
      </c>
      <c r="T102" s="12">
        <f>SUMIF(F:F,R102,D:D)/COUNTIF(F:F,R102)</f>
        <v>2.2999999999999998</v>
      </c>
      <c r="U102" s="9">
        <f>COUNTIF(F:F,R102)</f>
        <v>1</v>
      </c>
      <c r="V102" s="9">
        <f>SUMIF(F:F,R102,B:B)/COUNTIF(F:F,R102)</f>
        <v>19066.25</v>
      </c>
    </row>
    <row r="103" spans="1:22" ht="12.75" customHeight="1" x14ac:dyDescent="0.35">
      <c r="A103" s="6" t="s">
        <v>469</v>
      </c>
      <c r="B103" s="7">
        <f t="shared" si="1"/>
        <v>10430</v>
      </c>
      <c r="C103" s="8">
        <v>29853</v>
      </c>
      <c r="D103" s="9">
        <v>2.5</v>
      </c>
      <c r="E103" s="9" t="s">
        <v>460</v>
      </c>
      <c r="F103" s="9" t="s">
        <v>470</v>
      </c>
      <c r="G103" s="9" t="s">
        <v>471</v>
      </c>
      <c r="H103" s="9" t="s">
        <v>21</v>
      </c>
      <c r="K103" s="10" t="s">
        <v>472</v>
      </c>
      <c r="L103" s="10">
        <v>19340</v>
      </c>
      <c r="M103" s="11" t="s">
        <v>28</v>
      </c>
      <c r="N103" s="10">
        <v>7460</v>
      </c>
      <c r="O103" s="11" t="s">
        <v>29</v>
      </c>
      <c r="R103" s="14" t="s">
        <v>416</v>
      </c>
      <c r="S103" s="9">
        <f>SUMIF(F:F,R103,C:C)</f>
        <v>29963</v>
      </c>
      <c r="T103" s="12">
        <f>SUMIF(F:F,R103,D:D)/COUNTIF(F:F,R103)</f>
        <v>2.6</v>
      </c>
      <c r="U103" s="9">
        <f>COUNTIF(F:F,R103)</f>
        <v>1</v>
      </c>
      <c r="V103" s="9">
        <f>SUMIF(F:F,R103,B:B)/COUNTIF(F:F,R103)</f>
        <v>13831</v>
      </c>
    </row>
    <row r="104" spans="1:22" ht="12.75" customHeight="1" x14ac:dyDescent="0.35">
      <c r="A104" s="6" t="s">
        <v>473</v>
      </c>
      <c r="B104" s="7">
        <f t="shared" si="1"/>
        <v>52498</v>
      </c>
      <c r="C104" s="8">
        <v>6521</v>
      </c>
      <c r="D104" s="9">
        <v>2.5</v>
      </c>
      <c r="E104" s="9" t="s">
        <v>460</v>
      </c>
      <c r="F104" s="9" t="s">
        <v>256</v>
      </c>
      <c r="G104" s="9" t="s">
        <v>474</v>
      </c>
      <c r="H104" s="9" t="s">
        <v>80</v>
      </c>
      <c r="K104" s="10">
        <v>52498</v>
      </c>
      <c r="L104" s="10">
        <v>52498</v>
      </c>
      <c r="R104" s="14" t="s">
        <v>98</v>
      </c>
      <c r="S104" s="9">
        <f>SUMIF(F:F,R104,C:C)</f>
        <v>31710</v>
      </c>
      <c r="T104" s="12">
        <f>SUMIF(F:F,R104,D:D)/COUNTIF(F:F,R104)</f>
        <v>3.9</v>
      </c>
      <c r="U104" s="9">
        <f>COUNTIF(F:F,R104)</f>
        <v>1</v>
      </c>
      <c r="V104" s="9">
        <f>SUMIF(F:F,R104,B:B)/COUNTIF(F:F,R104)</f>
        <v>16595.25</v>
      </c>
    </row>
    <row r="105" spans="1:22" ht="12.75" customHeight="1" x14ac:dyDescent="0.35">
      <c r="A105" s="6" t="s">
        <v>475</v>
      </c>
      <c r="B105" s="7">
        <f t="shared" si="1"/>
        <v>15110</v>
      </c>
      <c r="C105" s="8">
        <v>32563</v>
      </c>
      <c r="D105" s="9">
        <v>2.5</v>
      </c>
      <c r="E105" s="9" t="s">
        <v>460</v>
      </c>
      <c r="F105" s="9" t="s">
        <v>476</v>
      </c>
      <c r="G105" s="9" t="s">
        <v>477</v>
      </c>
      <c r="H105" s="9" t="s">
        <v>284</v>
      </c>
      <c r="K105" s="10" t="s">
        <v>478</v>
      </c>
      <c r="L105" s="10">
        <v>28100</v>
      </c>
      <c r="M105" s="11" t="s">
        <v>28</v>
      </c>
      <c r="N105" s="10">
        <v>10780</v>
      </c>
      <c r="O105" s="11" t="s">
        <v>29</v>
      </c>
      <c r="R105" s="14" t="s">
        <v>374</v>
      </c>
      <c r="S105" s="9">
        <f>SUMIF(F:F,R105,C:C)</f>
        <v>19472</v>
      </c>
      <c r="T105" s="12">
        <f>SUMIF(F:F,R105,D:D)/COUNTIF(F:F,R105)</f>
        <v>2.7</v>
      </c>
      <c r="U105" s="9">
        <f>COUNTIF(F:F,R105)</f>
        <v>1</v>
      </c>
      <c r="V105" s="9">
        <f>SUMIF(F:F,R105,B:B)/COUNTIF(F:F,R105)</f>
        <v>13599.25</v>
      </c>
    </row>
    <row r="106" spans="1:22" ht="12.75" customHeight="1" x14ac:dyDescent="0.35">
      <c r="A106" s="6" t="s">
        <v>479</v>
      </c>
      <c r="B106" s="7">
        <f t="shared" si="1"/>
        <v>12873.5</v>
      </c>
      <c r="C106" s="8">
        <v>22548</v>
      </c>
      <c r="D106" s="9">
        <v>2.5</v>
      </c>
      <c r="E106" s="9" t="s">
        <v>460</v>
      </c>
      <c r="F106" s="9" t="s">
        <v>322</v>
      </c>
      <c r="G106" s="9" t="s">
        <v>480</v>
      </c>
      <c r="H106" s="9" t="s">
        <v>481</v>
      </c>
      <c r="K106" s="10" t="s">
        <v>482</v>
      </c>
      <c r="L106" s="10">
        <v>24308</v>
      </c>
      <c r="M106" s="11" t="s">
        <v>28</v>
      </c>
      <c r="N106" s="10">
        <v>9062</v>
      </c>
      <c r="O106" s="11" t="s">
        <v>29</v>
      </c>
      <c r="R106" s="14" t="s">
        <v>294</v>
      </c>
      <c r="S106" s="9">
        <f>SUMIF(F:F,R106,C:C)</f>
        <v>5508</v>
      </c>
      <c r="T106" s="12">
        <f>SUMIF(F:F,R106,D:D)/COUNTIF(F:F,R106)</f>
        <v>3</v>
      </c>
      <c r="U106" s="9">
        <f>COUNTIF(F:F,R106)</f>
        <v>1</v>
      </c>
      <c r="V106" s="9">
        <f>SUMIF(F:F,R106,B:B)/COUNTIF(F:F,R106)</f>
        <v>54318</v>
      </c>
    </row>
    <row r="107" spans="1:22" ht="12.75" customHeight="1" x14ac:dyDescent="0.35">
      <c r="A107" s="6" t="s">
        <v>483</v>
      </c>
      <c r="B107" s="7">
        <f t="shared" si="1"/>
        <v>21031.5</v>
      </c>
      <c r="C107" s="8">
        <v>16962</v>
      </c>
      <c r="D107" s="9">
        <v>2.5</v>
      </c>
      <c r="E107" s="9" t="s">
        <v>460</v>
      </c>
      <c r="F107" s="9" t="s">
        <v>484</v>
      </c>
      <c r="G107" s="9" t="s">
        <v>485</v>
      </c>
      <c r="H107" s="9" t="s">
        <v>21</v>
      </c>
      <c r="K107" s="10" t="s">
        <v>486</v>
      </c>
      <c r="L107" s="10">
        <v>42042</v>
      </c>
      <c r="M107" s="11" t="s">
        <v>28</v>
      </c>
      <c r="N107" s="10">
        <v>14028</v>
      </c>
      <c r="O107" s="11" t="s">
        <v>29</v>
      </c>
      <c r="R107" s="14" t="s">
        <v>487</v>
      </c>
      <c r="S107" s="9">
        <f>SUMIF(F:F,R107,C:C)</f>
        <v>3629</v>
      </c>
      <c r="T107" s="12">
        <f>SUMIF(F:F,R107,D:D)/COUNTIF(F:F,R107)</f>
        <v>2.1</v>
      </c>
      <c r="U107" s="9">
        <f>COUNTIF(F:F,R107)</f>
        <v>1</v>
      </c>
      <c r="V107" s="9">
        <f>SUMIF(F:F,R107,B:B)/COUNTIF(F:F,R107)</f>
        <v>41240</v>
      </c>
    </row>
    <row r="108" spans="1:22" ht="12.75" customHeight="1" x14ac:dyDescent="0.35">
      <c r="A108" s="6" t="s">
        <v>488</v>
      </c>
      <c r="B108" s="7">
        <f t="shared" si="1"/>
        <v>15953</v>
      </c>
      <c r="C108" s="8">
        <v>22621</v>
      </c>
      <c r="D108" s="9">
        <v>2.5</v>
      </c>
      <c r="E108" s="9" t="s">
        <v>460</v>
      </c>
      <c r="F108" s="9" t="s">
        <v>435</v>
      </c>
      <c r="G108" s="9" t="s">
        <v>489</v>
      </c>
      <c r="H108" s="9" t="s">
        <v>490</v>
      </c>
      <c r="K108" s="10" t="s">
        <v>491</v>
      </c>
      <c r="L108" s="10">
        <v>28046</v>
      </c>
      <c r="M108" s="11" t="s">
        <v>28</v>
      </c>
      <c r="N108" s="10">
        <v>11922</v>
      </c>
      <c r="O108" s="11" t="s">
        <v>29</v>
      </c>
      <c r="R108" s="14" t="s">
        <v>492</v>
      </c>
      <c r="S108" s="9">
        <f>SUMIF(F:F,R108,C:C)</f>
        <v>17176</v>
      </c>
      <c r="T108" s="12">
        <f>SUMIF(F:F,R108,D:D)/COUNTIF(F:F,R108)</f>
        <v>2.1</v>
      </c>
      <c r="U108" s="9">
        <f>COUNTIF(F:F,R108)</f>
        <v>1</v>
      </c>
      <c r="V108" s="9">
        <f>SUMIF(F:F,R108,B:B)/COUNTIF(F:F,R108)</f>
        <v>12629</v>
      </c>
    </row>
    <row r="109" spans="1:22" ht="12.75" customHeight="1" x14ac:dyDescent="0.35">
      <c r="A109" s="6" t="s">
        <v>493</v>
      </c>
      <c r="B109" s="7">
        <f t="shared" si="1"/>
        <v>48484</v>
      </c>
      <c r="C109" s="8">
        <v>10849</v>
      </c>
      <c r="D109" s="9">
        <v>2.5</v>
      </c>
      <c r="E109" s="9" t="s">
        <v>460</v>
      </c>
      <c r="F109" s="9" t="s">
        <v>249</v>
      </c>
      <c r="G109" s="9" t="s">
        <v>494</v>
      </c>
      <c r="H109" s="9" t="s">
        <v>196</v>
      </c>
      <c r="K109" s="10">
        <v>48484</v>
      </c>
      <c r="L109" s="10">
        <v>48484</v>
      </c>
      <c r="R109" s="14" t="s">
        <v>495</v>
      </c>
      <c r="S109" s="9">
        <f>SUMIF(F:F,R109,C:C)</f>
        <v>6815</v>
      </c>
      <c r="T109" s="12">
        <f>SUMIF(F:F,R109,D:D)/COUNTIF(F:F,R109)</f>
        <v>2.1</v>
      </c>
      <c r="U109" s="9">
        <f>COUNTIF(F:F,R109)</f>
        <v>1</v>
      </c>
      <c r="V109" s="9">
        <f>SUMIF(F:F,R109,B:B)/COUNTIF(F:F,R109)</f>
        <v>20601.5</v>
      </c>
    </row>
    <row r="110" spans="1:22" ht="12.75" customHeight="1" x14ac:dyDescent="0.35">
      <c r="A110" s="6" t="s">
        <v>496</v>
      </c>
      <c r="B110" s="7">
        <f t="shared" si="1"/>
        <v>13989.25</v>
      </c>
      <c r="C110" s="8">
        <v>25898</v>
      </c>
      <c r="D110" s="9">
        <v>2.5</v>
      </c>
      <c r="E110" s="9" t="s">
        <v>460</v>
      </c>
      <c r="F110" s="9" t="s">
        <v>230</v>
      </c>
      <c r="G110" s="9" t="s">
        <v>497</v>
      </c>
      <c r="H110" s="9" t="s">
        <v>242</v>
      </c>
      <c r="K110" s="10" t="s">
        <v>498</v>
      </c>
      <c r="L110" s="10">
        <v>26506</v>
      </c>
      <c r="M110" s="11" t="s">
        <v>28</v>
      </c>
      <c r="N110" s="10">
        <v>9817</v>
      </c>
      <c r="O110" s="11" t="s">
        <v>29</v>
      </c>
      <c r="R110" s="14" t="s">
        <v>499</v>
      </c>
      <c r="S110" s="9">
        <f>SUMIF(F:F,R110,C:C)</f>
        <v>45813</v>
      </c>
      <c r="T110" s="12">
        <f>SUMIF(F:F,R110,D:D)/COUNTIF(F:F,R110)</f>
        <v>2.1</v>
      </c>
      <c r="U110" s="9">
        <f>COUNTIF(F:F,R110)</f>
        <v>1</v>
      </c>
      <c r="V110" s="9">
        <f>SUMIF(F:F,R110,B:B)/COUNTIF(F:F,R110)</f>
        <v>9657.5</v>
      </c>
    </row>
    <row r="111" spans="1:22" ht="12.75" customHeight="1" x14ac:dyDescent="0.35">
      <c r="A111" s="6" t="s">
        <v>500</v>
      </c>
      <c r="B111" s="7">
        <f t="shared" si="1"/>
        <v>51434</v>
      </c>
      <c r="C111" s="8">
        <v>6999</v>
      </c>
      <c r="D111" s="9">
        <v>2.5</v>
      </c>
      <c r="E111" s="9" t="s">
        <v>460</v>
      </c>
      <c r="F111" s="9" t="s">
        <v>501</v>
      </c>
      <c r="G111" s="9" t="s">
        <v>502</v>
      </c>
      <c r="H111" s="9" t="s">
        <v>58</v>
      </c>
      <c r="K111" s="10">
        <v>51434</v>
      </c>
      <c r="L111" s="10">
        <v>51434</v>
      </c>
      <c r="R111" s="14" t="s">
        <v>503</v>
      </c>
      <c r="S111" s="9">
        <f>SUMIF(F:F,R111,C:C)</f>
        <v>29613</v>
      </c>
      <c r="T111" s="12">
        <f>SUMIF(F:F,R111,D:D)/COUNTIF(F:F,R111)</f>
        <v>2.4</v>
      </c>
      <c r="U111" s="9">
        <f>COUNTIF(F:F,R111)</f>
        <v>2</v>
      </c>
      <c r="V111" s="9">
        <f>SUMIF(F:F,R111,B:B)/COUNTIF(F:F,R111)</f>
        <v>25991.25</v>
      </c>
    </row>
    <row r="112" spans="1:22" ht="12.75" customHeight="1" x14ac:dyDescent="0.35">
      <c r="A112" s="6" t="s">
        <v>504</v>
      </c>
      <c r="B112" s="7">
        <f t="shared" si="1"/>
        <v>43790</v>
      </c>
      <c r="C112" s="8">
        <v>14348</v>
      </c>
      <c r="D112" s="9">
        <v>2.4</v>
      </c>
      <c r="E112" s="9" t="s">
        <v>505</v>
      </c>
      <c r="F112" s="9" t="s">
        <v>506</v>
      </c>
      <c r="G112" s="9" t="s">
        <v>507</v>
      </c>
      <c r="H112" s="9" t="s">
        <v>80</v>
      </c>
      <c r="K112" s="10">
        <v>43790</v>
      </c>
      <c r="L112" s="10">
        <v>43790</v>
      </c>
      <c r="R112" s="14" t="s">
        <v>152</v>
      </c>
      <c r="S112" s="9">
        <f>SUMIF(F:F,R112,C:C)</f>
        <v>34871</v>
      </c>
      <c r="T112" s="12">
        <f>SUMIF(F:F,R112,D:D)/COUNTIF(F:F,R112)</f>
        <v>3.6</v>
      </c>
      <c r="U112" s="9">
        <f>COUNTIF(F:F,R112)</f>
        <v>1</v>
      </c>
      <c r="V112" s="9">
        <f>SUMIF(F:F,R112,B:B)/COUNTIF(F:F,R112)</f>
        <v>17463.5</v>
      </c>
    </row>
    <row r="113" spans="1:22" ht="12.75" customHeight="1" x14ac:dyDescent="0.35">
      <c r="A113" s="6" t="s">
        <v>508</v>
      </c>
      <c r="B113" s="7">
        <f t="shared" si="1"/>
        <v>8466.5</v>
      </c>
      <c r="C113" s="8">
        <v>13511</v>
      </c>
      <c r="D113" s="9">
        <v>2.4</v>
      </c>
      <c r="E113" s="9" t="s">
        <v>505</v>
      </c>
      <c r="F113" s="9" t="s">
        <v>110</v>
      </c>
      <c r="G113" s="9" t="s">
        <v>111</v>
      </c>
      <c r="H113" s="9" t="s">
        <v>70</v>
      </c>
      <c r="K113" s="10" t="s">
        <v>509</v>
      </c>
      <c r="L113" s="10">
        <v>13799</v>
      </c>
      <c r="M113" s="11" t="s">
        <v>28</v>
      </c>
      <c r="N113" s="10">
        <v>6689</v>
      </c>
      <c r="O113" s="11" t="s">
        <v>29</v>
      </c>
      <c r="R113" s="14" t="s">
        <v>510</v>
      </c>
      <c r="S113" s="9">
        <f>SUMIF(F:F,R113,C:C)</f>
        <v>18090</v>
      </c>
      <c r="T113" s="12">
        <f>SUMIF(F:F,R113,D:D)/COUNTIF(F:F,R113)</f>
        <v>2.4</v>
      </c>
      <c r="U113" s="9">
        <f>COUNTIF(F:F,R113)</f>
        <v>1</v>
      </c>
      <c r="V113" s="9">
        <f>SUMIF(F:F,R113,B:B)/COUNTIF(F:F,R113)</f>
        <v>11693</v>
      </c>
    </row>
    <row r="114" spans="1:22" ht="12.75" customHeight="1" x14ac:dyDescent="0.35">
      <c r="A114" s="6" t="s">
        <v>511</v>
      </c>
      <c r="B114" s="7">
        <f t="shared" si="1"/>
        <v>17535.5</v>
      </c>
      <c r="C114" s="8">
        <v>23812</v>
      </c>
      <c r="D114" s="9">
        <v>2.4</v>
      </c>
      <c r="E114" s="9" t="s">
        <v>505</v>
      </c>
      <c r="F114" s="9" t="s">
        <v>312</v>
      </c>
      <c r="G114" s="9" t="s">
        <v>512</v>
      </c>
      <c r="H114" s="9" t="s">
        <v>105</v>
      </c>
      <c r="K114" s="10" t="s">
        <v>513</v>
      </c>
      <c r="L114" s="10">
        <v>34370</v>
      </c>
      <c r="M114" s="11" t="s">
        <v>28</v>
      </c>
      <c r="N114" s="10">
        <v>11924</v>
      </c>
      <c r="O114" s="11" t="s">
        <v>29</v>
      </c>
      <c r="R114" s="14" t="s">
        <v>514</v>
      </c>
      <c r="S114" s="9">
        <f>SUMIF(F:F,R114,C:C)</f>
        <v>22350</v>
      </c>
      <c r="T114" s="12">
        <f>SUMIF(F:F,R114,D:D)/COUNTIF(F:F,R114)</f>
        <v>2.4</v>
      </c>
      <c r="U114" s="9">
        <f>COUNTIF(F:F,R114)</f>
        <v>1</v>
      </c>
      <c r="V114" s="9">
        <f>SUMIF(F:F,R114,B:B)/COUNTIF(F:F,R114)</f>
        <v>12186</v>
      </c>
    </row>
    <row r="115" spans="1:22" ht="12.75" customHeight="1" x14ac:dyDescent="0.35">
      <c r="A115" s="6" t="s">
        <v>515</v>
      </c>
      <c r="B115" s="7">
        <f t="shared" si="1"/>
        <v>39900</v>
      </c>
      <c r="C115" s="8">
        <v>8238</v>
      </c>
      <c r="D115" s="9">
        <v>2.4</v>
      </c>
      <c r="E115" s="9" t="s">
        <v>505</v>
      </c>
      <c r="F115" s="9" t="s">
        <v>503</v>
      </c>
      <c r="G115" s="9" t="s">
        <v>516</v>
      </c>
      <c r="H115" s="9" t="s">
        <v>100</v>
      </c>
      <c r="K115" s="10">
        <v>39900</v>
      </c>
      <c r="L115" s="10">
        <v>39900</v>
      </c>
      <c r="R115" s="14" t="s">
        <v>517</v>
      </c>
      <c r="S115" s="9">
        <f>SUMIF(F:F,R115,C:C)</f>
        <v>9586</v>
      </c>
      <c r="T115" s="12">
        <f>SUMIF(F:F,R115,D:D)/COUNTIF(F:F,R115)</f>
        <v>2.2000000000000002</v>
      </c>
      <c r="U115" s="9">
        <f>COUNTIF(F:F,R115)</f>
        <v>1</v>
      </c>
      <c r="V115" s="9">
        <f>SUMIF(F:F,R115,B:B)/COUNTIF(F:F,R115)</f>
        <v>11569</v>
      </c>
    </row>
    <row r="116" spans="1:22" ht="12.75" customHeight="1" x14ac:dyDescent="0.35">
      <c r="A116" s="6" t="s">
        <v>518</v>
      </c>
      <c r="B116" s="7">
        <f t="shared" si="1"/>
        <v>11693</v>
      </c>
      <c r="C116" s="8">
        <v>18090</v>
      </c>
      <c r="D116" s="9">
        <v>2.4</v>
      </c>
      <c r="E116" s="9" t="s">
        <v>505</v>
      </c>
      <c r="F116" s="9" t="s">
        <v>510</v>
      </c>
      <c r="G116" s="9" t="s">
        <v>519</v>
      </c>
      <c r="H116" s="9" t="s">
        <v>520</v>
      </c>
      <c r="K116" s="10" t="s">
        <v>521</v>
      </c>
      <c r="L116" s="10">
        <v>22358</v>
      </c>
      <c r="M116" s="11" t="s">
        <v>28</v>
      </c>
      <c r="N116" s="10">
        <v>8138</v>
      </c>
      <c r="O116" s="11" t="s">
        <v>29</v>
      </c>
      <c r="R116" s="14" t="s">
        <v>204</v>
      </c>
      <c r="S116" s="9">
        <f>SUMIF(F:F,R116,C:C)</f>
        <v>13878</v>
      </c>
      <c r="T116" s="12">
        <f>SUMIF(F:F,R116,D:D)/COUNTIF(F:F,R116)</f>
        <v>1.7</v>
      </c>
      <c r="U116" s="9">
        <f>COUNTIF(F:F,R116)</f>
        <v>2</v>
      </c>
      <c r="V116" s="9">
        <f>SUMIF(F:F,R116,B:B)/COUNTIF(F:F,R116)</f>
        <v>29151</v>
      </c>
    </row>
    <row r="117" spans="1:22" ht="12.75" customHeight="1" x14ac:dyDescent="0.35">
      <c r="A117" s="6" t="s">
        <v>522</v>
      </c>
      <c r="B117" s="7">
        <f t="shared" si="1"/>
        <v>52960</v>
      </c>
      <c r="C117" s="8">
        <v>6377</v>
      </c>
      <c r="D117" s="9">
        <v>2.4</v>
      </c>
      <c r="E117" s="9" t="s">
        <v>505</v>
      </c>
      <c r="F117" s="9" t="s">
        <v>523</v>
      </c>
      <c r="G117" s="9" t="s">
        <v>524</v>
      </c>
      <c r="H117" s="9" t="s">
        <v>466</v>
      </c>
      <c r="K117" s="10">
        <v>52960</v>
      </c>
      <c r="L117" s="10">
        <v>52960</v>
      </c>
      <c r="R117" s="14" t="s">
        <v>209</v>
      </c>
      <c r="S117" s="9">
        <f>SUMIF(F:F,R117,C:C)</f>
        <v>5472</v>
      </c>
      <c r="T117" s="12">
        <f>SUMIF(F:F,R117,D:D)/COUNTIF(F:F,R117)</f>
        <v>3.4</v>
      </c>
      <c r="U117" s="9">
        <f>COUNTIF(F:F,R117)</f>
        <v>1</v>
      </c>
      <c r="V117" s="9">
        <f>SUMIF(F:F,R117,B:B)/COUNTIF(F:F,R117)</f>
        <v>51400</v>
      </c>
    </row>
    <row r="118" spans="1:22" ht="12.75" customHeight="1" x14ac:dyDescent="0.35">
      <c r="A118" s="6" t="s">
        <v>525</v>
      </c>
      <c r="B118" s="7">
        <f t="shared" si="1"/>
        <v>13080</v>
      </c>
      <c r="C118" s="8">
        <v>6507</v>
      </c>
      <c r="D118" s="9">
        <v>2.4</v>
      </c>
      <c r="E118" s="9" t="s">
        <v>505</v>
      </c>
      <c r="F118" s="9" t="s">
        <v>366</v>
      </c>
      <c r="G118" s="9" t="s">
        <v>526</v>
      </c>
      <c r="H118" s="9" t="s">
        <v>284</v>
      </c>
      <c r="K118" s="10" t="s">
        <v>527</v>
      </c>
      <c r="L118" s="10">
        <v>21480</v>
      </c>
      <c r="M118" s="11" t="s">
        <v>28</v>
      </c>
      <c r="N118" s="10">
        <v>10280</v>
      </c>
      <c r="O118" s="11" t="s">
        <v>29</v>
      </c>
      <c r="R118" s="14" t="s">
        <v>523</v>
      </c>
      <c r="S118" s="9">
        <f>SUMIF(F:F,R118,C:C)</f>
        <v>12819</v>
      </c>
      <c r="T118" s="12">
        <f>SUMIF(F:F,R118,D:D)/COUNTIF(F:F,R118)</f>
        <v>1.2</v>
      </c>
      <c r="U118" s="9">
        <f>COUNTIF(F:F,R118)</f>
        <v>2</v>
      </c>
      <c r="V118" s="9">
        <f>SUMIF(F:F,R118,B:B)/COUNTIF(F:F,R118)</f>
        <v>31431.5</v>
      </c>
    </row>
    <row r="119" spans="1:22" ht="12.75" customHeight="1" x14ac:dyDescent="0.35">
      <c r="A119" s="6" t="s">
        <v>528</v>
      </c>
      <c r="B119" s="7">
        <f t="shared" si="1"/>
        <v>15052</v>
      </c>
      <c r="C119" s="8">
        <v>11142</v>
      </c>
      <c r="D119" s="9">
        <v>2.4</v>
      </c>
      <c r="E119" s="9" t="s">
        <v>505</v>
      </c>
      <c r="F119" s="9" t="s">
        <v>86</v>
      </c>
      <c r="G119" s="9" t="s">
        <v>89</v>
      </c>
      <c r="H119" s="9" t="s">
        <v>90</v>
      </c>
      <c r="K119" s="10" t="s">
        <v>529</v>
      </c>
      <c r="L119" s="10">
        <v>25654</v>
      </c>
      <c r="M119" s="11" t="s">
        <v>28</v>
      </c>
      <c r="N119" s="10">
        <v>11518</v>
      </c>
      <c r="O119" s="11" t="s">
        <v>29</v>
      </c>
      <c r="R119" s="14" t="s">
        <v>110</v>
      </c>
      <c r="S119" s="9">
        <f>SUMIF(F:F,R119,C:C)</f>
        <v>45759</v>
      </c>
      <c r="T119" s="12">
        <f>SUMIF(F:F,R119,D:D)/COUNTIF(F:F,R119)</f>
        <v>3.0333333333333332</v>
      </c>
      <c r="U119" s="9">
        <f>COUNTIF(F:F,R119)</f>
        <v>3</v>
      </c>
      <c r="V119" s="9">
        <f>SUMIF(F:F,R119,B:B)/COUNTIF(F:F,R119)</f>
        <v>38712.833333333336</v>
      </c>
    </row>
    <row r="120" spans="1:22" ht="12.75" customHeight="1" x14ac:dyDescent="0.35">
      <c r="A120" s="6" t="s">
        <v>530</v>
      </c>
      <c r="B120" s="7">
        <f t="shared" si="1"/>
        <v>16881.5</v>
      </c>
      <c r="C120" s="8">
        <v>14801</v>
      </c>
      <c r="D120" s="9">
        <v>2.4</v>
      </c>
      <c r="E120" s="9" t="s">
        <v>505</v>
      </c>
      <c r="F120" s="9" t="s">
        <v>397</v>
      </c>
      <c r="G120" s="9" t="s">
        <v>531</v>
      </c>
      <c r="H120" s="9" t="s">
        <v>222</v>
      </c>
      <c r="K120" s="10" t="s">
        <v>532</v>
      </c>
      <c r="L120" s="10">
        <v>28874</v>
      </c>
      <c r="M120" s="11" t="s">
        <v>28</v>
      </c>
      <c r="N120" s="10">
        <v>12884</v>
      </c>
      <c r="O120" s="11" t="s">
        <v>29</v>
      </c>
      <c r="R120" s="14" t="s">
        <v>297</v>
      </c>
      <c r="S120" s="9">
        <f>SUMIF(F:F,R120,C:C)</f>
        <v>18374</v>
      </c>
      <c r="T120" s="12">
        <f>SUMIF(F:F,R120,D:D)/COUNTIF(F:F,R120)</f>
        <v>3</v>
      </c>
      <c r="U120" s="9">
        <f>COUNTIF(F:F,R120)</f>
        <v>1</v>
      </c>
      <c r="V120" s="9">
        <f>SUMIF(F:F,R120,B:B)/COUNTIF(F:F,R120)</f>
        <v>17685</v>
      </c>
    </row>
    <row r="121" spans="1:22" ht="12.75" customHeight="1" x14ac:dyDescent="0.35">
      <c r="A121" s="6" t="s">
        <v>533</v>
      </c>
      <c r="B121" s="7">
        <f t="shared" si="1"/>
        <v>17287</v>
      </c>
      <c r="C121" s="8">
        <v>25556</v>
      </c>
      <c r="D121" s="9">
        <v>2.4</v>
      </c>
      <c r="E121" s="9" t="s">
        <v>505</v>
      </c>
      <c r="F121" s="9" t="s">
        <v>235</v>
      </c>
      <c r="G121" s="9" t="s">
        <v>497</v>
      </c>
      <c r="H121" s="9" t="s">
        <v>289</v>
      </c>
      <c r="K121" s="10" t="s">
        <v>534</v>
      </c>
      <c r="L121" s="10">
        <v>32362</v>
      </c>
      <c r="M121" s="11" t="s">
        <v>28</v>
      </c>
      <c r="N121" s="10">
        <v>12262</v>
      </c>
      <c r="O121" s="11" t="s">
        <v>29</v>
      </c>
      <c r="R121" s="14" t="s">
        <v>404</v>
      </c>
      <c r="S121" s="9">
        <f>SUMIF(F:F,R121,C:C)</f>
        <v>8211</v>
      </c>
      <c r="T121" s="12">
        <f>SUMIF(F:F,R121,D:D)/COUNTIF(F:F,R121)</f>
        <v>2.6</v>
      </c>
      <c r="U121" s="9">
        <f>COUNTIF(F:F,R121)</f>
        <v>1</v>
      </c>
      <c r="V121" s="9">
        <f>SUMIF(F:F,R121,B:B)/COUNTIF(F:F,R121)</f>
        <v>20081</v>
      </c>
    </row>
    <row r="122" spans="1:22" ht="12.75" customHeight="1" x14ac:dyDescent="0.35">
      <c r="A122" s="6" t="s">
        <v>535</v>
      </c>
      <c r="B122" s="7">
        <f t="shared" si="1"/>
        <v>9138.5</v>
      </c>
      <c r="C122" s="8">
        <v>31461</v>
      </c>
      <c r="D122" s="9">
        <v>2.4</v>
      </c>
      <c r="E122" s="9" t="s">
        <v>505</v>
      </c>
      <c r="F122" s="9" t="s">
        <v>536</v>
      </c>
      <c r="G122" s="9" t="s">
        <v>537</v>
      </c>
      <c r="H122" s="9" t="s">
        <v>196</v>
      </c>
      <c r="K122" s="10" t="s">
        <v>538</v>
      </c>
      <c r="L122" s="10">
        <v>17324</v>
      </c>
      <c r="M122" s="11" t="s">
        <v>28</v>
      </c>
      <c r="N122" s="10">
        <v>6410</v>
      </c>
      <c r="O122" s="11" t="s">
        <v>29</v>
      </c>
      <c r="R122" s="14" t="s">
        <v>539</v>
      </c>
      <c r="S122" s="9">
        <f>SUMIF(F:F,R122,C:C)</f>
        <v>19793</v>
      </c>
      <c r="T122" s="12">
        <f>SUMIF(F:F,R122,D:D)/COUNTIF(F:F,R122)</f>
        <v>2.2000000000000002</v>
      </c>
      <c r="U122" s="9">
        <f>COUNTIF(F:F,R122)</f>
        <v>1</v>
      </c>
      <c r="V122" s="9">
        <f>SUMIF(F:F,R122,B:B)/COUNTIF(F:F,R122)</f>
        <v>14812.5</v>
      </c>
    </row>
    <row r="123" spans="1:22" ht="12.75" customHeight="1" x14ac:dyDescent="0.35">
      <c r="A123" s="6" t="s">
        <v>540</v>
      </c>
      <c r="B123" s="7">
        <f t="shared" si="1"/>
        <v>13752</v>
      </c>
      <c r="C123" s="8">
        <v>32775</v>
      </c>
      <c r="D123" s="9">
        <v>2.4</v>
      </c>
      <c r="E123" s="9" t="s">
        <v>505</v>
      </c>
      <c r="F123" s="9" t="s">
        <v>53</v>
      </c>
      <c r="G123" s="9" t="s">
        <v>541</v>
      </c>
      <c r="H123" s="9" t="s">
        <v>80</v>
      </c>
      <c r="K123" s="10" t="s">
        <v>542</v>
      </c>
      <c r="L123" s="10">
        <v>25152</v>
      </c>
      <c r="M123" s="11" t="s">
        <v>28</v>
      </c>
      <c r="N123" s="10">
        <v>9952</v>
      </c>
      <c r="O123" s="11" t="s">
        <v>29</v>
      </c>
      <c r="R123" s="14" t="s">
        <v>451</v>
      </c>
      <c r="S123" s="9">
        <f>SUMIF(F:F,R123,C:C)</f>
        <v>22436</v>
      </c>
      <c r="T123" s="12">
        <f>SUMIF(F:F,R123,D:D)/COUNTIF(F:F,R123)</f>
        <v>2.6</v>
      </c>
      <c r="U123" s="9">
        <f>COUNTIF(F:F,R123)</f>
        <v>1</v>
      </c>
      <c r="V123" s="9">
        <f>SUMIF(F:F,R123,B:B)/COUNTIF(F:F,R123)</f>
        <v>12907.25</v>
      </c>
    </row>
    <row r="124" spans="1:22" ht="12.75" customHeight="1" x14ac:dyDescent="0.35">
      <c r="A124" s="6" t="s">
        <v>543</v>
      </c>
      <c r="B124" s="7">
        <f t="shared" si="1"/>
        <v>12082.5</v>
      </c>
      <c r="C124" s="8">
        <v>21375</v>
      </c>
      <c r="D124" s="9">
        <v>2.4</v>
      </c>
      <c r="E124" s="9" t="s">
        <v>505</v>
      </c>
      <c r="F124" s="9" t="s">
        <v>503</v>
      </c>
      <c r="G124" s="9" t="s">
        <v>516</v>
      </c>
      <c r="H124" s="9" t="s">
        <v>100</v>
      </c>
      <c r="K124" s="10" t="s">
        <v>544</v>
      </c>
      <c r="L124" s="10">
        <v>19851</v>
      </c>
      <c r="M124" s="11" t="s">
        <v>28</v>
      </c>
      <c r="N124" s="10">
        <v>9493</v>
      </c>
      <c r="O124" s="11" t="s">
        <v>29</v>
      </c>
      <c r="R124" s="14" t="s">
        <v>545</v>
      </c>
      <c r="S124" s="9">
        <f>SUMIF(F:F,R124,C:C)</f>
        <v>6999</v>
      </c>
      <c r="T124" s="12">
        <f>SUMIF(F:F,R124,D:D)/COUNTIF(F:F,R124)</f>
        <v>2.2000000000000002</v>
      </c>
      <c r="U124" s="9">
        <f>COUNTIF(F:F,R124)</f>
        <v>1</v>
      </c>
      <c r="V124" s="9">
        <f>SUMIF(F:F,R124,B:B)/COUNTIF(F:F,R124)</f>
        <v>17249.5</v>
      </c>
    </row>
    <row r="125" spans="1:22" ht="12.75" customHeight="1" x14ac:dyDescent="0.35">
      <c r="A125" s="6" t="s">
        <v>546</v>
      </c>
      <c r="B125" s="7">
        <f t="shared" si="1"/>
        <v>10562</v>
      </c>
      <c r="C125" s="8">
        <v>24838</v>
      </c>
      <c r="D125" s="9">
        <v>2.4</v>
      </c>
      <c r="E125" s="9" t="s">
        <v>505</v>
      </c>
      <c r="F125" s="9" t="s">
        <v>449</v>
      </c>
      <c r="G125" s="9" t="s">
        <v>547</v>
      </c>
      <c r="H125" s="9" t="s">
        <v>334</v>
      </c>
      <c r="K125" s="10" t="s">
        <v>548</v>
      </c>
      <c r="L125" s="10">
        <v>20726</v>
      </c>
      <c r="M125" s="11" t="s">
        <v>28</v>
      </c>
      <c r="N125" s="10">
        <v>7174</v>
      </c>
      <c r="O125" s="11" t="s">
        <v>29</v>
      </c>
      <c r="R125" s="14" t="s">
        <v>237</v>
      </c>
      <c r="S125" s="9">
        <f>SUMIF(F:F,R125,C:C)</f>
        <v>8530</v>
      </c>
      <c r="T125" s="12">
        <f>SUMIF(F:F,R125,D:D)/COUNTIF(F:F,R125)</f>
        <v>3.3</v>
      </c>
      <c r="U125" s="9">
        <f>COUNTIF(F:F,R125)</f>
        <v>1</v>
      </c>
      <c r="V125" s="9">
        <f>SUMIF(F:F,R125,B:B)/COUNTIF(F:F,R125)</f>
        <v>51505</v>
      </c>
    </row>
    <row r="126" spans="1:22" ht="12.75" customHeight="1" x14ac:dyDescent="0.35">
      <c r="A126" s="6" t="s">
        <v>549</v>
      </c>
      <c r="B126" s="7">
        <f t="shared" si="1"/>
        <v>12186</v>
      </c>
      <c r="C126" s="8">
        <v>22350</v>
      </c>
      <c r="D126" s="9">
        <v>2.4</v>
      </c>
      <c r="E126" s="9" t="s">
        <v>505</v>
      </c>
      <c r="F126" s="9" t="s">
        <v>514</v>
      </c>
      <c r="G126" s="9" t="s">
        <v>550</v>
      </c>
      <c r="H126" s="9" t="s">
        <v>551</v>
      </c>
      <c r="K126" s="10" t="s">
        <v>552</v>
      </c>
      <c r="L126" s="10">
        <v>23616</v>
      </c>
      <c r="M126" s="11" t="s">
        <v>28</v>
      </c>
      <c r="N126" s="10">
        <v>8376</v>
      </c>
      <c r="O126" s="11" t="s">
        <v>29</v>
      </c>
      <c r="R126" s="14" t="s">
        <v>426</v>
      </c>
      <c r="S126" s="9">
        <f>SUMIF(F:F,R126,C:C)</f>
        <v>55776</v>
      </c>
      <c r="T126" s="12">
        <f>SUMIF(F:F,R126,D:D)/COUNTIF(F:F,R126)</f>
        <v>2.6</v>
      </c>
      <c r="U126" s="9">
        <f>COUNTIF(F:F,R126)</f>
        <v>1</v>
      </c>
      <c r="V126" s="9">
        <f>SUMIF(F:F,R126,B:B)/COUNTIF(F:F,R126)</f>
        <v>10392.75</v>
      </c>
    </row>
    <row r="127" spans="1:22" ht="12.75" customHeight="1" x14ac:dyDescent="0.35">
      <c r="A127" s="6" t="s">
        <v>553</v>
      </c>
      <c r="B127" s="7">
        <f t="shared" si="1"/>
        <v>13243</v>
      </c>
      <c r="C127" s="8">
        <v>13632</v>
      </c>
      <c r="D127" s="9">
        <v>2.2999999999999998</v>
      </c>
      <c r="E127" s="9" t="s">
        <v>554</v>
      </c>
      <c r="F127" s="9" t="s">
        <v>112</v>
      </c>
      <c r="G127" s="9" t="s">
        <v>555</v>
      </c>
      <c r="H127" s="9" t="s">
        <v>70</v>
      </c>
      <c r="K127" s="10" t="s">
        <v>556</v>
      </c>
      <c r="L127" s="10">
        <v>24403</v>
      </c>
      <c r="M127" s="11" t="s">
        <v>28</v>
      </c>
      <c r="N127" s="10">
        <v>9523</v>
      </c>
      <c r="O127" s="11" t="s">
        <v>29</v>
      </c>
      <c r="R127" s="14" t="s">
        <v>557</v>
      </c>
      <c r="S127" s="9">
        <f>SUMIF(F:F,R127,C:C)</f>
        <v>9323</v>
      </c>
      <c r="T127" s="12">
        <f>SUMIF(F:F,R127,D:D)/COUNTIF(F:F,R127)</f>
        <v>2.2000000000000002</v>
      </c>
      <c r="U127" s="9">
        <f>COUNTIF(F:F,R127)</f>
        <v>1</v>
      </c>
      <c r="V127" s="9">
        <f>SUMIF(F:F,R127,B:B)/COUNTIF(F:F,R127)</f>
        <v>15747</v>
      </c>
    </row>
    <row r="128" spans="1:22" ht="12.75" customHeight="1" x14ac:dyDescent="0.35">
      <c r="A128" s="6" t="s">
        <v>558</v>
      </c>
      <c r="B128" s="7">
        <f t="shared" si="1"/>
        <v>8770</v>
      </c>
      <c r="C128" s="8">
        <v>7769</v>
      </c>
      <c r="D128" s="9">
        <v>2.2999999999999998</v>
      </c>
      <c r="E128" s="9" t="s">
        <v>554</v>
      </c>
      <c r="F128" s="9" t="s">
        <v>559</v>
      </c>
      <c r="G128" s="9" t="s">
        <v>560</v>
      </c>
      <c r="H128" s="9" t="s">
        <v>196</v>
      </c>
      <c r="K128" s="10" t="s">
        <v>561</v>
      </c>
      <c r="L128" s="10">
        <v>17725</v>
      </c>
      <c r="M128" s="11" t="s">
        <v>28</v>
      </c>
      <c r="N128" s="10">
        <v>5785</v>
      </c>
      <c r="O128" s="11" t="s">
        <v>29</v>
      </c>
      <c r="R128" s="14" t="s">
        <v>33</v>
      </c>
      <c r="S128" s="9">
        <f>SUMIF(F:F,R128,C:C)</f>
        <v>979</v>
      </c>
      <c r="T128" s="12">
        <f>SUMIF(F:F,R128,D:D)/COUNTIF(F:F,R128)</f>
        <v>4.5999999999999996</v>
      </c>
      <c r="U128" s="9">
        <f>COUNTIF(F:F,R128)</f>
        <v>1</v>
      </c>
      <c r="V128" s="9">
        <f>SUMIF(F:F,R128,B:B)/COUNTIF(F:F,R128)</f>
        <v>49908</v>
      </c>
    </row>
    <row r="129" spans="1:22" ht="12.75" customHeight="1" x14ac:dyDescent="0.35">
      <c r="A129" s="6" t="s">
        <v>562</v>
      </c>
      <c r="B129" s="7">
        <f t="shared" si="1"/>
        <v>11016.75</v>
      </c>
      <c r="C129" s="8">
        <v>12027</v>
      </c>
      <c r="D129" s="9">
        <v>2.2999999999999998</v>
      </c>
      <c r="E129" s="9" t="s">
        <v>554</v>
      </c>
      <c r="F129" s="9" t="s">
        <v>424</v>
      </c>
      <c r="G129" s="9" t="s">
        <v>563</v>
      </c>
      <c r="H129" s="9" t="s">
        <v>443</v>
      </c>
      <c r="K129" s="10" t="s">
        <v>564</v>
      </c>
      <c r="L129" s="10">
        <v>22701</v>
      </c>
      <c r="M129" s="11" t="s">
        <v>28</v>
      </c>
      <c r="N129" s="10">
        <v>7122</v>
      </c>
      <c r="O129" s="11" t="s">
        <v>29</v>
      </c>
      <c r="R129" s="14" t="s">
        <v>158</v>
      </c>
      <c r="S129" s="9">
        <f>SUMIF(F:F,R129,C:C)</f>
        <v>55226</v>
      </c>
      <c r="T129" s="12">
        <f>SUMIF(F:F,R129,D:D)/COUNTIF(F:F,R129)</f>
        <v>2.2000000000000002</v>
      </c>
      <c r="U129" s="9">
        <f>COUNTIF(F:F,R129)</f>
        <v>4</v>
      </c>
      <c r="V129" s="9">
        <f>SUMIF(F:F,R129,B:B)/COUNTIF(F:F,R129)</f>
        <v>40922</v>
      </c>
    </row>
    <row r="130" spans="1:22" ht="12.75" customHeight="1" x14ac:dyDescent="0.35">
      <c r="A130" s="6" t="s">
        <v>565</v>
      </c>
      <c r="B130" s="7">
        <f t="shared" si="1"/>
        <v>14262</v>
      </c>
      <c r="C130" s="8">
        <v>23788</v>
      </c>
      <c r="D130" s="9">
        <v>2.2999999999999998</v>
      </c>
      <c r="E130" s="9" t="s">
        <v>554</v>
      </c>
      <c r="F130" s="9" t="s">
        <v>65</v>
      </c>
      <c r="G130" s="9" t="s">
        <v>566</v>
      </c>
      <c r="H130" s="9" t="s">
        <v>167</v>
      </c>
      <c r="K130" s="10" t="s">
        <v>567</v>
      </c>
      <c r="L130" s="10">
        <v>21360</v>
      </c>
      <c r="M130" s="11" t="s">
        <v>28</v>
      </c>
      <c r="N130" s="10">
        <v>11896</v>
      </c>
      <c r="O130" s="11" t="s">
        <v>29</v>
      </c>
      <c r="R130" s="14" t="s">
        <v>269</v>
      </c>
      <c r="S130" s="9">
        <f>SUMIF(F:F,R130,C:C)</f>
        <v>36168</v>
      </c>
      <c r="T130" s="12">
        <f>SUMIF(F:F,R130,D:D)/COUNTIF(F:F,R130)</f>
        <v>3.1</v>
      </c>
      <c r="U130" s="9">
        <f>COUNTIF(F:F,R130)</f>
        <v>1</v>
      </c>
      <c r="V130" s="9">
        <f>SUMIF(F:F,R130,B:B)/COUNTIF(F:F,R130)</f>
        <v>18284.75</v>
      </c>
    </row>
    <row r="131" spans="1:22" ht="12.75" customHeight="1" x14ac:dyDescent="0.35">
      <c r="A131" s="6" t="s">
        <v>568</v>
      </c>
      <c r="B131" s="7">
        <f t="shared" si="1"/>
        <v>49858</v>
      </c>
      <c r="C131" s="8">
        <v>5438</v>
      </c>
      <c r="D131" s="9">
        <v>2.2999999999999998</v>
      </c>
      <c r="E131" s="9" t="s">
        <v>554</v>
      </c>
      <c r="F131" s="9" t="s">
        <v>569</v>
      </c>
      <c r="G131" s="9" t="s">
        <v>570</v>
      </c>
      <c r="H131" s="9" t="s">
        <v>21</v>
      </c>
      <c r="K131" s="10">
        <v>49858</v>
      </c>
      <c r="L131" s="10">
        <v>49858</v>
      </c>
      <c r="R131" s="14" t="s">
        <v>56</v>
      </c>
      <c r="S131" s="9">
        <f>SUMIF(F:F,R131,C:C)</f>
        <v>25796</v>
      </c>
      <c r="T131" s="12">
        <f>SUMIF(F:F,R131,D:D)/COUNTIF(F:F,R131)</f>
        <v>3.7</v>
      </c>
      <c r="U131" s="9">
        <f>COUNTIF(F:F,R131)</f>
        <v>2</v>
      </c>
      <c r="V131" s="9">
        <f>SUMIF(F:F,R131,B:B)/COUNTIF(F:F,R131)</f>
        <v>37940.25</v>
      </c>
    </row>
    <row r="132" spans="1:22" ht="12.75" customHeight="1" x14ac:dyDescent="0.35">
      <c r="A132" s="6" t="s">
        <v>571</v>
      </c>
      <c r="B132" s="7">
        <f t="shared" ref="B132:B195" si="2">IF(N132="",L132,0.75*N132+0.25*L132)</f>
        <v>11445</v>
      </c>
      <c r="C132" s="8">
        <v>2485</v>
      </c>
      <c r="D132" s="9">
        <v>2.2999999999999998</v>
      </c>
      <c r="E132" s="9" t="s">
        <v>554</v>
      </c>
      <c r="F132" s="9" t="s">
        <v>572</v>
      </c>
      <c r="G132" s="9" t="s">
        <v>573</v>
      </c>
      <c r="H132" s="9" t="s">
        <v>574</v>
      </c>
      <c r="K132" s="10" t="s">
        <v>575</v>
      </c>
      <c r="L132" s="10">
        <v>14580</v>
      </c>
      <c r="M132" s="11" t="s">
        <v>28</v>
      </c>
      <c r="N132" s="10">
        <v>10400</v>
      </c>
      <c r="O132" s="11" t="s">
        <v>29</v>
      </c>
      <c r="R132" s="14" t="s">
        <v>576</v>
      </c>
      <c r="S132" s="9">
        <f>SUMIF(F:F,R132,C:C)</f>
        <v>0</v>
      </c>
      <c r="T132" s="12">
        <f>SUMIF(F:F,R132,D:D)/COUNTIF(F:F,R132)</f>
        <v>2.1</v>
      </c>
      <c r="U132" s="9">
        <f>COUNTIF(F:F,R132)</f>
        <v>1</v>
      </c>
      <c r="V132" s="9">
        <f>SUMIF(F:F,R132,B:B)/COUNTIF(F:F,R132)</f>
        <v>10472.75</v>
      </c>
    </row>
    <row r="133" spans="1:22" ht="12.75" customHeight="1" x14ac:dyDescent="0.35">
      <c r="A133" s="6" t="s">
        <v>577</v>
      </c>
      <c r="B133" s="7">
        <f t="shared" si="2"/>
        <v>16461.5</v>
      </c>
      <c r="C133" s="8">
        <v>27951</v>
      </c>
      <c r="D133" s="9">
        <v>2.2999999999999998</v>
      </c>
      <c r="E133" s="9" t="s">
        <v>554</v>
      </c>
      <c r="F133" s="9" t="s">
        <v>59</v>
      </c>
      <c r="G133" s="9" t="s">
        <v>566</v>
      </c>
      <c r="H133" s="9" t="s">
        <v>39</v>
      </c>
      <c r="K133" s="10" t="s">
        <v>578</v>
      </c>
      <c r="L133" s="10">
        <v>30392</v>
      </c>
      <c r="M133" s="11" t="s">
        <v>28</v>
      </c>
      <c r="N133" s="10">
        <v>11818</v>
      </c>
      <c r="O133" s="11" t="s">
        <v>29</v>
      </c>
      <c r="R133" s="14" t="s">
        <v>579</v>
      </c>
      <c r="S133" s="9">
        <f>SUMIF(F:F,R133,C:C)</f>
        <v>21633</v>
      </c>
      <c r="T133" s="12">
        <f>SUMIF(F:F,R133,D:D)/COUNTIF(F:F,R133)</f>
        <v>2.2000000000000002</v>
      </c>
      <c r="U133" s="9">
        <f>COUNTIF(F:F,R133)</f>
        <v>1</v>
      </c>
      <c r="V133" s="9">
        <f>SUMIF(F:F,R133,B:B)/COUNTIF(F:F,R133)</f>
        <v>10771.5</v>
      </c>
    </row>
    <row r="134" spans="1:22" ht="12.75" customHeight="1" x14ac:dyDescent="0.35">
      <c r="A134" s="6" t="s">
        <v>580</v>
      </c>
      <c r="B134" s="7">
        <f t="shared" si="2"/>
        <v>15019.5</v>
      </c>
      <c r="C134" s="8">
        <v>15827</v>
      </c>
      <c r="D134" s="9">
        <v>2.2999999999999998</v>
      </c>
      <c r="E134" s="9" t="s">
        <v>554</v>
      </c>
      <c r="F134" s="9" t="s">
        <v>463</v>
      </c>
      <c r="G134" s="9" t="s">
        <v>581</v>
      </c>
      <c r="H134" s="9" t="s">
        <v>490</v>
      </c>
      <c r="K134" s="10" t="s">
        <v>582</v>
      </c>
      <c r="L134" s="10">
        <v>26286</v>
      </c>
      <c r="M134" s="11" t="s">
        <v>28</v>
      </c>
      <c r="N134" s="10">
        <v>11264</v>
      </c>
      <c r="O134" s="11" t="s">
        <v>29</v>
      </c>
      <c r="R134" s="14" t="s">
        <v>392</v>
      </c>
      <c r="S134" s="9">
        <f>SUMIF(F:F,R134,C:C)</f>
        <v>3268</v>
      </c>
      <c r="T134" s="12">
        <f>SUMIF(F:F,R134,D:D)/COUNTIF(F:F,R134)</f>
        <v>2.6</v>
      </c>
      <c r="U134" s="9">
        <f>COUNTIF(F:F,R134)</f>
        <v>1</v>
      </c>
      <c r="V134" s="9">
        <f>SUMIF(F:F,R134,B:B)/COUNTIF(F:F,R134)</f>
        <v>47950</v>
      </c>
    </row>
    <row r="135" spans="1:22" ht="12.75" customHeight="1" x14ac:dyDescent="0.35">
      <c r="A135" s="6" t="s">
        <v>583</v>
      </c>
      <c r="B135" s="7">
        <f t="shared" si="2"/>
        <v>19066.25</v>
      </c>
      <c r="C135" s="8">
        <v>13639</v>
      </c>
      <c r="D135" s="9">
        <v>2.2999999999999998</v>
      </c>
      <c r="E135" s="9" t="s">
        <v>554</v>
      </c>
      <c r="F135" s="9" t="s">
        <v>468</v>
      </c>
      <c r="G135" s="9" t="s">
        <v>584</v>
      </c>
      <c r="H135" s="9" t="s">
        <v>15</v>
      </c>
      <c r="K135" s="10" t="s">
        <v>585</v>
      </c>
      <c r="L135" s="10">
        <v>31865</v>
      </c>
      <c r="M135" s="11" t="s">
        <v>28</v>
      </c>
      <c r="N135" s="10">
        <v>14800</v>
      </c>
      <c r="O135" s="11" t="s">
        <v>29</v>
      </c>
      <c r="R135" s="14" t="s">
        <v>586</v>
      </c>
      <c r="S135" s="9">
        <f>SUMIF(F:F,R135,C:C)</f>
        <v>7455</v>
      </c>
      <c r="T135" s="12">
        <f>SUMIF(F:F,R135,D:D)/COUNTIF(F:F,R135)</f>
        <v>0</v>
      </c>
      <c r="U135" s="9">
        <f>COUNTIF(F:F,R135)</f>
        <v>1</v>
      </c>
      <c r="V135" s="9">
        <f>SUMIF(F:F,R135,B:B)/COUNTIF(F:F,R135)</f>
        <v>10059</v>
      </c>
    </row>
    <row r="136" spans="1:22" ht="12.75" customHeight="1" x14ac:dyDescent="0.35">
      <c r="A136" s="6" t="s">
        <v>587</v>
      </c>
      <c r="B136" s="7">
        <f t="shared" si="2"/>
        <v>21709.5</v>
      </c>
      <c r="C136" s="8">
        <v>12871</v>
      </c>
      <c r="D136" s="9">
        <v>2.2999999999999998</v>
      </c>
      <c r="E136" s="9" t="s">
        <v>554</v>
      </c>
      <c r="F136" s="9" t="s">
        <v>292</v>
      </c>
      <c r="G136" s="9" t="s">
        <v>121</v>
      </c>
      <c r="H136" s="9" t="s">
        <v>248</v>
      </c>
      <c r="K136" s="10" t="s">
        <v>588</v>
      </c>
      <c r="L136" s="10">
        <v>32637</v>
      </c>
      <c r="M136" s="11" t="s">
        <v>28</v>
      </c>
      <c r="N136" s="10">
        <v>18067</v>
      </c>
      <c r="O136" s="11" t="s">
        <v>29</v>
      </c>
      <c r="R136" s="14" t="s">
        <v>73</v>
      </c>
      <c r="S136" s="9">
        <f>SUMIF(F:F,R136,C:C)</f>
        <v>5400</v>
      </c>
      <c r="T136" s="12">
        <f>SUMIF(F:F,R136,D:D)/COUNTIF(F:F,R136)</f>
        <v>4.0999999999999996</v>
      </c>
      <c r="U136" s="9">
        <f>COUNTIF(F:F,R136)</f>
        <v>1</v>
      </c>
      <c r="V136" s="9">
        <f>SUMIF(F:F,R136,B:B)/COUNTIF(F:F,R136)</f>
        <v>47140</v>
      </c>
    </row>
    <row r="137" spans="1:22" ht="12.75" customHeight="1" x14ac:dyDescent="0.35">
      <c r="A137" s="6" t="s">
        <v>589</v>
      </c>
      <c r="B137" s="7">
        <f t="shared" si="2"/>
        <v>23644</v>
      </c>
      <c r="C137" s="8">
        <v>11159</v>
      </c>
      <c r="D137" s="9">
        <v>2.2999999999999998</v>
      </c>
      <c r="E137" s="9" t="s">
        <v>554</v>
      </c>
      <c r="F137" s="9" t="s">
        <v>162</v>
      </c>
      <c r="G137" s="9" t="s">
        <v>590</v>
      </c>
      <c r="H137" s="9" t="s">
        <v>591</v>
      </c>
      <c r="K137" s="10" t="s">
        <v>592</v>
      </c>
      <c r="L137" s="10">
        <v>41356</v>
      </c>
      <c r="M137" s="11" t="s">
        <v>28</v>
      </c>
      <c r="N137" s="10">
        <v>17740</v>
      </c>
      <c r="O137" s="11" t="s">
        <v>29</v>
      </c>
      <c r="R137" s="14" t="s">
        <v>220</v>
      </c>
      <c r="S137" s="9">
        <f>SUMIF(F:F,R137,C:C)</f>
        <v>6926</v>
      </c>
      <c r="T137" s="12">
        <f>SUMIF(F:F,R137,D:D)/COUNTIF(F:F,R137)</f>
        <v>3.3</v>
      </c>
      <c r="U137" s="9">
        <f>COUNTIF(F:F,R137)</f>
        <v>1</v>
      </c>
      <c r="V137" s="9">
        <f>SUMIF(F:F,R137,B:B)/COUNTIF(F:F,R137)</f>
        <v>53419</v>
      </c>
    </row>
    <row r="138" spans="1:22" ht="12.75" customHeight="1" x14ac:dyDescent="0.35">
      <c r="A138" s="6" t="s">
        <v>593</v>
      </c>
      <c r="B138" s="7">
        <f t="shared" si="2"/>
        <v>18413</v>
      </c>
      <c r="C138" s="8">
        <v>24212</v>
      </c>
      <c r="D138" s="9">
        <v>2.2999999999999998</v>
      </c>
      <c r="E138" s="9" t="s">
        <v>554</v>
      </c>
      <c r="F138" s="9" t="s">
        <v>594</v>
      </c>
      <c r="G138" s="9" t="s">
        <v>595</v>
      </c>
      <c r="H138" s="9" t="s">
        <v>105</v>
      </c>
      <c r="K138" s="10" t="s">
        <v>596</v>
      </c>
      <c r="L138" s="10">
        <v>32942</v>
      </c>
      <c r="M138" s="11" t="s">
        <v>28</v>
      </c>
      <c r="N138" s="10">
        <v>13570</v>
      </c>
      <c r="O138" s="11" t="s">
        <v>29</v>
      </c>
      <c r="R138" s="14" t="s">
        <v>388</v>
      </c>
      <c r="S138" s="9">
        <f>SUMIF(F:F,R138,C:C)</f>
        <v>30979</v>
      </c>
      <c r="T138" s="12">
        <f>SUMIF(F:F,R138,D:D)/COUNTIF(F:F,R138)</f>
        <v>2.6</v>
      </c>
      <c r="U138" s="9">
        <f>COUNTIF(F:F,R138)</f>
        <v>1</v>
      </c>
      <c r="V138" s="9">
        <f>SUMIF(F:F,R138,B:B)/COUNTIF(F:F,R138)</f>
        <v>5460</v>
      </c>
    </row>
    <row r="139" spans="1:22" ht="12.75" customHeight="1" x14ac:dyDescent="0.35">
      <c r="A139" s="6" t="s">
        <v>597</v>
      </c>
      <c r="B139" s="7">
        <f t="shared" si="2"/>
        <v>11155</v>
      </c>
      <c r="C139" s="8">
        <v>20209</v>
      </c>
      <c r="D139" s="9">
        <v>2.2000000000000002</v>
      </c>
      <c r="E139" s="9" t="s">
        <v>598</v>
      </c>
      <c r="F139" s="9" t="s">
        <v>131</v>
      </c>
      <c r="G139" s="9" t="s">
        <v>599</v>
      </c>
      <c r="H139" s="9" t="s">
        <v>600</v>
      </c>
      <c r="K139" s="10" t="s">
        <v>601</v>
      </c>
      <c r="L139" s="10">
        <v>22642</v>
      </c>
      <c r="M139" s="11" t="s">
        <v>28</v>
      </c>
      <c r="N139" s="10">
        <v>7326</v>
      </c>
      <c r="O139" s="11" t="s">
        <v>29</v>
      </c>
      <c r="R139" s="14" t="s">
        <v>368</v>
      </c>
      <c r="S139" s="9">
        <f>SUMIF(F:F,R139,C:C)</f>
        <v>24904</v>
      </c>
      <c r="T139" s="12">
        <f>SUMIF(F:F,R139,D:D)/COUNTIF(F:F,R139)</f>
        <v>2.8</v>
      </c>
      <c r="U139" s="9">
        <f>COUNTIF(F:F,R139)</f>
        <v>1</v>
      </c>
      <c r="V139" s="9">
        <f>SUMIF(F:F,R139,B:B)/COUNTIF(F:F,R139)</f>
        <v>14997.5</v>
      </c>
    </row>
    <row r="140" spans="1:22" ht="12.75" customHeight="1" x14ac:dyDescent="0.35">
      <c r="A140" s="6" t="s">
        <v>602</v>
      </c>
      <c r="B140" s="7">
        <f t="shared" si="2"/>
        <v>8942</v>
      </c>
      <c r="C140" s="8">
        <v>32246</v>
      </c>
      <c r="D140" s="9">
        <v>2.2000000000000002</v>
      </c>
      <c r="E140" s="9" t="s">
        <v>598</v>
      </c>
      <c r="F140" s="9" t="s">
        <v>454</v>
      </c>
      <c r="G140" s="9" t="s">
        <v>603</v>
      </c>
      <c r="H140" s="9" t="s">
        <v>21</v>
      </c>
      <c r="K140" s="10" t="s">
        <v>604</v>
      </c>
      <c r="L140" s="10">
        <v>16196</v>
      </c>
      <c r="M140" s="11" t="s">
        <v>28</v>
      </c>
      <c r="N140" s="10">
        <v>6524</v>
      </c>
      <c r="O140" s="11" t="s">
        <v>29</v>
      </c>
      <c r="R140" s="14" t="s">
        <v>184</v>
      </c>
      <c r="S140" s="9">
        <f>SUMIF(F:F,R140,C:C)</f>
        <v>23847</v>
      </c>
      <c r="T140" s="12">
        <f>SUMIF(F:F,R140,D:D)/COUNTIF(F:F,R140)</f>
        <v>3.4</v>
      </c>
      <c r="U140" s="9">
        <f>COUNTIF(F:F,R140)</f>
        <v>1</v>
      </c>
      <c r="V140" s="9">
        <f>SUMIF(F:F,R140,B:B)/COUNTIF(F:F,R140)</f>
        <v>13645</v>
      </c>
    </row>
    <row r="141" spans="1:22" ht="12.75" customHeight="1" x14ac:dyDescent="0.35">
      <c r="A141" s="6" t="s">
        <v>605</v>
      </c>
      <c r="B141" s="7">
        <f t="shared" si="2"/>
        <v>25697</v>
      </c>
      <c r="C141" s="8">
        <v>5899</v>
      </c>
      <c r="D141" s="9">
        <v>2.2000000000000002</v>
      </c>
      <c r="E141" s="9" t="s">
        <v>598</v>
      </c>
      <c r="F141" s="9" t="s">
        <v>399</v>
      </c>
      <c r="G141" s="9" t="s">
        <v>400</v>
      </c>
      <c r="H141" s="9" t="s">
        <v>401</v>
      </c>
      <c r="K141" s="10">
        <v>25697</v>
      </c>
      <c r="L141" s="10">
        <v>25697</v>
      </c>
      <c r="R141" s="14" t="s">
        <v>572</v>
      </c>
      <c r="S141" s="9">
        <f>SUMIF(F:F,R141,C:C)</f>
        <v>2485</v>
      </c>
      <c r="T141" s="12">
        <f>SUMIF(F:F,R141,D:D)/COUNTIF(F:F,R141)</f>
        <v>2.2999999999999998</v>
      </c>
      <c r="U141" s="9">
        <f>COUNTIF(F:F,R141)</f>
        <v>1</v>
      </c>
      <c r="V141" s="9">
        <f>SUMIF(F:F,R141,B:B)/COUNTIF(F:F,R141)</f>
        <v>11445</v>
      </c>
    </row>
    <row r="142" spans="1:22" ht="12.75" customHeight="1" x14ac:dyDescent="0.35">
      <c r="A142" s="6" t="s">
        <v>606</v>
      </c>
      <c r="B142" s="7">
        <f t="shared" si="2"/>
        <v>11753.25</v>
      </c>
      <c r="C142" s="8">
        <v>11281</v>
      </c>
      <c r="D142" s="9">
        <v>2.2000000000000002</v>
      </c>
      <c r="E142" s="9" t="s">
        <v>598</v>
      </c>
      <c r="F142" s="9" t="s">
        <v>607</v>
      </c>
      <c r="G142" s="9" t="s">
        <v>608</v>
      </c>
      <c r="H142" s="9" t="s">
        <v>466</v>
      </c>
      <c r="K142" s="10" t="s">
        <v>609</v>
      </c>
      <c r="L142" s="10">
        <v>18438</v>
      </c>
      <c r="M142" s="11" t="s">
        <v>28</v>
      </c>
      <c r="N142" s="10">
        <v>9525</v>
      </c>
      <c r="O142" s="11" t="s">
        <v>29</v>
      </c>
      <c r="R142" s="14" t="s">
        <v>610</v>
      </c>
      <c r="S142" s="9">
        <f>SUMIF(F:F,R142,C:C)</f>
        <v>18191</v>
      </c>
      <c r="T142" s="12">
        <f>SUMIF(F:F,R142,D:D)/COUNTIF(F:F,R142)</f>
        <v>2.2000000000000002</v>
      </c>
      <c r="U142" s="9">
        <f>COUNTIF(F:F,R142)</f>
        <v>1</v>
      </c>
      <c r="V142" s="9">
        <f>SUMIF(F:F,R142,B:B)/COUNTIF(F:F,R142)</f>
        <v>11146</v>
      </c>
    </row>
    <row r="143" spans="1:22" ht="12.75" customHeight="1" x14ac:dyDescent="0.35">
      <c r="A143" s="6" t="s">
        <v>611</v>
      </c>
      <c r="B143" s="7">
        <f t="shared" si="2"/>
        <v>11033.75</v>
      </c>
      <c r="C143" s="8">
        <v>14400</v>
      </c>
      <c r="D143" s="9">
        <v>2.2000000000000002</v>
      </c>
      <c r="E143" s="9" t="s">
        <v>598</v>
      </c>
      <c r="F143" s="9" t="s">
        <v>145</v>
      </c>
      <c r="G143" s="9" t="s">
        <v>612</v>
      </c>
      <c r="H143" s="9" t="s">
        <v>613</v>
      </c>
      <c r="K143" s="10" t="s">
        <v>614</v>
      </c>
      <c r="L143" s="10">
        <v>23042</v>
      </c>
      <c r="M143" s="11" t="s">
        <v>28</v>
      </c>
      <c r="N143" s="10">
        <v>7031</v>
      </c>
      <c r="O143" s="11" t="s">
        <v>29</v>
      </c>
      <c r="R143" s="14" t="s">
        <v>456</v>
      </c>
      <c r="S143" s="9">
        <f>SUMIF(F:F,R143,C:C)</f>
        <v>17350</v>
      </c>
      <c r="T143" s="12">
        <f>SUMIF(F:F,R143,D:D)/COUNTIF(F:F,R143)</f>
        <v>2.6</v>
      </c>
      <c r="U143" s="9">
        <f>COUNTIF(F:F,R143)</f>
        <v>1</v>
      </c>
      <c r="V143" s="9">
        <f>SUMIF(F:F,R143,B:B)/COUNTIF(F:F,R143)</f>
        <v>17535</v>
      </c>
    </row>
    <row r="144" spans="1:22" ht="12.75" customHeight="1" x14ac:dyDescent="0.35">
      <c r="A144" s="6" t="s">
        <v>615</v>
      </c>
      <c r="B144" s="7">
        <f t="shared" si="2"/>
        <v>9748.5</v>
      </c>
      <c r="C144" s="8">
        <v>9668</v>
      </c>
      <c r="D144" s="9">
        <v>2.2000000000000002</v>
      </c>
      <c r="E144" s="9" t="s">
        <v>598</v>
      </c>
      <c r="F144" s="9" t="s">
        <v>344</v>
      </c>
      <c r="G144" s="9" t="s">
        <v>616</v>
      </c>
      <c r="H144" s="9" t="s">
        <v>122</v>
      </c>
      <c r="K144" s="10" t="s">
        <v>617</v>
      </c>
      <c r="L144" s="10">
        <v>19416</v>
      </c>
      <c r="M144" s="11" t="s">
        <v>28</v>
      </c>
      <c r="N144" s="10">
        <v>6526</v>
      </c>
      <c r="O144" s="11" t="s">
        <v>29</v>
      </c>
      <c r="R144" s="14" t="s">
        <v>594</v>
      </c>
      <c r="S144" s="9">
        <f>SUMIF(F:F,R144,C:C)</f>
        <v>24212</v>
      </c>
      <c r="T144" s="12">
        <f>SUMIF(F:F,R144,D:D)/COUNTIF(F:F,R144)</f>
        <v>2.2999999999999998</v>
      </c>
      <c r="U144" s="9">
        <f>COUNTIF(F:F,R144)</f>
        <v>1</v>
      </c>
      <c r="V144" s="9">
        <f>SUMIF(F:F,R144,B:B)/COUNTIF(F:F,R144)</f>
        <v>18413</v>
      </c>
    </row>
    <row r="145" spans="1:22" ht="12.75" customHeight="1" x14ac:dyDescent="0.35">
      <c r="A145" s="6" t="s">
        <v>618</v>
      </c>
      <c r="B145" s="7">
        <f t="shared" si="2"/>
        <v>14812.5</v>
      </c>
      <c r="C145" s="8">
        <v>19793</v>
      </c>
      <c r="D145" s="9">
        <v>2.2000000000000002</v>
      </c>
      <c r="E145" s="9" t="s">
        <v>598</v>
      </c>
      <c r="F145" s="9" t="s">
        <v>539</v>
      </c>
      <c r="G145" s="9" t="s">
        <v>619</v>
      </c>
      <c r="H145" s="9" t="s">
        <v>105</v>
      </c>
      <c r="K145" s="10" t="s">
        <v>620</v>
      </c>
      <c r="L145" s="10">
        <v>28200</v>
      </c>
      <c r="M145" s="11" t="s">
        <v>28</v>
      </c>
      <c r="N145" s="10">
        <v>10350</v>
      </c>
      <c r="O145" s="11" t="s">
        <v>29</v>
      </c>
      <c r="R145" s="14" t="s">
        <v>421</v>
      </c>
      <c r="S145" s="9">
        <f>SUMIF(F:F,R145,C:C)</f>
        <v>19799</v>
      </c>
      <c r="T145" s="12">
        <f>SUMIF(F:F,R145,D:D)/COUNTIF(F:F,R145)</f>
        <v>2.6</v>
      </c>
      <c r="U145" s="9">
        <f>COUNTIF(F:F,R145)</f>
        <v>1</v>
      </c>
      <c r="V145" s="9">
        <f>SUMIF(F:F,R145,B:B)/COUNTIF(F:F,R145)</f>
        <v>20920.5</v>
      </c>
    </row>
    <row r="146" spans="1:22" ht="12.75" customHeight="1" x14ac:dyDescent="0.35">
      <c r="A146" s="6" t="s">
        <v>621</v>
      </c>
      <c r="B146" s="7">
        <f t="shared" si="2"/>
        <v>10771.5</v>
      </c>
      <c r="C146" s="8">
        <v>21633</v>
      </c>
      <c r="D146" s="9">
        <v>2.2000000000000002</v>
      </c>
      <c r="E146" s="9" t="s">
        <v>598</v>
      </c>
      <c r="F146" s="9" t="s">
        <v>579</v>
      </c>
      <c r="G146" s="9" t="s">
        <v>622</v>
      </c>
      <c r="H146" s="9" t="s">
        <v>354</v>
      </c>
      <c r="K146" s="10" t="s">
        <v>623</v>
      </c>
      <c r="L146" s="10">
        <v>21180</v>
      </c>
      <c r="M146" s="11" t="s">
        <v>28</v>
      </c>
      <c r="N146" s="10">
        <v>7302</v>
      </c>
      <c r="O146" s="11" t="s">
        <v>29</v>
      </c>
      <c r="R146" s="14" t="s">
        <v>624</v>
      </c>
      <c r="S146" s="9">
        <f>SUMIF(F:F,R146,C:C)</f>
        <v>16568</v>
      </c>
      <c r="T146" s="12">
        <f>SUMIF(F:F,R146,D:D)/COUNTIF(F:F,R146)</f>
        <v>0</v>
      </c>
      <c r="U146" s="9">
        <f>COUNTIF(F:F,R146)</f>
        <v>1</v>
      </c>
      <c r="V146" s="9">
        <f>SUMIF(F:F,R146,B:B)/COUNTIF(F:F,R146)</f>
        <v>16238.25</v>
      </c>
    </row>
    <row r="147" spans="1:22" ht="12.75" customHeight="1" x14ac:dyDescent="0.35">
      <c r="A147" s="6" t="s">
        <v>625</v>
      </c>
      <c r="B147" s="7">
        <f t="shared" si="2"/>
        <v>42166</v>
      </c>
      <c r="C147" s="8">
        <v>7454</v>
      </c>
      <c r="D147" s="9">
        <v>2.2000000000000002</v>
      </c>
      <c r="E147" s="9" t="s">
        <v>598</v>
      </c>
      <c r="F147" s="9" t="s">
        <v>240</v>
      </c>
      <c r="G147" s="9" t="s">
        <v>241</v>
      </c>
      <c r="H147" s="9" t="s">
        <v>242</v>
      </c>
      <c r="K147" s="10">
        <v>42166</v>
      </c>
      <c r="L147" s="10">
        <v>42166</v>
      </c>
      <c r="R147" s="14" t="s">
        <v>310</v>
      </c>
      <c r="S147" s="9">
        <f>SUMIF(F:F,R147,C:C)</f>
        <v>18796</v>
      </c>
      <c r="T147" s="12">
        <f>SUMIF(F:F,R147,D:D)/COUNTIF(F:F,R147)</f>
        <v>2.8</v>
      </c>
      <c r="U147" s="9">
        <f>COUNTIF(F:F,R147)</f>
        <v>2</v>
      </c>
      <c r="V147" s="9">
        <f>SUMIF(F:F,R147,B:B)/COUNTIF(F:F,R147)</f>
        <v>46044</v>
      </c>
    </row>
    <row r="148" spans="1:22" ht="12.75" customHeight="1" x14ac:dyDescent="0.35">
      <c r="A148" s="6" t="s">
        <v>626</v>
      </c>
      <c r="B148" s="7">
        <f t="shared" si="2"/>
        <v>19022</v>
      </c>
      <c r="C148" s="8">
        <v>29275</v>
      </c>
      <c r="D148" s="9">
        <v>2.2000000000000002</v>
      </c>
      <c r="E148" s="9" t="s">
        <v>598</v>
      </c>
      <c r="F148" s="9" t="s">
        <v>158</v>
      </c>
      <c r="G148" s="9" t="s">
        <v>159</v>
      </c>
      <c r="H148" s="9" t="s">
        <v>58</v>
      </c>
      <c r="K148" s="10" t="s">
        <v>627</v>
      </c>
      <c r="L148" s="10">
        <v>27266</v>
      </c>
      <c r="M148" s="11" t="s">
        <v>28</v>
      </c>
      <c r="N148" s="10">
        <v>16274</v>
      </c>
      <c r="O148" s="11" t="s">
        <v>29</v>
      </c>
      <c r="R148" s="14" t="s">
        <v>304</v>
      </c>
      <c r="S148" s="9">
        <f>SUMIF(F:F,R148,C:C)</f>
        <v>6909</v>
      </c>
      <c r="T148" s="12">
        <f>SUMIF(F:F,R148,D:D)/COUNTIF(F:F,R148)</f>
        <v>2.9</v>
      </c>
      <c r="U148" s="9">
        <f>COUNTIF(F:F,R148)</f>
        <v>1</v>
      </c>
      <c r="V148" s="9">
        <f>SUMIF(F:F,R148,B:B)/COUNTIF(F:F,R148)</f>
        <v>14146.25</v>
      </c>
    </row>
    <row r="149" spans="1:22" ht="12.75" customHeight="1" x14ac:dyDescent="0.35">
      <c r="A149" s="6" t="s">
        <v>628</v>
      </c>
      <c r="B149" s="7">
        <f t="shared" si="2"/>
        <v>13755</v>
      </c>
      <c r="C149" s="8">
        <v>12369</v>
      </c>
      <c r="D149" s="9">
        <v>2.2000000000000002</v>
      </c>
      <c r="E149" s="9" t="s">
        <v>598</v>
      </c>
      <c r="F149" s="9" t="s">
        <v>117</v>
      </c>
      <c r="G149" s="9" t="s">
        <v>629</v>
      </c>
      <c r="H149" s="9" t="s">
        <v>284</v>
      </c>
      <c r="K149" s="10" t="s">
        <v>630</v>
      </c>
      <c r="L149" s="10">
        <v>23790</v>
      </c>
      <c r="M149" s="11" t="s">
        <v>28</v>
      </c>
      <c r="N149" s="10">
        <v>10410</v>
      </c>
      <c r="O149" s="11" t="s">
        <v>29</v>
      </c>
      <c r="R149" s="14" t="s">
        <v>607</v>
      </c>
      <c r="S149" s="9">
        <f>SUMIF(F:F,R149,C:C)</f>
        <v>11281</v>
      </c>
      <c r="T149" s="12">
        <f>SUMIF(F:F,R149,D:D)/COUNTIF(F:F,R149)</f>
        <v>2.2000000000000002</v>
      </c>
      <c r="U149" s="9">
        <f>COUNTIF(F:F,R149)</f>
        <v>1</v>
      </c>
      <c r="V149" s="9">
        <f>SUMIF(F:F,R149,B:B)/COUNTIF(F:F,R149)</f>
        <v>11753.25</v>
      </c>
    </row>
    <row r="150" spans="1:22" ht="12.75" customHeight="1" x14ac:dyDescent="0.35">
      <c r="A150" s="6" t="s">
        <v>631</v>
      </c>
      <c r="B150" s="7">
        <f t="shared" si="2"/>
        <v>13696</v>
      </c>
      <c r="C150" s="8">
        <v>10414</v>
      </c>
      <c r="D150" s="9">
        <v>2.2000000000000002</v>
      </c>
      <c r="E150" s="9" t="s">
        <v>598</v>
      </c>
      <c r="F150" s="9" t="s">
        <v>225</v>
      </c>
      <c r="G150" s="9" t="s">
        <v>632</v>
      </c>
      <c r="H150" s="9" t="s">
        <v>179</v>
      </c>
      <c r="K150" s="10" t="s">
        <v>633</v>
      </c>
      <c r="L150" s="10">
        <v>24181</v>
      </c>
      <c r="M150" s="11" t="s">
        <v>28</v>
      </c>
      <c r="N150" s="10">
        <v>10201</v>
      </c>
      <c r="O150" s="11" t="s">
        <v>29</v>
      </c>
      <c r="R150" s="14" t="s">
        <v>332</v>
      </c>
      <c r="S150" s="9">
        <f>SUMIF(F:F,R150,C:C)</f>
        <v>23789</v>
      </c>
      <c r="T150" s="12">
        <f>SUMIF(F:F,R150,D:D)/COUNTIF(F:F,R150)</f>
        <v>2.9</v>
      </c>
      <c r="U150" s="9">
        <f>COUNTIF(F:F,R150)</f>
        <v>1</v>
      </c>
      <c r="V150" s="9">
        <f>SUMIF(F:F,R150,B:B)/COUNTIF(F:F,R150)</f>
        <v>13476.5</v>
      </c>
    </row>
    <row r="151" spans="1:22" ht="12.75" customHeight="1" x14ac:dyDescent="0.35">
      <c r="A151" s="6" t="s">
        <v>634</v>
      </c>
      <c r="B151" s="7">
        <f t="shared" si="2"/>
        <v>16066.5</v>
      </c>
      <c r="C151" s="8">
        <v>14622</v>
      </c>
      <c r="D151" s="9">
        <v>2.2000000000000002</v>
      </c>
      <c r="E151" s="9" t="s">
        <v>598</v>
      </c>
      <c r="F151" s="9" t="s">
        <v>280</v>
      </c>
      <c r="G151" s="9" t="s">
        <v>635</v>
      </c>
      <c r="H151" s="9" t="s">
        <v>179</v>
      </c>
      <c r="K151" s="10" t="s">
        <v>636</v>
      </c>
      <c r="L151" s="10">
        <v>31209</v>
      </c>
      <c r="M151" s="11" t="s">
        <v>28</v>
      </c>
      <c r="N151" s="10">
        <v>11019</v>
      </c>
      <c r="O151" s="11" t="s">
        <v>29</v>
      </c>
      <c r="R151" s="14" t="s">
        <v>637</v>
      </c>
      <c r="S151" s="9">
        <f>SUMIF(F:F,R151,C:C)</f>
        <v>24724</v>
      </c>
      <c r="T151" s="12">
        <f>SUMIF(F:F,R151,D:D)/COUNTIF(F:F,R151)</f>
        <v>2.1</v>
      </c>
      <c r="U151" s="9">
        <f>COUNTIF(F:F,R151)</f>
        <v>1</v>
      </c>
      <c r="V151" s="9">
        <f>SUMIF(F:F,R151,B:B)/COUNTIF(F:F,R151)</f>
        <v>12879.75</v>
      </c>
    </row>
    <row r="152" spans="1:22" ht="12.75" customHeight="1" x14ac:dyDescent="0.35">
      <c r="A152" s="6" t="s">
        <v>638</v>
      </c>
      <c r="B152" s="7">
        <f t="shared" si="2"/>
        <v>41750</v>
      </c>
      <c r="C152" s="8">
        <v>8330</v>
      </c>
      <c r="D152" s="9">
        <v>2.2000000000000002</v>
      </c>
      <c r="E152" s="9" t="s">
        <v>598</v>
      </c>
      <c r="F152" s="9" t="s">
        <v>265</v>
      </c>
      <c r="G152" s="9" t="s">
        <v>639</v>
      </c>
      <c r="H152" s="9" t="s">
        <v>167</v>
      </c>
      <c r="K152" s="10">
        <v>41750</v>
      </c>
      <c r="L152" s="10">
        <v>41750</v>
      </c>
      <c r="R152" s="14" t="s">
        <v>470</v>
      </c>
      <c r="S152" s="9">
        <f>SUMIF(F:F,R152,C:C)</f>
        <v>29853</v>
      </c>
      <c r="T152" s="12">
        <f>SUMIF(F:F,R152,D:D)/COUNTIF(F:F,R152)</f>
        <v>2.5</v>
      </c>
      <c r="U152" s="9">
        <f>COUNTIF(F:F,R152)</f>
        <v>1</v>
      </c>
      <c r="V152" s="9">
        <f>SUMIF(F:F,R152,B:B)/COUNTIF(F:F,R152)</f>
        <v>10430</v>
      </c>
    </row>
    <row r="153" spans="1:22" ht="12.75" customHeight="1" x14ac:dyDescent="0.35">
      <c r="A153" s="6" t="s">
        <v>640</v>
      </c>
      <c r="B153" s="7">
        <f t="shared" si="2"/>
        <v>17240</v>
      </c>
      <c r="C153" s="8">
        <v>13132</v>
      </c>
      <c r="D153" s="9">
        <v>2.2000000000000002</v>
      </c>
      <c r="E153" s="9" t="s">
        <v>598</v>
      </c>
      <c r="F153" s="9" t="s">
        <v>356</v>
      </c>
      <c r="G153" s="9" t="s">
        <v>641</v>
      </c>
      <c r="H153" s="9" t="s">
        <v>642</v>
      </c>
      <c r="K153" s="10" t="s">
        <v>643</v>
      </c>
      <c r="L153" s="10">
        <v>33764</v>
      </c>
      <c r="M153" s="11" t="s">
        <v>28</v>
      </c>
      <c r="N153" s="10">
        <v>11732</v>
      </c>
      <c r="O153" s="11" t="s">
        <v>29</v>
      </c>
      <c r="R153" s="14" t="s">
        <v>644</v>
      </c>
      <c r="S153" s="9">
        <f>SUMIF(F:F,R153,C:C)</f>
        <v>34244</v>
      </c>
      <c r="T153" s="12">
        <f>SUMIF(F:F,R153,D:D)/COUNTIF(F:F,R153)</f>
        <v>0</v>
      </c>
      <c r="U153" s="9">
        <f>COUNTIF(F:F,R153)</f>
        <v>1</v>
      </c>
      <c r="V153" s="9">
        <f>SUMIF(F:F,R153,B:B)/COUNTIF(F:F,R153)</f>
        <v>13733.5</v>
      </c>
    </row>
    <row r="154" spans="1:22" ht="12.75" customHeight="1" x14ac:dyDescent="0.35">
      <c r="A154" s="6" t="s">
        <v>645</v>
      </c>
      <c r="B154" s="7">
        <f t="shared" si="2"/>
        <v>11569</v>
      </c>
      <c r="C154" s="8">
        <v>9586</v>
      </c>
      <c r="D154" s="9">
        <v>2.2000000000000002</v>
      </c>
      <c r="E154" s="9" t="s">
        <v>598</v>
      </c>
      <c r="F154" s="9" t="s">
        <v>517</v>
      </c>
      <c r="G154" s="9" t="s">
        <v>646</v>
      </c>
      <c r="H154" s="9" t="s">
        <v>600</v>
      </c>
      <c r="K154" s="10" t="s">
        <v>647</v>
      </c>
      <c r="L154" s="10">
        <v>23812</v>
      </c>
      <c r="M154" s="11" t="s">
        <v>28</v>
      </c>
      <c r="N154" s="10">
        <v>7488</v>
      </c>
      <c r="O154" s="11" t="s">
        <v>29</v>
      </c>
      <c r="R154" s="14" t="s">
        <v>189</v>
      </c>
      <c r="S154" s="9">
        <f>SUMIF(F:F,R154,C:C)</f>
        <v>21574</v>
      </c>
      <c r="T154" s="12">
        <f>SUMIF(F:F,R154,D:D)/COUNTIF(F:F,R154)</f>
        <v>3.4</v>
      </c>
      <c r="U154" s="9">
        <f>COUNTIF(F:F,R154)</f>
        <v>1</v>
      </c>
      <c r="V154" s="9">
        <f>SUMIF(F:F,R154,B:B)/COUNTIF(F:F,R154)</f>
        <v>21412.5</v>
      </c>
    </row>
    <row r="155" spans="1:22" ht="12.75" customHeight="1" x14ac:dyDescent="0.35">
      <c r="A155" s="6" t="s">
        <v>648</v>
      </c>
      <c r="B155" s="7">
        <f t="shared" si="2"/>
        <v>15747</v>
      </c>
      <c r="C155" s="8">
        <v>9323</v>
      </c>
      <c r="D155" s="9">
        <v>2.2000000000000002</v>
      </c>
      <c r="E155" s="9" t="s">
        <v>598</v>
      </c>
      <c r="F155" s="9" t="s">
        <v>557</v>
      </c>
      <c r="G155" s="9" t="s">
        <v>649</v>
      </c>
      <c r="H155" s="9" t="s">
        <v>650</v>
      </c>
      <c r="K155" s="10" t="s">
        <v>651</v>
      </c>
      <c r="L155" s="10">
        <v>30282</v>
      </c>
      <c r="M155" s="11" t="s">
        <v>28</v>
      </c>
      <c r="N155" s="10">
        <v>10902</v>
      </c>
      <c r="O155" s="11" t="s">
        <v>29</v>
      </c>
      <c r="R155" s="14" t="s">
        <v>569</v>
      </c>
      <c r="S155" s="9">
        <f>SUMIF(F:F,R155,C:C)</f>
        <v>5438</v>
      </c>
      <c r="T155" s="12">
        <f>SUMIF(F:F,R155,D:D)/COUNTIF(F:F,R155)</f>
        <v>2.2999999999999998</v>
      </c>
      <c r="U155" s="9">
        <f>COUNTIF(F:F,R155)</f>
        <v>1</v>
      </c>
      <c r="V155" s="9">
        <f>SUMIF(F:F,R155,B:B)/COUNTIF(F:F,R155)</f>
        <v>49858</v>
      </c>
    </row>
    <row r="156" spans="1:22" ht="12.75" customHeight="1" x14ac:dyDescent="0.35">
      <c r="A156" s="6" t="s">
        <v>652</v>
      </c>
      <c r="B156" s="7">
        <f t="shared" si="2"/>
        <v>17249.5</v>
      </c>
      <c r="C156" s="8">
        <v>6999</v>
      </c>
      <c r="D156" s="9">
        <v>2.2000000000000002</v>
      </c>
      <c r="E156" s="9" t="s">
        <v>598</v>
      </c>
      <c r="F156" s="9" t="s">
        <v>545</v>
      </c>
      <c r="G156" s="9" t="s">
        <v>653</v>
      </c>
      <c r="H156" s="9" t="s">
        <v>15</v>
      </c>
      <c r="K156" s="10" t="s">
        <v>654</v>
      </c>
      <c r="L156" s="10">
        <v>28285</v>
      </c>
      <c r="M156" s="11" t="s">
        <v>28</v>
      </c>
      <c r="N156" s="10">
        <v>13571</v>
      </c>
      <c r="O156" s="11" t="s">
        <v>29</v>
      </c>
      <c r="R156" s="14" t="s">
        <v>484</v>
      </c>
      <c r="S156" s="9">
        <f>SUMIF(F:F,R156,C:C)</f>
        <v>16962</v>
      </c>
      <c r="T156" s="12">
        <f>SUMIF(F:F,R156,D:D)/COUNTIF(F:F,R156)</f>
        <v>2.5</v>
      </c>
      <c r="U156" s="9">
        <f>COUNTIF(F:F,R156)</f>
        <v>1</v>
      </c>
      <c r="V156" s="9">
        <f>SUMIF(F:F,R156,B:B)/COUNTIF(F:F,R156)</f>
        <v>21031.5</v>
      </c>
    </row>
    <row r="157" spans="1:22" ht="12.75" customHeight="1" x14ac:dyDescent="0.35">
      <c r="A157" s="6" t="s">
        <v>655</v>
      </c>
      <c r="B157" s="7">
        <f t="shared" si="2"/>
        <v>10857</v>
      </c>
      <c r="C157" s="8">
        <v>24714</v>
      </c>
      <c r="D157" s="9">
        <v>2.2000000000000002</v>
      </c>
      <c r="E157" s="9" t="s">
        <v>598</v>
      </c>
      <c r="F157" s="9" t="s">
        <v>429</v>
      </c>
      <c r="G157" s="9" t="s">
        <v>656</v>
      </c>
      <c r="H157" s="9" t="s">
        <v>657</v>
      </c>
      <c r="K157" s="10" t="s">
        <v>658</v>
      </c>
      <c r="L157" s="10">
        <v>21498</v>
      </c>
      <c r="M157" s="11" t="s">
        <v>28</v>
      </c>
      <c r="N157" s="10">
        <v>7310</v>
      </c>
      <c r="O157" s="11" t="s">
        <v>29</v>
      </c>
      <c r="R157" s="14" t="s">
        <v>138</v>
      </c>
      <c r="S157" s="9">
        <f>SUMIF(F:F,R157,C:C)</f>
        <v>30933</v>
      </c>
      <c r="T157" s="12">
        <f>SUMIF(F:F,R157,D:D)/COUNTIF(F:F,R157)</f>
        <v>3.7</v>
      </c>
      <c r="U157" s="9">
        <f>COUNTIF(F:F,R157)</f>
        <v>1</v>
      </c>
      <c r="V157" s="9">
        <f>SUMIF(F:F,R157,B:B)/COUNTIF(F:F,R157)</f>
        <v>17115</v>
      </c>
    </row>
    <row r="158" spans="1:22" ht="12.75" customHeight="1" x14ac:dyDescent="0.35">
      <c r="A158" s="6" t="s">
        <v>659</v>
      </c>
      <c r="B158" s="7">
        <f t="shared" si="2"/>
        <v>11146</v>
      </c>
      <c r="C158" s="8">
        <v>18191</v>
      </c>
      <c r="D158" s="9">
        <v>2.2000000000000002</v>
      </c>
      <c r="E158" s="9" t="s">
        <v>598</v>
      </c>
      <c r="F158" s="9" t="s">
        <v>610</v>
      </c>
      <c r="G158" s="9" t="s">
        <v>660</v>
      </c>
      <c r="H158" s="9" t="s">
        <v>657</v>
      </c>
      <c r="K158" s="10" t="s">
        <v>661</v>
      </c>
      <c r="L158" s="10">
        <v>21787</v>
      </c>
      <c r="M158" s="11" t="s">
        <v>28</v>
      </c>
      <c r="N158" s="10">
        <v>7599</v>
      </c>
      <c r="O158" s="11" t="s">
        <v>29</v>
      </c>
      <c r="R158" s="14" t="s">
        <v>662</v>
      </c>
      <c r="S158" s="9">
        <f>SUMIF(F:F,R158,C:C)</f>
        <v>1569</v>
      </c>
      <c r="T158" s="12">
        <f>SUMIF(F:F,R158,D:D)/COUNTIF(F:F,R158)</f>
        <v>2.1</v>
      </c>
      <c r="U158" s="9">
        <f>COUNTIF(F:F,R158)</f>
        <v>1</v>
      </c>
      <c r="V158" s="9">
        <f>SUMIF(F:F,R158,B:B)/COUNTIF(F:F,R158)</f>
        <v>10635</v>
      </c>
    </row>
    <row r="159" spans="1:22" ht="12.75" customHeight="1" x14ac:dyDescent="0.35">
      <c r="A159" s="6" t="s">
        <v>663</v>
      </c>
      <c r="B159" s="7">
        <f t="shared" si="2"/>
        <v>39502</v>
      </c>
      <c r="C159" s="8">
        <v>3406</v>
      </c>
      <c r="D159" s="9">
        <v>2.2000000000000002</v>
      </c>
      <c r="E159" s="9" t="s">
        <v>598</v>
      </c>
      <c r="F159" s="9" t="s">
        <v>664</v>
      </c>
      <c r="G159" s="9" t="s">
        <v>665</v>
      </c>
      <c r="H159" s="9" t="s">
        <v>409</v>
      </c>
      <c r="K159" s="10">
        <v>39502</v>
      </c>
      <c r="L159" s="10">
        <v>39502</v>
      </c>
      <c r="R159" s="14" t="s">
        <v>666</v>
      </c>
      <c r="S159" s="9">
        <f>SUMIF(F:F,R159,C:C)</f>
        <v>2164</v>
      </c>
      <c r="T159" s="12">
        <f>SUMIF(F:F,R159,D:D)/COUNTIF(F:F,R159)</f>
        <v>2</v>
      </c>
      <c r="U159" s="9">
        <f>COUNTIF(F:F,R159)</f>
        <v>1</v>
      </c>
      <c r="V159" s="9">
        <f>SUMIF(F:F,R159,B:B)/COUNTIF(F:F,R159)</f>
        <v>32130</v>
      </c>
    </row>
    <row r="160" spans="1:22" ht="12.75" customHeight="1" x14ac:dyDescent="0.35">
      <c r="A160" s="6" t="s">
        <v>667</v>
      </c>
      <c r="B160" s="7">
        <f t="shared" si="2"/>
        <v>8119.5</v>
      </c>
      <c r="C160" s="8">
        <v>9788</v>
      </c>
      <c r="D160" s="9">
        <v>2.2000000000000002</v>
      </c>
      <c r="E160" s="9" t="s">
        <v>598</v>
      </c>
      <c r="F160" s="9" t="s">
        <v>419</v>
      </c>
      <c r="G160" s="9" t="s">
        <v>668</v>
      </c>
      <c r="H160" s="9" t="s">
        <v>669</v>
      </c>
      <c r="K160" s="10" t="s">
        <v>670</v>
      </c>
      <c r="L160" s="10">
        <v>16827</v>
      </c>
      <c r="M160" s="11" t="s">
        <v>28</v>
      </c>
      <c r="N160" s="10">
        <v>5217</v>
      </c>
      <c r="O160" s="11" t="s">
        <v>29</v>
      </c>
      <c r="R160" s="14" t="s">
        <v>240</v>
      </c>
      <c r="S160" s="9">
        <f>SUMIF(F:F,R160,C:C)</f>
        <v>14994</v>
      </c>
      <c r="T160" s="12">
        <f>SUMIF(F:F,R160,D:D)/COUNTIF(F:F,R160)</f>
        <v>2.75</v>
      </c>
      <c r="U160" s="9">
        <f>COUNTIF(F:F,R160)</f>
        <v>2</v>
      </c>
      <c r="V160" s="9">
        <f>SUMIF(F:F,R160,B:B)/COUNTIF(F:F,R160)</f>
        <v>46849.5</v>
      </c>
    </row>
    <row r="161" spans="1:22" ht="12.75" customHeight="1" x14ac:dyDescent="0.35">
      <c r="A161" s="6" t="s">
        <v>671</v>
      </c>
      <c r="B161" s="7">
        <f t="shared" si="2"/>
        <v>17106</v>
      </c>
      <c r="C161" s="8">
        <v>17280</v>
      </c>
      <c r="D161" s="9">
        <v>2.2000000000000002</v>
      </c>
      <c r="E161" s="9" t="s">
        <v>598</v>
      </c>
      <c r="F161" s="9" t="s">
        <v>286</v>
      </c>
      <c r="G161" s="9" t="s">
        <v>672</v>
      </c>
      <c r="H161" s="9" t="s">
        <v>51</v>
      </c>
      <c r="K161" s="10" t="s">
        <v>673</v>
      </c>
      <c r="L161" s="10">
        <v>28590</v>
      </c>
      <c r="M161" s="11" t="s">
        <v>28</v>
      </c>
      <c r="N161" s="10">
        <v>13278</v>
      </c>
      <c r="O161" s="11" t="s">
        <v>29</v>
      </c>
      <c r="R161" s="14" t="s">
        <v>19</v>
      </c>
      <c r="S161" s="9">
        <f>SUMIF(F:F,R161,C:C)</f>
        <v>7034</v>
      </c>
      <c r="T161" s="12">
        <f>SUMIF(F:F,R161,D:D)/COUNTIF(F:F,R161)</f>
        <v>4.8</v>
      </c>
      <c r="U161" s="9">
        <f>COUNTIF(F:F,R161)</f>
        <v>1</v>
      </c>
      <c r="V161" s="9">
        <f>SUMIF(F:F,R161,B:B)/COUNTIF(F:F,R161)</f>
        <v>49617</v>
      </c>
    </row>
    <row r="162" spans="1:22" ht="12.75" customHeight="1" x14ac:dyDescent="0.35">
      <c r="A162" s="6" t="s">
        <v>674</v>
      </c>
      <c r="B162" s="7">
        <f t="shared" si="2"/>
        <v>10551.5</v>
      </c>
      <c r="C162" s="8">
        <v>11823</v>
      </c>
      <c r="D162" s="9">
        <v>2.2000000000000002</v>
      </c>
      <c r="E162" s="9" t="s">
        <v>598</v>
      </c>
      <c r="F162" s="9" t="s">
        <v>675</v>
      </c>
      <c r="G162" s="9" t="s">
        <v>676</v>
      </c>
      <c r="H162" s="9" t="s">
        <v>376</v>
      </c>
      <c r="K162" s="10" t="s">
        <v>677</v>
      </c>
      <c r="L162" s="10">
        <v>17270</v>
      </c>
      <c r="M162" s="11" t="s">
        <v>28</v>
      </c>
      <c r="N162" s="10">
        <v>8312</v>
      </c>
      <c r="O162" s="11" t="s">
        <v>29</v>
      </c>
      <c r="R162" s="14" t="s">
        <v>407</v>
      </c>
      <c r="S162" s="9">
        <f>SUMIF(F:F,R162,C:C)</f>
        <v>21093</v>
      </c>
      <c r="T162" s="12">
        <f>SUMIF(F:F,R162,D:D)/COUNTIF(F:F,R162)</f>
        <v>2.6</v>
      </c>
      <c r="U162" s="9">
        <f>COUNTIF(F:F,R162)</f>
        <v>1</v>
      </c>
      <c r="V162" s="9">
        <f>SUMIF(F:F,R162,B:B)/COUNTIF(F:F,R162)</f>
        <v>12497.5</v>
      </c>
    </row>
    <row r="163" spans="1:22" x14ac:dyDescent="0.35">
      <c r="A163" s="6" t="s">
        <v>678</v>
      </c>
      <c r="B163" s="7">
        <f t="shared" si="2"/>
        <v>10885</v>
      </c>
      <c r="C163" s="8">
        <v>12504</v>
      </c>
      <c r="D163" s="9">
        <v>2.2000000000000002</v>
      </c>
      <c r="E163" s="9" t="s">
        <v>598</v>
      </c>
      <c r="F163" s="9" t="s">
        <v>265</v>
      </c>
      <c r="G163" s="9" t="s">
        <v>639</v>
      </c>
      <c r="H163" s="9" t="s">
        <v>167</v>
      </c>
      <c r="K163" s="10" t="s">
        <v>679</v>
      </c>
      <c r="L163" s="10">
        <v>17350</v>
      </c>
      <c r="M163" s="11" t="s">
        <v>28</v>
      </c>
      <c r="N163" s="10">
        <v>8730</v>
      </c>
      <c r="O163" s="11" t="s">
        <v>29</v>
      </c>
      <c r="R163" s="14" t="s">
        <v>358</v>
      </c>
      <c r="S163" s="9">
        <f>SUMIF(F:F,R163,C:C)</f>
        <v>17026</v>
      </c>
      <c r="T163" s="12">
        <f>SUMIF(F:F,R163,D:D)/COUNTIF(F:F,R163)</f>
        <v>2.8</v>
      </c>
      <c r="U163" s="9">
        <f>COUNTIF(F:F,R163)</f>
        <v>1</v>
      </c>
      <c r="V163" s="9">
        <f>SUMIF(F:F,R163,B:B)/COUNTIF(F:F,R163)</f>
        <v>13517</v>
      </c>
    </row>
    <row r="164" spans="1:22" x14ac:dyDescent="0.35">
      <c r="A164" s="6" t="s">
        <v>680</v>
      </c>
      <c r="B164" s="7">
        <f t="shared" si="2"/>
        <v>10809</v>
      </c>
      <c r="C164" s="8">
        <v>12433</v>
      </c>
      <c r="D164" s="9">
        <v>2.1</v>
      </c>
      <c r="E164" s="9" t="s">
        <v>681</v>
      </c>
      <c r="F164" s="9" t="s">
        <v>212</v>
      </c>
      <c r="G164" s="9" t="s">
        <v>224</v>
      </c>
      <c r="H164" s="9" t="s">
        <v>167</v>
      </c>
      <c r="K164" s="10" t="s">
        <v>682</v>
      </c>
      <c r="L164" s="10">
        <v>13848</v>
      </c>
      <c r="M164" s="11" t="s">
        <v>28</v>
      </c>
      <c r="N164" s="10">
        <v>9796</v>
      </c>
      <c r="O164" s="11" t="s">
        <v>29</v>
      </c>
      <c r="R164" s="14" t="s">
        <v>314</v>
      </c>
      <c r="S164" s="9">
        <f>SUMIF(F:F,R164,C:C)</f>
        <v>19324</v>
      </c>
      <c r="T164" s="12">
        <f>SUMIF(F:F,R164,D:D)/COUNTIF(F:F,R164)</f>
        <v>2.9</v>
      </c>
      <c r="U164" s="9">
        <f>COUNTIF(F:F,R164)</f>
        <v>1</v>
      </c>
      <c r="V164" s="9">
        <f>SUMIF(F:F,R164,B:B)/COUNTIF(F:F,R164)</f>
        <v>20397</v>
      </c>
    </row>
    <row r="165" spans="1:22" x14ac:dyDescent="0.35">
      <c r="A165" s="6" t="s">
        <v>683</v>
      </c>
      <c r="B165" s="7">
        <f t="shared" si="2"/>
        <v>41240</v>
      </c>
      <c r="C165" s="8">
        <v>3629</v>
      </c>
      <c r="D165" s="9">
        <v>2.1</v>
      </c>
      <c r="E165" s="9" t="s">
        <v>681</v>
      </c>
      <c r="F165" s="9" t="s">
        <v>487</v>
      </c>
      <c r="G165" s="9" t="s">
        <v>684</v>
      </c>
      <c r="H165" s="9" t="s">
        <v>196</v>
      </c>
      <c r="K165" s="10">
        <v>41240</v>
      </c>
      <c r="L165" s="10">
        <v>41240</v>
      </c>
      <c r="R165" s="14" t="s">
        <v>412</v>
      </c>
      <c r="S165" s="9">
        <f>SUMIF(F:F,R165,C:C)</f>
        <v>16973</v>
      </c>
      <c r="T165" s="12">
        <f>SUMIF(F:F,R165,D:D)/COUNTIF(F:F,R165)</f>
        <v>2.2999999999999998</v>
      </c>
      <c r="U165" s="9">
        <f>COUNTIF(F:F,R165)</f>
        <v>2</v>
      </c>
      <c r="V165" s="9">
        <f>SUMIF(F:F,R165,B:B)/COUNTIF(F:F,R165)</f>
        <v>28728.75</v>
      </c>
    </row>
    <row r="166" spans="1:22" x14ac:dyDescent="0.35">
      <c r="A166" s="6" t="s">
        <v>685</v>
      </c>
      <c r="B166" s="7">
        <f t="shared" si="2"/>
        <v>9657.5</v>
      </c>
      <c r="C166" s="8">
        <v>45813</v>
      </c>
      <c r="D166" s="9">
        <v>2.1</v>
      </c>
      <c r="E166" s="9" t="s">
        <v>681</v>
      </c>
      <c r="F166" s="9" t="s">
        <v>499</v>
      </c>
      <c r="G166" s="9" t="s">
        <v>686</v>
      </c>
      <c r="H166" s="9" t="s">
        <v>196</v>
      </c>
      <c r="K166" s="10" t="s">
        <v>687</v>
      </c>
      <c r="L166" s="10">
        <v>18956</v>
      </c>
      <c r="M166" s="11" t="s">
        <v>28</v>
      </c>
      <c r="N166" s="10">
        <v>6558</v>
      </c>
      <c r="O166" s="11" t="s">
        <v>29</v>
      </c>
      <c r="R166" s="14" t="s">
        <v>559</v>
      </c>
      <c r="S166" s="9">
        <f>SUMIF(F:F,R166,C:C)</f>
        <v>7769</v>
      </c>
      <c r="T166" s="12">
        <f>SUMIF(F:F,R166,D:D)/COUNTIF(F:F,R166)</f>
        <v>2.2999999999999998</v>
      </c>
      <c r="U166" s="9">
        <f>COUNTIF(F:F,R166)</f>
        <v>1</v>
      </c>
      <c r="V166" s="9">
        <f>SUMIF(F:F,R166,B:B)/COUNTIF(F:F,R166)</f>
        <v>8770</v>
      </c>
    </row>
    <row r="167" spans="1:22" x14ac:dyDescent="0.35">
      <c r="A167" s="6" t="s">
        <v>688</v>
      </c>
      <c r="B167" s="7">
        <f t="shared" si="2"/>
        <v>10472.75</v>
      </c>
      <c r="C167" s="8" t="s">
        <v>689</v>
      </c>
      <c r="D167" s="9">
        <v>2.1</v>
      </c>
      <c r="E167" s="9" t="s">
        <v>681</v>
      </c>
      <c r="F167" s="9" t="s">
        <v>576</v>
      </c>
      <c r="G167" s="9" t="s">
        <v>690</v>
      </c>
      <c r="H167" s="9" t="s">
        <v>600</v>
      </c>
      <c r="K167" s="10" t="s">
        <v>691</v>
      </c>
      <c r="L167" s="10">
        <v>21023</v>
      </c>
      <c r="M167" s="11" t="s">
        <v>28</v>
      </c>
      <c r="N167" s="10">
        <v>6956</v>
      </c>
      <c r="O167" s="11" t="s">
        <v>29</v>
      </c>
      <c r="R167" s="14" t="s">
        <v>536</v>
      </c>
      <c r="S167" s="9">
        <f>SUMIF(F:F,R167,C:C)</f>
        <v>31461</v>
      </c>
      <c r="T167" s="12">
        <f>SUMIF(F:F,R167,D:D)/COUNTIF(F:F,R167)</f>
        <v>2.4</v>
      </c>
      <c r="U167" s="9">
        <f>COUNTIF(F:F,R167)</f>
        <v>1</v>
      </c>
      <c r="V167" s="9">
        <f>SUMIF(F:F,R167,B:B)/COUNTIF(F:F,R167)</f>
        <v>9138.5</v>
      </c>
    </row>
    <row r="168" spans="1:22" x14ac:dyDescent="0.35">
      <c r="A168" s="6" t="s">
        <v>692</v>
      </c>
      <c r="B168" s="7">
        <f t="shared" si="2"/>
        <v>10635</v>
      </c>
      <c r="C168" s="8">
        <v>1569</v>
      </c>
      <c r="D168" s="9">
        <v>2.1</v>
      </c>
      <c r="E168" s="9" t="s">
        <v>681</v>
      </c>
      <c r="F168" s="9" t="s">
        <v>662</v>
      </c>
      <c r="G168" s="9" t="s">
        <v>693</v>
      </c>
      <c r="H168" s="9" t="s">
        <v>443</v>
      </c>
      <c r="K168" s="10" t="s">
        <v>694</v>
      </c>
      <c r="L168" s="10">
        <v>20991</v>
      </c>
      <c r="M168" s="11" t="s">
        <v>28</v>
      </c>
      <c r="N168" s="10">
        <v>7183</v>
      </c>
      <c r="O168" s="11" t="s">
        <v>29</v>
      </c>
      <c r="R168" s="14" t="s">
        <v>215</v>
      </c>
      <c r="S168" s="9">
        <f>SUMIF(F:F,R168,C:C)</f>
        <v>42477</v>
      </c>
      <c r="T168" s="12">
        <f>SUMIF(F:F,R168,D:D)/COUNTIF(F:F,R168)</f>
        <v>3.3</v>
      </c>
      <c r="U168" s="9">
        <f>COUNTIF(F:F,R168)</f>
        <v>1</v>
      </c>
      <c r="V168" s="9">
        <f>SUMIF(F:F,R168,B:B)/COUNTIF(F:F,R168)</f>
        <v>14937</v>
      </c>
    </row>
    <row r="169" spans="1:22" x14ac:dyDescent="0.35">
      <c r="A169" s="6" t="s">
        <v>695</v>
      </c>
      <c r="B169" s="7" t="e">
        <f t="shared" si="2"/>
        <v>#VALUE!</v>
      </c>
      <c r="C169" s="8">
        <v>9437</v>
      </c>
      <c r="D169" s="9">
        <v>2.1</v>
      </c>
      <c r="E169" s="9" t="s">
        <v>681</v>
      </c>
      <c r="F169" s="9" t="s">
        <v>243</v>
      </c>
      <c r="G169" s="9" t="s">
        <v>696</v>
      </c>
      <c r="H169" s="9" t="s">
        <v>206</v>
      </c>
      <c r="K169" s="10" t="s">
        <v>697</v>
      </c>
      <c r="L169" s="10">
        <v>26190</v>
      </c>
      <c r="M169" s="11" t="s">
        <v>28</v>
      </c>
      <c r="N169" s="11" t="s">
        <v>698</v>
      </c>
      <c r="O169" s="11" t="s">
        <v>29</v>
      </c>
      <c r="R169" s="14" t="s">
        <v>699</v>
      </c>
      <c r="S169" s="9">
        <f>SUMIF(F:F,R169,C:C)</f>
        <v>16247</v>
      </c>
      <c r="T169" s="12">
        <f>SUMIF(F:F,R169,D:D)/COUNTIF(F:F,R169)</f>
        <v>2.1</v>
      </c>
      <c r="U169" s="9">
        <f>COUNTIF(F:F,R169)</f>
        <v>1</v>
      </c>
      <c r="V169" s="9">
        <f>SUMIF(F:F,R169,B:B)/COUNTIF(F:F,R169)</f>
        <v>11574.5</v>
      </c>
    </row>
    <row r="170" spans="1:22" x14ac:dyDescent="0.35">
      <c r="A170" s="6" t="s">
        <v>700</v>
      </c>
      <c r="B170" s="7">
        <f t="shared" si="2"/>
        <v>15464.75</v>
      </c>
      <c r="C170" s="8">
        <v>17416</v>
      </c>
      <c r="D170" s="9">
        <v>2.1</v>
      </c>
      <c r="E170" s="9" t="s">
        <v>681</v>
      </c>
      <c r="F170" s="9" t="s">
        <v>16</v>
      </c>
      <c r="G170" s="9" t="s">
        <v>701</v>
      </c>
      <c r="H170" s="9" t="s">
        <v>167</v>
      </c>
      <c r="K170" s="10" t="s">
        <v>702</v>
      </c>
      <c r="L170" s="10">
        <v>21863</v>
      </c>
      <c r="M170" s="11" t="s">
        <v>28</v>
      </c>
      <c r="N170" s="10">
        <v>13332</v>
      </c>
      <c r="O170" s="11" t="s">
        <v>29</v>
      </c>
      <c r="R170" s="14" t="s">
        <v>170</v>
      </c>
      <c r="S170" s="9">
        <f>SUMIF(F:F,R170,C:C)</f>
        <v>6265</v>
      </c>
      <c r="T170" s="12">
        <f>SUMIF(F:F,R170,D:D)/COUNTIF(F:F,R170)</f>
        <v>3.5</v>
      </c>
      <c r="U170" s="9">
        <f>COUNTIF(F:F,R170)</f>
        <v>1</v>
      </c>
      <c r="V170" s="9">
        <f>SUMIF(F:F,R170,B:B)/COUNTIF(F:F,R170)</f>
        <v>52305</v>
      </c>
    </row>
    <row r="171" spans="1:22" x14ac:dyDescent="0.35">
      <c r="A171" s="6" t="s">
        <v>703</v>
      </c>
      <c r="B171" s="7">
        <f t="shared" si="2"/>
        <v>11991.5</v>
      </c>
      <c r="C171" s="8">
        <v>7239</v>
      </c>
      <c r="D171" s="9">
        <v>2.1</v>
      </c>
      <c r="E171" s="9" t="s">
        <v>681</v>
      </c>
      <c r="F171" s="9" t="s">
        <v>308</v>
      </c>
      <c r="G171" s="9" t="s">
        <v>704</v>
      </c>
      <c r="H171" s="9" t="s">
        <v>705</v>
      </c>
      <c r="K171" s="10" t="s">
        <v>706</v>
      </c>
      <c r="L171" s="10">
        <v>23534</v>
      </c>
      <c r="M171" s="11" t="s">
        <v>28</v>
      </c>
      <c r="N171" s="10">
        <v>8144</v>
      </c>
      <c r="O171" s="11" t="s">
        <v>29</v>
      </c>
      <c r="R171" s="14" t="s">
        <v>274</v>
      </c>
      <c r="S171" s="9">
        <f>SUMIF(F:F,R171,C:C)</f>
        <v>34072</v>
      </c>
      <c r="T171" s="12">
        <f>SUMIF(F:F,R171,D:D)/COUNTIF(F:F,R171)</f>
        <v>3.1</v>
      </c>
      <c r="U171" s="9">
        <f>COUNTIF(F:F,R171)</f>
        <v>1</v>
      </c>
      <c r="V171" s="9">
        <f>SUMIF(F:F,R171,B:B)/COUNTIF(F:F,R171)</f>
        <v>16845.25</v>
      </c>
    </row>
    <row r="172" spans="1:22" x14ac:dyDescent="0.35">
      <c r="A172" s="6" t="s">
        <v>707</v>
      </c>
      <c r="B172" s="7">
        <f t="shared" si="2"/>
        <v>20601.5</v>
      </c>
      <c r="C172" s="8">
        <v>6815</v>
      </c>
      <c r="D172" s="9">
        <v>2.1</v>
      </c>
      <c r="E172" s="9" t="s">
        <v>681</v>
      </c>
      <c r="F172" s="9" t="s">
        <v>495</v>
      </c>
      <c r="G172" s="9" t="s">
        <v>708</v>
      </c>
      <c r="H172" s="9" t="s">
        <v>21</v>
      </c>
      <c r="K172" s="10" t="s">
        <v>709</v>
      </c>
      <c r="L172" s="10">
        <v>41612</v>
      </c>
      <c r="M172" s="11" t="s">
        <v>28</v>
      </c>
      <c r="N172" s="10">
        <v>13598</v>
      </c>
      <c r="O172" s="11" t="s">
        <v>29</v>
      </c>
      <c r="R172" s="14" t="s">
        <v>664</v>
      </c>
      <c r="S172" s="9">
        <f>SUMIF(F:F,R172,C:C)</f>
        <v>3406</v>
      </c>
      <c r="T172" s="12">
        <f>SUMIF(F:F,R172,D:D)/COUNTIF(F:F,R172)</f>
        <v>2.2000000000000002</v>
      </c>
      <c r="U172" s="9">
        <f>COUNTIF(F:F,R172)</f>
        <v>1</v>
      </c>
      <c r="V172" s="9">
        <f>SUMIF(F:F,R172,B:B)/COUNTIF(F:F,R172)</f>
        <v>39502</v>
      </c>
    </row>
    <row r="173" spans="1:22" x14ac:dyDescent="0.35">
      <c r="A173" s="6" t="s">
        <v>710</v>
      </c>
      <c r="B173" s="7">
        <f t="shared" si="2"/>
        <v>12629</v>
      </c>
      <c r="C173" s="8">
        <v>17176</v>
      </c>
      <c r="D173" s="9">
        <v>2.1</v>
      </c>
      <c r="E173" s="9" t="s">
        <v>681</v>
      </c>
      <c r="F173" s="9" t="s">
        <v>492</v>
      </c>
      <c r="G173" s="9" t="s">
        <v>711</v>
      </c>
      <c r="H173" s="9" t="s">
        <v>206</v>
      </c>
      <c r="K173" s="10" t="s">
        <v>712</v>
      </c>
      <c r="L173" s="10">
        <v>21413</v>
      </c>
      <c r="M173" s="11" t="s">
        <v>28</v>
      </c>
      <c r="N173" s="10">
        <v>9701</v>
      </c>
      <c r="O173" s="11" t="s">
        <v>29</v>
      </c>
      <c r="R173" s="14" t="s">
        <v>476</v>
      </c>
      <c r="S173" s="9">
        <f>SUMIF(F:F,R173,C:C)</f>
        <v>32563</v>
      </c>
      <c r="T173" s="12">
        <f>SUMIF(F:F,R173,D:D)/COUNTIF(F:F,R173)</f>
        <v>2.5</v>
      </c>
      <c r="U173" s="9">
        <f>COUNTIF(F:F,R173)</f>
        <v>1</v>
      </c>
      <c r="V173" s="9">
        <f>SUMIF(F:F,R173,B:B)/COUNTIF(F:F,R173)</f>
        <v>15110</v>
      </c>
    </row>
    <row r="174" spans="1:22" x14ac:dyDescent="0.35">
      <c r="A174" s="6" t="s">
        <v>713</v>
      </c>
      <c r="B174" s="7">
        <f t="shared" si="2"/>
        <v>15530.5</v>
      </c>
      <c r="C174" s="8">
        <v>7141</v>
      </c>
      <c r="D174" s="9">
        <v>2.1</v>
      </c>
      <c r="E174" s="9" t="s">
        <v>681</v>
      </c>
      <c r="F174" s="9" t="s">
        <v>272</v>
      </c>
      <c r="G174" s="9" t="s">
        <v>714</v>
      </c>
      <c r="H174" s="9" t="s">
        <v>51</v>
      </c>
      <c r="K174" s="10" t="s">
        <v>715</v>
      </c>
      <c r="L174" s="10">
        <v>24706</v>
      </c>
      <c r="M174" s="11" t="s">
        <v>28</v>
      </c>
      <c r="N174" s="10">
        <v>12472</v>
      </c>
      <c r="O174" s="11" t="s">
        <v>29</v>
      </c>
      <c r="R174" s="14" t="s">
        <v>716</v>
      </c>
      <c r="S174" s="9">
        <f>SUMIF(F:F,R174,C:C)</f>
        <v>0</v>
      </c>
      <c r="T174" s="12">
        <f>SUMIF(F:F,R174,D:D)/COUNTIF(F:F,R174)</f>
        <v>0</v>
      </c>
      <c r="U174" s="9">
        <f>COUNTIF(F:F,R174)</f>
        <v>1</v>
      </c>
      <c r="V174" s="9">
        <f>SUMIF(F:F,R174,B:B)/COUNTIF(F:F,R174)</f>
        <v>22235</v>
      </c>
    </row>
    <row r="175" spans="1:22" x14ac:dyDescent="0.35">
      <c r="A175" s="6" t="s">
        <v>717</v>
      </c>
      <c r="B175" s="7">
        <f t="shared" si="2"/>
        <v>12106</v>
      </c>
      <c r="C175" s="8">
        <v>19213</v>
      </c>
      <c r="D175" s="9">
        <v>2.1</v>
      </c>
      <c r="E175" s="9" t="s">
        <v>681</v>
      </c>
      <c r="F175" s="9" t="s">
        <v>718</v>
      </c>
      <c r="G175" s="9" t="s">
        <v>719</v>
      </c>
      <c r="H175" s="9" t="s">
        <v>520</v>
      </c>
      <c r="K175" s="10" t="s">
        <v>720</v>
      </c>
      <c r="L175" s="10">
        <v>23554</v>
      </c>
      <c r="M175" s="11" t="s">
        <v>28</v>
      </c>
      <c r="N175" s="10">
        <v>8290</v>
      </c>
      <c r="O175" s="11" t="s">
        <v>29</v>
      </c>
      <c r="R175" s="14" t="s">
        <v>124</v>
      </c>
      <c r="S175" s="9">
        <f>SUMIF(F:F,R175,C:C)</f>
        <v>41359</v>
      </c>
      <c r="T175" s="12">
        <f>SUMIF(F:F,R175,D:D)/COUNTIF(F:F,R175)</f>
        <v>3.7</v>
      </c>
      <c r="U175" s="9">
        <f>COUNTIF(F:F,R175)</f>
        <v>1</v>
      </c>
      <c r="V175" s="9">
        <f>SUMIF(F:F,R175,B:B)/COUNTIF(F:F,R175)</f>
        <v>22243</v>
      </c>
    </row>
    <row r="176" spans="1:22" x14ac:dyDescent="0.35">
      <c r="A176" s="6" t="s">
        <v>721</v>
      </c>
      <c r="B176" s="7">
        <f t="shared" si="2"/>
        <v>11087.25</v>
      </c>
      <c r="C176" s="8">
        <v>20521</v>
      </c>
      <c r="D176" s="9">
        <v>2.1</v>
      </c>
      <c r="E176" s="9" t="s">
        <v>681</v>
      </c>
      <c r="F176" s="9" t="s">
        <v>301</v>
      </c>
      <c r="G176" s="9" t="s">
        <v>722</v>
      </c>
      <c r="H176" s="9" t="s">
        <v>80</v>
      </c>
      <c r="K176" s="10" t="s">
        <v>723</v>
      </c>
      <c r="L176" s="10">
        <v>21396</v>
      </c>
      <c r="M176" s="11" t="s">
        <v>28</v>
      </c>
      <c r="N176" s="10">
        <v>7651</v>
      </c>
      <c r="O176" s="11" t="s">
        <v>29</v>
      </c>
      <c r="R176" s="14" t="s">
        <v>718</v>
      </c>
      <c r="S176" s="9">
        <f>SUMIF(F:F,R176,C:C)</f>
        <v>19213</v>
      </c>
      <c r="T176" s="12">
        <f>SUMIF(F:F,R176,D:D)/COUNTIF(F:F,R176)</f>
        <v>2.1</v>
      </c>
      <c r="U176" s="9">
        <f>COUNTIF(F:F,R176)</f>
        <v>1</v>
      </c>
      <c r="V176" s="9">
        <f>SUMIF(F:F,R176,B:B)/COUNTIF(F:F,R176)</f>
        <v>12106</v>
      </c>
    </row>
    <row r="177" spans="1:22" x14ac:dyDescent="0.35">
      <c r="A177" s="6" t="s">
        <v>724</v>
      </c>
      <c r="B177" s="7">
        <f t="shared" si="2"/>
        <v>12879.75</v>
      </c>
      <c r="C177" s="8">
        <v>24724</v>
      </c>
      <c r="D177" s="9">
        <v>2.1</v>
      </c>
      <c r="E177" s="9" t="s">
        <v>681</v>
      </c>
      <c r="F177" s="9" t="s">
        <v>637</v>
      </c>
      <c r="G177" s="9" t="s">
        <v>725</v>
      </c>
      <c r="H177" s="9" t="s">
        <v>80</v>
      </c>
      <c r="K177" s="10" t="s">
        <v>726</v>
      </c>
      <c r="L177" s="10">
        <v>23379</v>
      </c>
      <c r="M177" s="11" t="s">
        <v>28</v>
      </c>
      <c r="N177" s="10">
        <v>9380</v>
      </c>
      <c r="O177" s="11" t="s">
        <v>29</v>
      </c>
      <c r="R177" s="14" t="s">
        <v>501</v>
      </c>
      <c r="S177" s="9">
        <f>SUMIF(F:F,R177,C:C)</f>
        <v>6999</v>
      </c>
      <c r="T177" s="12">
        <f>SUMIF(F:F,R177,D:D)/COUNTIF(F:F,R177)</f>
        <v>2.5</v>
      </c>
      <c r="U177" s="9">
        <f>COUNTIF(F:F,R177)</f>
        <v>1</v>
      </c>
      <c r="V177" s="9">
        <f>SUMIF(F:F,R177,B:B)/COUNTIF(F:F,R177)</f>
        <v>51434</v>
      </c>
    </row>
    <row r="178" spans="1:22" x14ac:dyDescent="0.35">
      <c r="A178" s="6" t="s">
        <v>727</v>
      </c>
      <c r="B178" s="7">
        <f t="shared" si="2"/>
        <v>11574.5</v>
      </c>
      <c r="C178" s="8">
        <v>16247</v>
      </c>
      <c r="D178" s="9">
        <v>2.1</v>
      </c>
      <c r="E178" s="9" t="s">
        <v>681</v>
      </c>
      <c r="F178" s="9" t="s">
        <v>699</v>
      </c>
      <c r="G178" s="9" t="s">
        <v>728</v>
      </c>
      <c r="H178" s="9" t="s">
        <v>167</v>
      </c>
      <c r="K178" s="10" t="s">
        <v>729</v>
      </c>
      <c r="L178" s="10">
        <v>18578</v>
      </c>
      <c r="M178" s="11" t="s">
        <v>28</v>
      </c>
      <c r="N178" s="10">
        <v>9240</v>
      </c>
      <c r="O178" s="11" t="s">
        <v>29</v>
      </c>
      <c r="R178" s="14" t="s">
        <v>506</v>
      </c>
      <c r="S178" s="9">
        <f>SUMIF(F:F,R178,C:C)</f>
        <v>14348</v>
      </c>
      <c r="T178" s="12">
        <f>SUMIF(F:F,R178,D:D)/COUNTIF(F:F,R178)</f>
        <v>2.4</v>
      </c>
      <c r="U178" s="9">
        <f>COUNTIF(F:F,R178)</f>
        <v>1</v>
      </c>
      <c r="V178" s="9">
        <f>SUMIF(F:F,R178,B:B)/COUNTIF(F:F,R178)</f>
        <v>43790</v>
      </c>
    </row>
    <row r="179" spans="1:22" x14ac:dyDescent="0.35">
      <c r="A179" s="6" t="s">
        <v>730</v>
      </c>
      <c r="B179" s="7">
        <f t="shared" si="2"/>
        <v>32264</v>
      </c>
      <c r="C179" s="8">
        <v>1815</v>
      </c>
      <c r="D179" s="9">
        <v>2</v>
      </c>
      <c r="E179" s="9" t="s">
        <v>731</v>
      </c>
      <c r="F179" s="9" t="s">
        <v>30</v>
      </c>
      <c r="G179" s="9" t="s">
        <v>732</v>
      </c>
      <c r="H179" s="9" t="s">
        <v>70</v>
      </c>
      <c r="K179" s="10">
        <v>32264</v>
      </c>
      <c r="L179" s="10">
        <v>32264</v>
      </c>
      <c r="R179" s="14" t="s">
        <v>399</v>
      </c>
      <c r="S179" s="9">
        <f>SUMIF(F:F,R179,C:C)</f>
        <v>20644</v>
      </c>
      <c r="T179" s="12">
        <f>SUMIF(F:F,R179,D:D)/COUNTIF(F:F,R179)</f>
        <v>2.2666666666666671</v>
      </c>
      <c r="U179" s="9">
        <f>COUNTIF(F:F,R179)</f>
        <v>3</v>
      </c>
      <c r="V179" s="9">
        <f>SUMIF(F:F,R179,B:B)/COUNTIF(F:F,R179)</f>
        <v>41091.666666666664</v>
      </c>
    </row>
    <row r="180" spans="1:22" x14ac:dyDescent="0.35">
      <c r="A180" s="6" t="s">
        <v>733</v>
      </c>
      <c r="B180" s="7">
        <f t="shared" si="2"/>
        <v>44060</v>
      </c>
      <c r="C180" s="8">
        <v>3241</v>
      </c>
      <c r="D180" s="9">
        <v>2</v>
      </c>
      <c r="E180" s="9" t="s">
        <v>731</v>
      </c>
      <c r="F180" s="9" t="s">
        <v>399</v>
      </c>
      <c r="G180" s="9" t="s">
        <v>400</v>
      </c>
      <c r="H180" s="9" t="s">
        <v>401</v>
      </c>
      <c r="K180" s="10">
        <v>44060</v>
      </c>
      <c r="L180" s="10">
        <v>44060</v>
      </c>
      <c r="R180" s="14" t="s">
        <v>61</v>
      </c>
      <c r="S180" s="9">
        <f>SUMIF(F:F,R180,C:C)</f>
        <v>30043</v>
      </c>
      <c r="T180" s="12">
        <f>SUMIF(F:F,R180,D:D)/COUNTIF(F:F,R180)</f>
        <v>4.3</v>
      </c>
      <c r="U180" s="9">
        <f>COUNTIF(F:F,R180)</f>
        <v>1</v>
      </c>
      <c r="V180" s="9">
        <f>SUMIF(F:F,R180,B:B)/COUNTIF(F:F,R180)</f>
        <v>14702.5</v>
      </c>
    </row>
    <row r="181" spans="1:22" x14ac:dyDescent="0.35">
      <c r="A181" s="6" t="s">
        <v>734</v>
      </c>
      <c r="B181" s="7">
        <f t="shared" si="2"/>
        <v>32130</v>
      </c>
      <c r="C181" s="8">
        <v>2164</v>
      </c>
      <c r="D181" s="9">
        <v>2</v>
      </c>
      <c r="E181" s="9" t="s">
        <v>731</v>
      </c>
      <c r="F181" s="9" t="s">
        <v>666</v>
      </c>
      <c r="G181" s="9" t="s">
        <v>735</v>
      </c>
      <c r="H181" s="9" t="s">
        <v>51</v>
      </c>
      <c r="K181" s="10">
        <v>32130</v>
      </c>
      <c r="L181" s="10">
        <v>32130</v>
      </c>
      <c r="R181" s="14" t="s">
        <v>675</v>
      </c>
      <c r="S181" s="9">
        <f>SUMIF(F:F,R181,C:C)</f>
        <v>11823</v>
      </c>
      <c r="T181" s="12">
        <f>SUMIF(F:F,R181,D:D)/COUNTIF(F:F,R181)</f>
        <v>2.2000000000000002</v>
      </c>
      <c r="U181" s="9">
        <f>COUNTIF(F:F,R181)</f>
        <v>1</v>
      </c>
      <c r="V181" s="9">
        <f>SUMIF(F:F,R181,B:B)/COUNTIF(F:F,R181)</f>
        <v>10551.5</v>
      </c>
    </row>
    <row r="182" spans="1:22" x14ac:dyDescent="0.35">
      <c r="A182" s="6" t="s">
        <v>736</v>
      </c>
      <c r="B182" s="7">
        <f t="shared" si="2"/>
        <v>12199.5</v>
      </c>
      <c r="C182" s="8">
        <v>12010</v>
      </c>
      <c r="D182" s="9">
        <v>2</v>
      </c>
      <c r="E182" s="9" t="s">
        <v>731</v>
      </c>
      <c r="F182" s="9" t="s">
        <v>317</v>
      </c>
      <c r="G182" s="9" t="s">
        <v>737</v>
      </c>
      <c r="H182" s="9" t="s">
        <v>738</v>
      </c>
      <c r="K182" s="10" t="s">
        <v>739</v>
      </c>
      <c r="L182" s="10">
        <v>20571</v>
      </c>
      <c r="M182" s="11" t="s">
        <v>28</v>
      </c>
      <c r="N182" s="10">
        <v>9409</v>
      </c>
      <c r="O182" s="11" t="s">
        <v>29</v>
      </c>
      <c r="R182" s="14" t="s">
        <v>337</v>
      </c>
      <c r="S182" s="9">
        <f>SUMIF(F:F,R182,C:C)</f>
        <v>4432</v>
      </c>
      <c r="T182" s="12">
        <f>SUMIF(F:F,R182,D:D)/COUNTIF(F:F,R182)</f>
        <v>2.9</v>
      </c>
      <c r="U182" s="9">
        <f>COUNTIF(F:F,R182)</f>
        <v>1</v>
      </c>
      <c r="V182" s="9">
        <f>SUMIF(F:F,R182,B:B)/COUNTIF(F:F,R182)</f>
        <v>48628</v>
      </c>
    </row>
    <row r="183" spans="1:22" ht="12.75" customHeight="1" x14ac:dyDescent="0.35">
      <c r="A183" s="6" t="s">
        <v>740</v>
      </c>
      <c r="B183" s="7">
        <f t="shared" si="2"/>
        <v>13936</v>
      </c>
      <c r="C183" s="8">
        <v>12182</v>
      </c>
      <c r="D183" s="9">
        <v>2</v>
      </c>
      <c r="E183" s="9" t="s">
        <v>731</v>
      </c>
      <c r="F183" s="9" t="s">
        <v>172</v>
      </c>
      <c r="G183" s="9" t="s">
        <v>741</v>
      </c>
      <c r="H183" s="9" t="s">
        <v>46</v>
      </c>
      <c r="K183" s="10" t="s">
        <v>742</v>
      </c>
      <c r="L183" s="10">
        <v>13936</v>
      </c>
      <c r="M183" s="11" t="s">
        <v>28</v>
      </c>
      <c r="N183" s="10">
        <v>13936</v>
      </c>
      <c r="O183" s="11" t="s">
        <v>29</v>
      </c>
    </row>
    <row r="184" spans="1:22" ht="12.75" customHeight="1" x14ac:dyDescent="0.35">
      <c r="A184" s="6" t="s">
        <v>743</v>
      </c>
      <c r="B184" s="7">
        <f t="shared" si="2"/>
        <v>10702.5</v>
      </c>
      <c r="C184" s="8">
        <v>1755</v>
      </c>
      <c r="D184" s="9">
        <v>2</v>
      </c>
      <c r="E184" s="9" t="s">
        <v>731</v>
      </c>
      <c r="F184" s="9" t="s">
        <v>412</v>
      </c>
      <c r="G184" s="9" t="s">
        <v>413</v>
      </c>
      <c r="H184" s="9" t="s">
        <v>70</v>
      </c>
      <c r="K184" s="10" t="s">
        <v>744</v>
      </c>
      <c r="L184" s="10">
        <v>18090</v>
      </c>
      <c r="M184" s="11" t="s">
        <v>28</v>
      </c>
      <c r="N184" s="10">
        <v>8240</v>
      </c>
      <c r="O184" s="11" t="s">
        <v>29</v>
      </c>
    </row>
    <row r="185" spans="1:22" ht="12.75" customHeight="1" x14ac:dyDescent="0.35">
      <c r="A185" s="6" t="s">
        <v>745</v>
      </c>
      <c r="B185" s="7">
        <f t="shared" si="2"/>
        <v>11250</v>
      </c>
      <c r="C185" s="8">
        <v>9374</v>
      </c>
      <c r="D185" s="9">
        <v>2</v>
      </c>
      <c r="E185" s="9" t="s">
        <v>731</v>
      </c>
      <c r="F185" s="9" t="s">
        <v>445</v>
      </c>
      <c r="G185" s="9" t="s">
        <v>746</v>
      </c>
      <c r="H185" s="9" t="s">
        <v>481</v>
      </c>
      <c r="K185" s="10" t="s">
        <v>747</v>
      </c>
      <c r="L185" s="10">
        <v>19797</v>
      </c>
      <c r="M185" s="11" t="s">
        <v>28</v>
      </c>
      <c r="N185" s="10">
        <v>8401</v>
      </c>
      <c r="O185" s="11" t="s">
        <v>29</v>
      </c>
      <c r="T185" s="12">
        <f>MAX(T2:T182)</f>
        <v>4.8</v>
      </c>
    </row>
    <row r="186" spans="1:22" ht="12.75" customHeight="1" x14ac:dyDescent="0.35">
      <c r="A186" s="6" t="s">
        <v>748</v>
      </c>
      <c r="B186" s="7">
        <f t="shared" si="2"/>
        <v>48669</v>
      </c>
      <c r="C186" s="8">
        <v>5754</v>
      </c>
      <c r="D186" s="9">
        <v>2</v>
      </c>
      <c r="E186" s="9" t="s">
        <v>731</v>
      </c>
      <c r="F186" s="9" t="s">
        <v>280</v>
      </c>
      <c r="G186" s="9" t="s">
        <v>635</v>
      </c>
      <c r="H186" s="9" t="s">
        <v>179</v>
      </c>
      <c r="K186" s="10">
        <v>48669</v>
      </c>
      <c r="L186" s="10">
        <v>48669</v>
      </c>
    </row>
    <row r="187" spans="1:22" ht="12.75" customHeight="1" x14ac:dyDescent="0.35">
      <c r="A187" s="6" t="s">
        <v>749</v>
      </c>
      <c r="B187" s="7">
        <f t="shared" si="2"/>
        <v>9928</v>
      </c>
      <c r="C187" s="8">
        <v>25402</v>
      </c>
      <c r="D187" s="9" t="s">
        <v>689</v>
      </c>
      <c r="E187" s="9" t="s">
        <v>750</v>
      </c>
      <c r="F187" s="9" t="s">
        <v>127</v>
      </c>
      <c r="G187" s="9" t="s">
        <v>751</v>
      </c>
      <c r="H187" s="9" t="s">
        <v>196</v>
      </c>
      <c r="K187" s="10" t="s">
        <v>752</v>
      </c>
      <c r="L187" s="10">
        <v>21595</v>
      </c>
      <c r="M187" s="11" t="s">
        <v>28</v>
      </c>
      <c r="N187" s="10">
        <v>6039</v>
      </c>
      <c r="O187" s="11" t="s">
        <v>29</v>
      </c>
    </row>
    <row r="188" spans="1:22" ht="12.75" customHeight="1" x14ac:dyDescent="0.35">
      <c r="A188" s="6" t="s">
        <v>753</v>
      </c>
      <c r="B188" s="7">
        <f t="shared" si="2"/>
        <v>9849.25</v>
      </c>
      <c r="C188" s="8">
        <v>7492</v>
      </c>
      <c r="D188" s="9" t="s">
        <v>689</v>
      </c>
      <c r="E188" s="9" t="s">
        <v>750</v>
      </c>
      <c r="F188" s="9" t="s">
        <v>385</v>
      </c>
      <c r="G188" s="9" t="s">
        <v>754</v>
      </c>
      <c r="H188" s="9" t="s">
        <v>520</v>
      </c>
      <c r="K188" s="10" t="s">
        <v>755</v>
      </c>
      <c r="L188" s="10">
        <v>17614</v>
      </c>
      <c r="M188" s="11" t="s">
        <v>28</v>
      </c>
      <c r="N188" s="10">
        <v>7261</v>
      </c>
      <c r="O188" s="11" t="s">
        <v>29</v>
      </c>
    </row>
    <row r="189" spans="1:22" ht="12.75" customHeight="1" x14ac:dyDescent="0.35">
      <c r="A189" s="6" t="s">
        <v>756</v>
      </c>
      <c r="B189" s="7">
        <f t="shared" si="2"/>
        <v>13223.5</v>
      </c>
      <c r="C189" s="8">
        <v>9326</v>
      </c>
      <c r="D189" s="9" t="s">
        <v>689</v>
      </c>
      <c r="E189" s="9" t="s">
        <v>750</v>
      </c>
      <c r="F189" s="9" t="s">
        <v>96</v>
      </c>
      <c r="G189" s="9" t="s">
        <v>757</v>
      </c>
      <c r="H189" s="9" t="s">
        <v>80</v>
      </c>
      <c r="K189" s="10" t="s">
        <v>758</v>
      </c>
      <c r="L189" s="10">
        <v>22561</v>
      </c>
      <c r="M189" s="11" t="s">
        <v>28</v>
      </c>
      <c r="N189" s="10">
        <v>10111</v>
      </c>
      <c r="O189" s="11" t="s">
        <v>29</v>
      </c>
    </row>
    <row r="190" spans="1:22" ht="12.75" customHeight="1" x14ac:dyDescent="0.35">
      <c r="A190" s="6" t="s">
        <v>759</v>
      </c>
      <c r="B190" s="7">
        <f t="shared" si="2"/>
        <v>10283.5</v>
      </c>
      <c r="C190" s="8">
        <v>6362</v>
      </c>
      <c r="D190" s="9" t="s">
        <v>689</v>
      </c>
      <c r="E190" s="9" t="s">
        <v>750</v>
      </c>
      <c r="F190" s="9" t="s">
        <v>86</v>
      </c>
      <c r="G190" s="9" t="s">
        <v>89</v>
      </c>
      <c r="H190" s="9" t="s">
        <v>90</v>
      </c>
      <c r="K190" s="10" t="s">
        <v>760</v>
      </c>
      <c r="L190" s="10">
        <v>17833</v>
      </c>
      <c r="M190" s="11" t="s">
        <v>28</v>
      </c>
      <c r="N190" s="10">
        <v>7767</v>
      </c>
      <c r="O190" s="11" t="s">
        <v>29</v>
      </c>
    </row>
    <row r="191" spans="1:22" ht="12.75" customHeight="1" x14ac:dyDescent="0.35">
      <c r="A191" s="6" t="s">
        <v>761</v>
      </c>
      <c r="B191" s="7">
        <f t="shared" si="2"/>
        <v>16238.25</v>
      </c>
      <c r="C191" s="8">
        <v>16568</v>
      </c>
      <c r="D191" s="9" t="s">
        <v>689</v>
      </c>
      <c r="E191" s="9" t="s">
        <v>750</v>
      </c>
      <c r="F191" s="9" t="s">
        <v>624</v>
      </c>
      <c r="G191" s="9" t="s">
        <v>311</v>
      </c>
      <c r="H191" s="9" t="s">
        <v>51</v>
      </c>
      <c r="K191" s="10" t="s">
        <v>762</v>
      </c>
      <c r="L191" s="10">
        <v>24735</v>
      </c>
      <c r="M191" s="11" t="s">
        <v>28</v>
      </c>
      <c r="N191" s="10">
        <v>13406</v>
      </c>
      <c r="O191" s="11" t="s">
        <v>29</v>
      </c>
    </row>
    <row r="192" spans="1:22" ht="12.75" customHeight="1" x14ac:dyDescent="0.35">
      <c r="A192" s="6" t="s">
        <v>763</v>
      </c>
      <c r="B192" s="7">
        <f t="shared" si="2"/>
        <v>39130</v>
      </c>
      <c r="C192" s="8">
        <v>2681</v>
      </c>
      <c r="D192" s="9" t="s">
        <v>689</v>
      </c>
      <c r="E192" s="9" t="s">
        <v>750</v>
      </c>
      <c r="F192" s="9" t="s">
        <v>158</v>
      </c>
      <c r="G192" s="9" t="s">
        <v>159</v>
      </c>
      <c r="H192" s="9" t="s">
        <v>58</v>
      </c>
      <c r="K192" s="10">
        <v>39130</v>
      </c>
      <c r="L192" s="10">
        <v>39130</v>
      </c>
    </row>
    <row r="193" spans="1:15" ht="12.75" customHeight="1" x14ac:dyDescent="0.35">
      <c r="A193" s="6" t="s">
        <v>764</v>
      </c>
      <c r="B193" s="7">
        <f t="shared" si="2"/>
        <v>10059</v>
      </c>
      <c r="C193" s="8">
        <v>7455</v>
      </c>
      <c r="D193" s="9" t="s">
        <v>689</v>
      </c>
      <c r="E193" s="9" t="s">
        <v>750</v>
      </c>
      <c r="F193" s="9" t="s">
        <v>586</v>
      </c>
      <c r="G193" s="9" t="s">
        <v>765</v>
      </c>
      <c r="H193" s="9" t="s">
        <v>80</v>
      </c>
      <c r="K193" s="10" t="s">
        <v>766</v>
      </c>
      <c r="L193" s="10">
        <v>10059</v>
      </c>
      <c r="M193" s="11" t="s">
        <v>28</v>
      </c>
      <c r="N193" s="10">
        <v>10059</v>
      </c>
      <c r="O193" s="11" t="s">
        <v>29</v>
      </c>
    </row>
    <row r="194" spans="1:15" ht="12.75" customHeight="1" x14ac:dyDescent="0.35">
      <c r="A194" s="6" t="s">
        <v>767</v>
      </c>
      <c r="B194" s="7">
        <f t="shared" si="2"/>
        <v>8979.75</v>
      </c>
      <c r="C194" s="8">
        <v>10959</v>
      </c>
      <c r="D194" s="9" t="s">
        <v>689</v>
      </c>
      <c r="E194" s="9" t="s">
        <v>750</v>
      </c>
      <c r="F194" s="9" t="s">
        <v>156</v>
      </c>
      <c r="G194" s="9" t="s">
        <v>768</v>
      </c>
      <c r="H194" s="9" t="s">
        <v>574</v>
      </c>
      <c r="K194" s="10" t="s">
        <v>769</v>
      </c>
      <c r="L194" s="10">
        <v>11403</v>
      </c>
      <c r="M194" s="11" t="s">
        <v>28</v>
      </c>
      <c r="N194" s="10">
        <v>8172</v>
      </c>
      <c r="O194" s="11" t="s">
        <v>29</v>
      </c>
    </row>
    <row r="195" spans="1:15" ht="12.75" customHeight="1" x14ac:dyDescent="0.35">
      <c r="A195" s="6" t="s">
        <v>770</v>
      </c>
      <c r="B195" s="7">
        <f t="shared" si="2"/>
        <v>10638</v>
      </c>
      <c r="C195" s="8">
        <v>7007</v>
      </c>
      <c r="D195" s="9" t="s">
        <v>689</v>
      </c>
      <c r="E195" s="9" t="s">
        <v>750</v>
      </c>
      <c r="F195" s="9" t="s">
        <v>204</v>
      </c>
      <c r="G195" s="9" t="s">
        <v>205</v>
      </c>
      <c r="H195" s="9" t="s">
        <v>206</v>
      </c>
      <c r="K195" s="10" t="s">
        <v>771</v>
      </c>
      <c r="L195" s="10">
        <v>20178</v>
      </c>
      <c r="M195" s="11" t="s">
        <v>28</v>
      </c>
      <c r="N195" s="10">
        <v>7458</v>
      </c>
      <c r="O195" s="11" t="s">
        <v>29</v>
      </c>
    </row>
    <row r="196" spans="1:15" ht="12.75" customHeight="1" x14ac:dyDescent="0.35">
      <c r="A196" s="6" t="s">
        <v>772</v>
      </c>
      <c r="B196" s="7">
        <f t="shared" ref="B196:B207" si="3">IF(N196="",L196,0.75*N196+0.25*L196)</f>
        <v>11574.5</v>
      </c>
      <c r="C196" s="8">
        <v>6811</v>
      </c>
      <c r="D196" s="9" t="s">
        <v>689</v>
      </c>
      <c r="E196" s="9" t="s">
        <v>750</v>
      </c>
      <c r="F196" s="9" t="s">
        <v>402</v>
      </c>
      <c r="G196" s="9" t="s">
        <v>773</v>
      </c>
      <c r="H196" s="9" t="s">
        <v>80</v>
      </c>
      <c r="K196" s="10" t="s">
        <v>774</v>
      </c>
      <c r="L196" s="10">
        <v>20912</v>
      </c>
      <c r="M196" s="11" t="s">
        <v>28</v>
      </c>
      <c r="N196" s="10">
        <v>8462</v>
      </c>
      <c r="O196" s="11" t="s">
        <v>29</v>
      </c>
    </row>
    <row r="197" spans="1:15" ht="12.75" customHeight="1" x14ac:dyDescent="0.35">
      <c r="A197" s="6" t="s">
        <v>775</v>
      </c>
      <c r="B197" s="7">
        <f t="shared" si="3"/>
        <v>13733.5</v>
      </c>
      <c r="C197" s="8">
        <v>34244</v>
      </c>
      <c r="D197" s="9" t="s">
        <v>689</v>
      </c>
      <c r="E197" s="9" t="s">
        <v>750</v>
      </c>
      <c r="F197" s="9" t="s">
        <v>644</v>
      </c>
      <c r="G197" s="9" t="s">
        <v>776</v>
      </c>
      <c r="H197" s="9" t="s">
        <v>80</v>
      </c>
      <c r="K197" s="10" t="s">
        <v>777</v>
      </c>
      <c r="L197" s="10">
        <v>23071</v>
      </c>
      <c r="M197" s="11" t="s">
        <v>28</v>
      </c>
      <c r="N197" s="10">
        <v>10621</v>
      </c>
      <c r="O197" s="11" t="s">
        <v>29</v>
      </c>
    </row>
    <row r="198" spans="1:15" ht="12.75" customHeight="1" x14ac:dyDescent="0.35">
      <c r="A198" s="6" t="s">
        <v>778</v>
      </c>
      <c r="B198" s="7">
        <f t="shared" si="3"/>
        <v>22235</v>
      </c>
      <c r="C198" s="8" t="s">
        <v>689</v>
      </c>
      <c r="D198" s="9" t="s">
        <v>689</v>
      </c>
      <c r="E198" s="9" t="s">
        <v>750</v>
      </c>
      <c r="F198" s="9" t="s">
        <v>716</v>
      </c>
      <c r="G198" s="9" t="s">
        <v>779</v>
      </c>
      <c r="H198" s="9" t="s">
        <v>284</v>
      </c>
      <c r="K198" s="10">
        <v>22235</v>
      </c>
      <c r="L198" s="10">
        <v>22235</v>
      </c>
    </row>
    <row r="199" spans="1:15" ht="12.75" customHeight="1" x14ac:dyDescent="0.35">
      <c r="A199" s="6" t="s">
        <v>780</v>
      </c>
      <c r="B199" s="7">
        <f t="shared" si="3"/>
        <v>32250</v>
      </c>
      <c r="C199" s="8">
        <v>2941</v>
      </c>
      <c r="D199" s="9" t="s">
        <v>689</v>
      </c>
      <c r="E199" s="9" t="s">
        <v>750</v>
      </c>
      <c r="F199" s="9" t="s">
        <v>150</v>
      </c>
      <c r="G199" s="9" t="s">
        <v>781</v>
      </c>
      <c r="H199" s="9" t="s">
        <v>211</v>
      </c>
      <c r="K199" s="10">
        <v>32250</v>
      </c>
      <c r="L199" s="10">
        <v>32250</v>
      </c>
    </row>
    <row r="200" spans="1:15" ht="12.75" customHeight="1" x14ac:dyDescent="0.35">
      <c r="A200" s="6" t="s">
        <v>782</v>
      </c>
      <c r="B200" s="7">
        <f t="shared" si="3"/>
        <v>41158</v>
      </c>
      <c r="C200" s="8">
        <v>2646</v>
      </c>
      <c r="D200" s="9" t="s">
        <v>689</v>
      </c>
      <c r="E200" s="9" t="s">
        <v>750</v>
      </c>
      <c r="F200" s="9" t="s">
        <v>286</v>
      </c>
      <c r="G200" s="9" t="s">
        <v>672</v>
      </c>
      <c r="H200" s="9" t="s">
        <v>51</v>
      </c>
      <c r="K200" s="10">
        <v>41158</v>
      </c>
      <c r="L200" s="10">
        <v>41158</v>
      </c>
    </row>
    <row r="201" spans="1:15" ht="12.75" customHeight="1" x14ac:dyDescent="0.35">
      <c r="A201" s="6" t="s">
        <v>783</v>
      </c>
      <c r="B201" s="7">
        <f t="shared" si="3"/>
        <v>12778</v>
      </c>
      <c r="C201" s="8">
        <v>15998</v>
      </c>
      <c r="D201" s="9" t="s">
        <v>689</v>
      </c>
      <c r="E201" s="9" t="s">
        <v>750</v>
      </c>
      <c r="F201" s="9" t="s">
        <v>414</v>
      </c>
      <c r="G201" s="9" t="s">
        <v>784</v>
      </c>
      <c r="H201" s="9" t="s">
        <v>466</v>
      </c>
      <c r="K201" s="10" t="s">
        <v>785</v>
      </c>
      <c r="L201" s="10">
        <v>23074</v>
      </c>
      <c r="M201" s="11" t="s">
        <v>28</v>
      </c>
      <c r="N201" s="10">
        <v>9346</v>
      </c>
      <c r="O201" s="11" t="s">
        <v>29</v>
      </c>
    </row>
    <row r="202" spans="1:15" ht="12.75" customHeight="1" x14ac:dyDescent="0.35">
      <c r="A202" s="6" t="s">
        <v>786</v>
      </c>
      <c r="B202" s="7">
        <f t="shared" si="3"/>
        <v>13800.25</v>
      </c>
      <c r="C202" s="8">
        <v>11708</v>
      </c>
      <c r="D202" s="9" t="s">
        <v>689</v>
      </c>
      <c r="E202" s="9" t="s">
        <v>750</v>
      </c>
      <c r="F202" s="9" t="s">
        <v>394</v>
      </c>
      <c r="G202" s="9" t="s">
        <v>787</v>
      </c>
      <c r="H202" s="9" t="s">
        <v>242</v>
      </c>
      <c r="K202" s="10" t="s">
        <v>788</v>
      </c>
      <c r="L202" s="10">
        <v>25999</v>
      </c>
      <c r="M202" s="11" t="s">
        <v>28</v>
      </c>
      <c r="N202" s="10">
        <v>9734</v>
      </c>
      <c r="O202" s="11" t="s">
        <v>29</v>
      </c>
    </row>
    <row r="203" spans="1:15" ht="12.75" customHeight="1" x14ac:dyDescent="0.35">
      <c r="A203" s="6" t="s">
        <v>789</v>
      </c>
      <c r="B203" s="7">
        <f t="shared" si="3"/>
        <v>9903</v>
      </c>
      <c r="C203" s="8">
        <v>6442</v>
      </c>
      <c r="D203" s="9" t="s">
        <v>689</v>
      </c>
      <c r="E203" s="9" t="s">
        <v>750</v>
      </c>
      <c r="F203" s="9" t="s">
        <v>523</v>
      </c>
      <c r="G203" s="9" t="s">
        <v>524</v>
      </c>
      <c r="H203" s="9" t="s">
        <v>466</v>
      </c>
      <c r="K203" s="10" t="s">
        <v>790</v>
      </c>
      <c r="L203" s="10">
        <v>13530</v>
      </c>
      <c r="M203" s="11" t="s">
        <v>28</v>
      </c>
      <c r="N203" s="10">
        <v>8694</v>
      </c>
      <c r="O203" s="11" t="s">
        <v>29</v>
      </c>
    </row>
    <row r="204" spans="1:15" ht="12.75" customHeight="1" x14ac:dyDescent="0.35">
      <c r="A204" s="6" t="s">
        <v>791</v>
      </c>
      <c r="B204" s="7">
        <f t="shared" si="3"/>
        <v>12762</v>
      </c>
      <c r="C204" s="8">
        <v>11255</v>
      </c>
      <c r="D204" s="9" t="s">
        <v>689</v>
      </c>
      <c r="E204" s="9" t="s">
        <v>750</v>
      </c>
      <c r="F204" s="9" t="s">
        <v>339</v>
      </c>
      <c r="G204" s="9" t="s">
        <v>792</v>
      </c>
      <c r="H204" s="9" t="s">
        <v>738</v>
      </c>
      <c r="K204" s="10" t="s">
        <v>793</v>
      </c>
      <c r="L204" s="10">
        <v>21462</v>
      </c>
      <c r="M204" s="11" t="s">
        <v>28</v>
      </c>
      <c r="N204" s="10">
        <v>9862</v>
      </c>
      <c r="O204" s="11" t="s">
        <v>29</v>
      </c>
    </row>
    <row r="205" spans="1:15" ht="12.75" customHeight="1" x14ac:dyDescent="0.35">
      <c r="A205" s="6" t="s">
        <v>794</v>
      </c>
      <c r="B205" s="7">
        <f t="shared" si="3"/>
        <v>14108.5</v>
      </c>
      <c r="C205" s="8">
        <v>31209</v>
      </c>
      <c r="D205" s="9" t="s">
        <v>689</v>
      </c>
      <c r="E205" s="9" t="s">
        <v>750</v>
      </c>
      <c r="F205" s="9" t="s">
        <v>277</v>
      </c>
      <c r="G205" s="9" t="s">
        <v>795</v>
      </c>
      <c r="H205" s="9" t="s">
        <v>80</v>
      </c>
      <c r="K205" s="10" t="s">
        <v>796</v>
      </c>
      <c r="L205" s="10">
        <v>23716</v>
      </c>
      <c r="M205" s="11" t="s">
        <v>28</v>
      </c>
      <c r="N205" s="10">
        <v>10906</v>
      </c>
      <c r="O205" s="11" t="s">
        <v>29</v>
      </c>
    </row>
    <row r="206" spans="1:15" ht="12.75" customHeight="1" x14ac:dyDescent="0.35">
      <c r="A206" s="6" t="s">
        <v>797</v>
      </c>
      <c r="B206" s="7">
        <f t="shared" si="3"/>
        <v>12573.5</v>
      </c>
      <c r="C206" s="8">
        <v>10170</v>
      </c>
      <c r="D206" s="9" t="s">
        <v>689</v>
      </c>
      <c r="E206" s="9" t="s">
        <v>750</v>
      </c>
      <c r="F206" s="9" t="s">
        <v>192</v>
      </c>
      <c r="G206" s="9" t="s">
        <v>798</v>
      </c>
      <c r="H206" s="9" t="s">
        <v>206</v>
      </c>
      <c r="K206" s="10" t="s">
        <v>799</v>
      </c>
      <c r="L206" s="10">
        <v>24662</v>
      </c>
      <c r="M206" s="11" t="s">
        <v>28</v>
      </c>
      <c r="N206" s="10">
        <v>8544</v>
      </c>
      <c r="O206" s="11" t="s">
        <v>29</v>
      </c>
    </row>
    <row r="207" spans="1:15" ht="12.75" customHeight="1" x14ac:dyDescent="0.35">
      <c r="A207" s="6" t="s">
        <v>800</v>
      </c>
      <c r="B207" s="7">
        <f t="shared" si="3"/>
        <v>12632</v>
      </c>
      <c r="C207" s="8">
        <v>18313</v>
      </c>
      <c r="D207" s="9" t="s">
        <v>689</v>
      </c>
      <c r="E207" s="9" t="s">
        <v>750</v>
      </c>
      <c r="F207" s="9" t="s">
        <v>390</v>
      </c>
      <c r="G207" s="9" t="s">
        <v>801</v>
      </c>
      <c r="H207" s="9" t="s">
        <v>51</v>
      </c>
      <c r="K207" s="10" t="s">
        <v>802</v>
      </c>
      <c r="L207" s="10">
        <v>14699</v>
      </c>
      <c r="M207" s="11" t="s">
        <v>28</v>
      </c>
      <c r="N207" s="10">
        <v>11943</v>
      </c>
      <c r="O207" s="11" t="s">
        <v>29</v>
      </c>
    </row>
  </sheetData>
  <mergeCells count="3">
    <mergeCell ref="L2:O2"/>
    <mergeCell ref="C1:H1"/>
    <mergeCell ref="R1:V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Dardia, Kristen</dc:creator>
  <cp:lastModifiedBy>Dardia, Kristen</cp:lastModifiedBy>
  <dcterms:created xsi:type="dcterms:W3CDTF">2019-01-24T16:40:04Z</dcterms:created>
  <dcterms:modified xsi:type="dcterms:W3CDTF">2019-01-24T22:05:00Z</dcterms:modified>
</cp:coreProperties>
</file>