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ang/Documents/GitHub/SERA-supply-chain-inputs/cases/NewTAZ_15D/inputs/components/"/>
    </mc:Choice>
  </mc:AlternateContent>
  <xr:revisionPtr revIDLastSave="0" documentId="13_ncr:40009_{ADBAB365-1ED9-444C-B8AE-7DE5EBD6B5C6}" xr6:coauthVersionLast="47" xr6:coauthVersionMax="47" xr10:uidLastSave="{00000000-0000-0000-0000-000000000000}"/>
  <bookViews>
    <workbookView xWindow="1100" yWindow="500" windowWidth="24460" windowHeight="14720" activeTab="5"/>
  </bookViews>
  <sheets>
    <sheet name="delivery-costs_CY_vartruck" sheetId="1" r:id="rId1"/>
    <sheet name="GH2 Terminals" sheetId="2" r:id="rId2"/>
    <sheet name="GH2 Terminals Penev" sheetId="3" r:id="rId3"/>
    <sheet name="LH2 Terminals" sheetId="4" r:id="rId4"/>
    <sheet name="GH2 Trucks" sheetId="5" r:id="rId5"/>
    <sheet name="LH2 Trucks" sheetId="6" r:id="rId6"/>
  </sheets>
  <definedNames>
    <definedName name="_xlnm._FilterDatabase" localSheetId="0" hidden="1">'delivery-costs_CY_vartruck'!$A$1:$O$1000</definedName>
    <definedName name="_xlnm._FilterDatabase" localSheetId="1" hidden="1">'GH2 Terminals'!$A$1:$O$1</definedName>
    <definedName name="_xlnm._FilterDatabase" localSheetId="4" hidden="1">'GH2 Trucks'!$A$1:$O$1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6" i="6" l="1"/>
  <c r="L24" i="6"/>
  <c r="L23" i="6"/>
  <c r="L69" i="5"/>
  <c r="AD34" i="5"/>
  <c r="AE34" i="5"/>
  <c r="AC53" i="6"/>
  <c r="AA53" i="6"/>
  <c r="AC43" i="6" l="1"/>
  <c r="AB43" i="6"/>
  <c r="AA43" i="6"/>
  <c r="AC23" i="6"/>
  <c r="AB23" i="6"/>
  <c r="AA23" i="6"/>
  <c r="AA40" i="6"/>
  <c r="AA41" i="6" s="1"/>
  <c r="AC37" i="6"/>
  <c r="AB37" i="6"/>
  <c r="AA37" i="6"/>
  <c r="AC36" i="6"/>
  <c r="AC40" i="6" s="1"/>
  <c r="AC41" i="6" s="1"/>
  <c r="AB36" i="6"/>
  <c r="AB40" i="6" s="1"/>
  <c r="AB41" i="6" s="1"/>
  <c r="AC45" i="6"/>
  <c r="AB45" i="6"/>
  <c r="AA45" i="6"/>
  <c r="AA14" i="6"/>
  <c r="AA20" i="6"/>
  <c r="AA21" i="6"/>
  <c r="AA17" i="6"/>
  <c r="AC14" i="6"/>
  <c r="AB14" i="6"/>
  <c r="AC16" i="6"/>
  <c r="AB16" i="6"/>
  <c r="AA16" i="6"/>
  <c r="AC25" i="6"/>
  <c r="AB25" i="6"/>
  <c r="AA25" i="6"/>
  <c r="AC17" i="6"/>
  <c r="AB17" i="6"/>
  <c r="AB20" i="6"/>
  <c r="AB21" i="6" s="1"/>
  <c r="AA7" i="6"/>
  <c r="AA3" i="6"/>
  <c r="W9" i="6"/>
  <c r="W2" i="5"/>
  <c r="V2" i="6"/>
  <c r="U2" i="6"/>
  <c r="T9" i="6"/>
  <c r="T8" i="6"/>
  <c r="T7" i="6"/>
  <c r="V7" i="6" s="1"/>
  <c r="W7" i="6" s="1"/>
  <c r="T6" i="6"/>
  <c r="T5" i="6"/>
  <c r="T4" i="6"/>
  <c r="T3" i="6"/>
  <c r="T2" i="6"/>
  <c r="S18" i="6"/>
  <c r="S17" i="6"/>
  <c r="S16" i="6"/>
  <c r="S15" i="6"/>
  <c r="S14" i="6"/>
  <c r="S13" i="6"/>
  <c r="S12" i="6"/>
  <c r="S11" i="6"/>
  <c r="S10" i="6"/>
  <c r="R18" i="6"/>
  <c r="R17" i="6"/>
  <c r="R16" i="6"/>
  <c r="R15" i="6"/>
  <c r="R14" i="6"/>
  <c r="R13" i="6"/>
  <c r="R12" i="6"/>
  <c r="R11" i="6"/>
  <c r="R10" i="6"/>
  <c r="P11" i="6"/>
  <c r="P12" i="6"/>
  <c r="P13" i="6"/>
  <c r="P14" i="6"/>
  <c r="P15" i="6"/>
  <c r="P16" i="6"/>
  <c r="P17" i="6"/>
  <c r="P18" i="6"/>
  <c r="P10" i="6"/>
  <c r="P7" i="6"/>
  <c r="Q7" i="6"/>
  <c r="S7" i="6"/>
  <c r="U7" i="6"/>
  <c r="P8" i="6"/>
  <c r="S8" i="6" s="1"/>
  <c r="Q8" i="6"/>
  <c r="P9" i="6"/>
  <c r="Q9" i="6"/>
  <c r="S9" i="6" s="1"/>
  <c r="Q6" i="6"/>
  <c r="P6" i="6"/>
  <c r="Q5" i="6"/>
  <c r="S5" i="6" s="1"/>
  <c r="P5" i="6"/>
  <c r="Q4" i="6"/>
  <c r="S4" i="6" s="1"/>
  <c r="P4" i="6"/>
  <c r="Q3" i="6"/>
  <c r="P3" i="6"/>
  <c r="Q2" i="6"/>
  <c r="S2" i="6" s="1"/>
  <c r="P2" i="6"/>
  <c r="AG34" i="5"/>
  <c r="AC34" i="5"/>
  <c r="AC28" i="5"/>
  <c r="AH24" i="5"/>
  <c r="AJ23" i="5"/>
  <c r="AH20" i="5"/>
  <c r="S34" i="5"/>
  <c r="AJ24" i="5"/>
  <c r="AJ20" i="5"/>
  <c r="AH23" i="5"/>
  <c r="AH10" i="5"/>
  <c r="AC24" i="5"/>
  <c r="AC26" i="5" s="1"/>
  <c r="AL27" i="5"/>
  <c r="AL30" i="5" s="1"/>
  <c r="AH11" i="5"/>
  <c r="AH12" i="5" s="1"/>
  <c r="AJ19" i="5"/>
  <c r="AH19" i="5"/>
  <c r="AJ17" i="5"/>
  <c r="AH17" i="5"/>
  <c r="AJ10" i="5"/>
  <c r="AJ9" i="5"/>
  <c r="AJ11" i="5" s="1"/>
  <c r="AJ12" i="5" s="1"/>
  <c r="AJ6" i="5"/>
  <c r="AH6" i="5"/>
  <c r="AE18" i="5"/>
  <c r="AD18" i="5"/>
  <c r="AC18" i="5"/>
  <c r="P34" i="5"/>
  <c r="AC4" i="5"/>
  <c r="AC8" i="5" s="1"/>
  <c r="T34" i="5"/>
  <c r="AE17" i="5"/>
  <c r="AD17" i="5"/>
  <c r="AC17" i="5"/>
  <c r="V56" i="5"/>
  <c r="W56" i="5" s="1"/>
  <c r="V64" i="5"/>
  <c r="W64" i="5" s="1"/>
  <c r="U32" i="5"/>
  <c r="U35" i="5"/>
  <c r="V35" i="5" s="1"/>
  <c r="U39" i="5"/>
  <c r="V39" i="5" s="1"/>
  <c r="U40" i="5"/>
  <c r="U43" i="5"/>
  <c r="V43" i="5" s="1"/>
  <c r="U47" i="5"/>
  <c r="V47" i="5" s="1"/>
  <c r="U51" i="5"/>
  <c r="V51" i="5" s="1"/>
  <c r="U55" i="5"/>
  <c r="V55" i="5" s="1"/>
  <c r="U56" i="5"/>
  <c r="U59" i="5"/>
  <c r="V59" i="5" s="1"/>
  <c r="U63" i="5"/>
  <c r="V63" i="5" s="1"/>
  <c r="U64" i="5"/>
  <c r="T3" i="5"/>
  <c r="T7" i="5"/>
  <c r="T8" i="5"/>
  <c r="T11" i="5"/>
  <c r="T16" i="5"/>
  <c r="T19" i="5"/>
  <c r="T23" i="5"/>
  <c r="T24" i="5"/>
  <c r="T27" i="5"/>
  <c r="T31" i="5"/>
  <c r="T32" i="5"/>
  <c r="T35" i="5"/>
  <c r="T39" i="5"/>
  <c r="T41" i="5"/>
  <c r="T43" i="5"/>
  <c r="T47" i="5"/>
  <c r="T49" i="5"/>
  <c r="T51" i="5"/>
  <c r="T55" i="5"/>
  <c r="T57" i="5"/>
  <c r="T59" i="5"/>
  <c r="T63" i="5"/>
  <c r="T65" i="5"/>
  <c r="S35" i="5"/>
  <c r="S39" i="5"/>
  <c r="S40" i="5"/>
  <c r="S43" i="5"/>
  <c r="S47" i="5"/>
  <c r="S48" i="5"/>
  <c r="S51" i="5"/>
  <c r="S55" i="5"/>
  <c r="S59" i="5"/>
  <c r="S63" i="5"/>
  <c r="S16" i="5"/>
  <c r="S24" i="5"/>
  <c r="S32" i="5"/>
  <c r="S8" i="5"/>
  <c r="S4" i="5"/>
  <c r="S3" i="5"/>
  <c r="R35" i="5"/>
  <c r="R36" i="5"/>
  <c r="S36" i="5" s="1"/>
  <c r="R37" i="5"/>
  <c r="S37" i="5" s="1"/>
  <c r="R38" i="5"/>
  <c r="R39" i="5"/>
  <c r="R40" i="5"/>
  <c r="R41" i="5"/>
  <c r="S41" i="5" s="1"/>
  <c r="R42" i="5"/>
  <c r="R43" i="5"/>
  <c r="R44" i="5"/>
  <c r="R45" i="5"/>
  <c r="S45" i="5" s="1"/>
  <c r="R46" i="5"/>
  <c r="R47" i="5"/>
  <c r="R48" i="5"/>
  <c r="R49" i="5"/>
  <c r="S49" i="5" s="1"/>
  <c r="R50" i="5"/>
  <c r="R51" i="5"/>
  <c r="R52" i="5"/>
  <c r="R53" i="5"/>
  <c r="S53" i="5" s="1"/>
  <c r="R54" i="5"/>
  <c r="R55" i="5"/>
  <c r="R56" i="5"/>
  <c r="R57" i="5"/>
  <c r="S57" i="5" s="1"/>
  <c r="R58" i="5"/>
  <c r="R59" i="5"/>
  <c r="R60" i="5"/>
  <c r="R61" i="5"/>
  <c r="S61" i="5" s="1"/>
  <c r="R62" i="5"/>
  <c r="R63" i="5"/>
  <c r="R64" i="5"/>
  <c r="R65" i="5"/>
  <c r="S65" i="5" s="1"/>
  <c r="R34" i="5"/>
  <c r="P3" i="5"/>
  <c r="Q3" i="5"/>
  <c r="P4" i="5"/>
  <c r="T4" i="5" s="1"/>
  <c r="Q4" i="5"/>
  <c r="P5" i="5"/>
  <c r="T5" i="5" s="1"/>
  <c r="Q5" i="5"/>
  <c r="P6" i="5"/>
  <c r="T6" i="5" s="1"/>
  <c r="Q6" i="5"/>
  <c r="P7" i="5"/>
  <c r="Q7" i="5"/>
  <c r="S7" i="5" s="1"/>
  <c r="P8" i="5"/>
  <c r="Q8" i="5"/>
  <c r="P9" i="5"/>
  <c r="T9" i="5" s="1"/>
  <c r="Q9" i="5"/>
  <c r="S9" i="5" s="1"/>
  <c r="P10" i="5"/>
  <c r="Q10" i="5"/>
  <c r="P11" i="5"/>
  <c r="Q11" i="5"/>
  <c r="S11" i="5" s="1"/>
  <c r="P12" i="5"/>
  <c r="T12" i="5" s="1"/>
  <c r="Q12" i="5"/>
  <c r="P13" i="5"/>
  <c r="T13" i="5" s="1"/>
  <c r="Q13" i="5"/>
  <c r="P14" i="5"/>
  <c r="Q14" i="5"/>
  <c r="P15" i="5"/>
  <c r="T15" i="5" s="1"/>
  <c r="Q15" i="5"/>
  <c r="S15" i="5" s="1"/>
  <c r="P16" i="5"/>
  <c r="Q16" i="5"/>
  <c r="P17" i="5"/>
  <c r="T17" i="5" s="1"/>
  <c r="Q17" i="5"/>
  <c r="P18" i="5"/>
  <c r="Q18" i="5"/>
  <c r="P19" i="5"/>
  <c r="Q19" i="5"/>
  <c r="S19" i="5" s="1"/>
  <c r="P20" i="5"/>
  <c r="T20" i="5" s="1"/>
  <c r="Q20" i="5"/>
  <c r="P21" i="5"/>
  <c r="T21" i="5" s="1"/>
  <c r="Q21" i="5"/>
  <c r="P22" i="5"/>
  <c r="Q22" i="5"/>
  <c r="P23" i="5"/>
  <c r="Q23" i="5"/>
  <c r="P24" i="5"/>
  <c r="Q24" i="5"/>
  <c r="P25" i="5"/>
  <c r="T25" i="5" s="1"/>
  <c r="Q25" i="5"/>
  <c r="P26" i="5"/>
  <c r="Q26" i="5"/>
  <c r="P27" i="5"/>
  <c r="Q27" i="5"/>
  <c r="S27" i="5" s="1"/>
  <c r="P28" i="5"/>
  <c r="T28" i="5" s="1"/>
  <c r="Q28" i="5"/>
  <c r="P29" i="5"/>
  <c r="T29" i="5" s="1"/>
  <c r="Q29" i="5"/>
  <c r="P30" i="5"/>
  <c r="Q30" i="5"/>
  <c r="P31" i="5"/>
  <c r="Q31" i="5"/>
  <c r="S31" i="5" s="1"/>
  <c r="P32" i="5"/>
  <c r="Q32" i="5"/>
  <c r="P33" i="5"/>
  <c r="T33" i="5" s="1"/>
  <c r="Q33" i="5"/>
  <c r="Q34" i="5"/>
  <c r="P35" i="5"/>
  <c r="Q35" i="5"/>
  <c r="P36" i="5"/>
  <c r="T36" i="5" s="1"/>
  <c r="Q36" i="5"/>
  <c r="P37" i="5"/>
  <c r="T37" i="5" s="1"/>
  <c r="Q37" i="5"/>
  <c r="P38" i="5"/>
  <c r="S38" i="5" s="1"/>
  <c r="Q38" i="5"/>
  <c r="P39" i="5"/>
  <c r="Q39" i="5"/>
  <c r="P40" i="5"/>
  <c r="T40" i="5" s="1"/>
  <c r="Q40" i="5"/>
  <c r="P41" i="5"/>
  <c r="Q41" i="5"/>
  <c r="P42" i="5"/>
  <c r="T42" i="5" s="1"/>
  <c r="Q42" i="5"/>
  <c r="P43" i="5"/>
  <c r="Q43" i="5"/>
  <c r="P44" i="5"/>
  <c r="T44" i="5" s="1"/>
  <c r="Q44" i="5"/>
  <c r="P45" i="5"/>
  <c r="T45" i="5" s="1"/>
  <c r="Q45" i="5"/>
  <c r="P46" i="5"/>
  <c r="T46" i="5" s="1"/>
  <c r="Q46" i="5"/>
  <c r="P47" i="5"/>
  <c r="Q47" i="5"/>
  <c r="W47" i="5" s="1"/>
  <c r="P48" i="5"/>
  <c r="T48" i="5" s="1"/>
  <c r="Q48" i="5"/>
  <c r="P49" i="5"/>
  <c r="Q49" i="5"/>
  <c r="P50" i="5"/>
  <c r="T50" i="5" s="1"/>
  <c r="Q50" i="5"/>
  <c r="P51" i="5"/>
  <c r="Q51" i="5"/>
  <c r="W51" i="5" s="1"/>
  <c r="P52" i="5"/>
  <c r="T52" i="5" s="1"/>
  <c r="Q52" i="5"/>
  <c r="P53" i="5"/>
  <c r="T53" i="5" s="1"/>
  <c r="Q53" i="5"/>
  <c r="P54" i="5"/>
  <c r="S54" i="5" s="1"/>
  <c r="Q54" i="5"/>
  <c r="P55" i="5"/>
  <c r="Q55" i="5"/>
  <c r="P56" i="5"/>
  <c r="T56" i="5" s="1"/>
  <c r="Q56" i="5"/>
  <c r="P57" i="5"/>
  <c r="Q57" i="5"/>
  <c r="P58" i="5"/>
  <c r="T58" i="5" s="1"/>
  <c r="Q58" i="5"/>
  <c r="P59" i="5"/>
  <c r="Q59" i="5"/>
  <c r="P60" i="5"/>
  <c r="T60" i="5" s="1"/>
  <c r="Q60" i="5"/>
  <c r="P61" i="5"/>
  <c r="T61" i="5" s="1"/>
  <c r="Q61" i="5"/>
  <c r="P62" i="5"/>
  <c r="T62" i="5" s="1"/>
  <c r="Q62" i="5"/>
  <c r="P63" i="5"/>
  <c r="Q63" i="5"/>
  <c r="P64" i="5"/>
  <c r="T64" i="5" s="1"/>
  <c r="Q64" i="5"/>
  <c r="P65" i="5"/>
  <c r="Q65" i="5"/>
  <c r="Q2" i="5"/>
  <c r="S2" i="5" s="1"/>
  <c r="P2" i="5"/>
  <c r="P3" i="4"/>
  <c r="Q3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P14" i="4"/>
  <c r="Q14" i="4"/>
  <c r="P15" i="4"/>
  <c r="Q15" i="4"/>
  <c r="P16" i="4"/>
  <c r="Q16" i="4"/>
  <c r="P17" i="4"/>
  <c r="Q17" i="4"/>
  <c r="P18" i="4"/>
  <c r="Q18" i="4"/>
  <c r="P19" i="4"/>
  <c r="Q19" i="4"/>
  <c r="P20" i="4"/>
  <c r="Q20" i="4"/>
  <c r="P21" i="4"/>
  <c r="Q21" i="4"/>
  <c r="P22" i="4"/>
  <c r="Q22" i="4"/>
  <c r="P23" i="4"/>
  <c r="Q23" i="4"/>
  <c r="P24" i="4"/>
  <c r="Q24" i="4"/>
  <c r="P25" i="4"/>
  <c r="Q25" i="4"/>
  <c r="P26" i="4"/>
  <c r="Q26" i="4"/>
  <c r="P27" i="4"/>
  <c r="Q27" i="4"/>
  <c r="P28" i="4"/>
  <c r="Q28" i="4"/>
  <c r="P29" i="4"/>
  <c r="Q29" i="4"/>
  <c r="P30" i="4"/>
  <c r="Q30" i="4"/>
  <c r="P31" i="4"/>
  <c r="Q31" i="4"/>
  <c r="P32" i="4"/>
  <c r="Q32" i="4"/>
  <c r="P33" i="4"/>
  <c r="Q33" i="4"/>
  <c r="P34" i="4"/>
  <c r="Q34" i="4"/>
  <c r="P35" i="4"/>
  <c r="Q35" i="4"/>
  <c r="P36" i="4"/>
  <c r="Q36" i="4"/>
  <c r="P37" i="4"/>
  <c r="Q37" i="4"/>
  <c r="P38" i="4"/>
  <c r="Q38" i="4"/>
  <c r="P39" i="4"/>
  <c r="Q39" i="4"/>
  <c r="P40" i="4"/>
  <c r="Q40" i="4"/>
  <c r="P41" i="4"/>
  <c r="Q41" i="4"/>
  <c r="Q2" i="4"/>
  <c r="P2" i="4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AA47" i="6" l="1"/>
  <c r="AB47" i="6"/>
  <c r="AC47" i="6"/>
  <c r="AC20" i="6"/>
  <c r="AC21" i="6" s="1"/>
  <c r="AC27" i="6" s="1"/>
  <c r="AA27" i="6"/>
  <c r="AB27" i="6"/>
  <c r="AC7" i="6"/>
  <c r="U9" i="6"/>
  <c r="V9" i="6" s="1"/>
  <c r="W2" i="6"/>
  <c r="U4" i="6"/>
  <c r="V4" i="6" s="1"/>
  <c r="W4" i="6" s="1"/>
  <c r="U3" i="6"/>
  <c r="V3" i="6" s="1"/>
  <c r="W3" i="6" s="1"/>
  <c r="S3" i="6"/>
  <c r="U5" i="6"/>
  <c r="V5" i="6" s="1"/>
  <c r="W5" i="6" s="1"/>
  <c r="S6" i="6"/>
  <c r="U6" i="6"/>
  <c r="V6" i="6" s="1"/>
  <c r="W6" i="6" s="1"/>
  <c r="U58" i="5"/>
  <c r="V58" i="5" s="1"/>
  <c r="W58" i="5" s="1"/>
  <c r="U46" i="5"/>
  <c r="V46" i="5" s="1"/>
  <c r="W46" i="5" s="1"/>
  <c r="W33" i="5"/>
  <c r="V24" i="5"/>
  <c r="W24" i="5" s="1"/>
  <c r="U29" i="5"/>
  <c r="V29" i="5" s="1"/>
  <c r="W29" i="5" s="1"/>
  <c r="U13" i="5"/>
  <c r="V13" i="5" s="1"/>
  <c r="W13" i="5" s="1"/>
  <c r="V23" i="5"/>
  <c r="U53" i="5"/>
  <c r="V53" i="5" s="1"/>
  <c r="W53" i="5" s="1"/>
  <c r="U20" i="5"/>
  <c r="V20" i="5" s="1"/>
  <c r="W20" i="5" s="1"/>
  <c r="U42" i="5"/>
  <c r="V42" i="5" s="1"/>
  <c r="W42" i="5" s="1"/>
  <c r="U25" i="5"/>
  <c r="V25" i="5" s="1"/>
  <c r="W25" i="5" s="1"/>
  <c r="V17" i="5"/>
  <c r="W17" i="5" s="1"/>
  <c r="U17" i="5"/>
  <c r="U5" i="5"/>
  <c r="V5" i="5" s="1"/>
  <c r="W5" i="5" s="1"/>
  <c r="U65" i="5"/>
  <c r="V65" i="5" s="1"/>
  <c r="W65" i="5" s="1"/>
  <c r="U61" i="5"/>
  <c r="V61" i="5" s="1"/>
  <c r="W61" i="5" s="1"/>
  <c r="V37" i="5"/>
  <c r="W37" i="5" s="1"/>
  <c r="U37" i="5"/>
  <c r="U41" i="5"/>
  <c r="V41" i="5" s="1"/>
  <c r="W41" i="5" s="1"/>
  <c r="U28" i="5"/>
  <c r="V28" i="5" s="1"/>
  <c r="W28" i="5" s="1"/>
  <c r="U12" i="5"/>
  <c r="V12" i="5" s="1"/>
  <c r="W12" i="5" s="1"/>
  <c r="U52" i="5"/>
  <c r="V52" i="5" s="1"/>
  <c r="W52" i="5" s="1"/>
  <c r="U44" i="5"/>
  <c r="V44" i="5" s="1"/>
  <c r="W44" i="5" s="1"/>
  <c r="U36" i="5"/>
  <c r="V36" i="5" s="1"/>
  <c r="W36" i="5" s="1"/>
  <c r="W23" i="5"/>
  <c r="S52" i="5"/>
  <c r="U57" i="5"/>
  <c r="V57" i="5" s="1"/>
  <c r="W57" i="5" s="1"/>
  <c r="W63" i="5"/>
  <c r="W59" i="5"/>
  <c r="W55" i="5"/>
  <c r="W43" i="5"/>
  <c r="W39" i="5"/>
  <c r="W35" i="5"/>
  <c r="U15" i="5"/>
  <c r="V15" i="5" s="1"/>
  <c r="W15" i="5" s="1"/>
  <c r="V32" i="5"/>
  <c r="W32" i="5" s="1"/>
  <c r="U24" i="5"/>
  <c r="U62" i="5"/>
  <c r="V62" i="5"/>
  <c r="W62" i="5" s="1"/>
  <c r="U50" i="5"/>
  <c r="V50" i="5" s="1"/>
  <c r="W50" i="5" s="1"/>
  <c r="V33" i="5"/>
  <c r="U33" i="5"/>
  <c r="U21" i="5"/>
  <c r="V21" i="5" s="1"/>
  <c r="W21" i="5" s="1"/>
  <c r="U9" i="5"/>
  <c r="V9" i="5" s="1"/>
  <c r="W9" i="5" s="1"/>
  <c r="U45" i="5"/>
  <c r="V45" i="5" s="1"/>
  <c r="W45" i="5" s="1"/>
  <c r="U4" i="5"/>
  <c r="V4" i="5" s="1"/>
  <c r="W4" i="5" s="1"/>
  <c r="V16" i="5"/>
  <c r="W16" i="5" s="1"/>
  <c r="V60" i="5"/>
  <c r="W60" i="5" s="1"/>
  <c r="U60" i="5"/>
  <c r="V40" i="5"/>
  <c r="W40" i="5" s="1"/>
  <c r="S60" i="5"/>
  <c r="S44" i="5"/>
  <c r="S64" i="5"/>
  <c r="V11" i="5"/>
  <c r="V34" i="5"/>
  <c r="W34" i="5" s="1"/>
  <c r="U48" i="5"/>
  <c r="V48" i="5" s="1"/>
  <c r="W48" i="5" s="1"/>
  <c r="U16" i="5"/>
  <c r="T2" i="5"/>
  <c r="Y2" i="5"/>
  <c r="T30" i="5"/>
  <c r="S30" i="5"/>
  <c r="T26" i="5"/>
  <c r="S26" i="5"/>
  <c r="T22" i="5"/>
  <c r="S22" i="5"/>
  <c r="T18" i="5"/>
  <c r="S18" i="5"/>
  <c r="T14" i="5"/>
  <c r="S14" i="5"/>
  <c r="T10" i="5"/>
  <c r="S10" i="5"/>
  <c r="U6" i="5"/>
  <c r="V6" i="5" s="1"/>
  <c r="W6" i="5" s="1"/>
  <c r="S56" i="5"/>
  <c r="V49" i="5"/>
  <c r="W49" i="5" s="1"/>
  <c r="U49" i="5"/>
  <c r="V27" i="5"/>
  <c r="U8" i="5"/>
  <c r="V8" i="5" s="1"/>
  <c r="W8" i="5" s="1"/>
  <c r="S23" i="5"/>
  <c r="U31" i="5"/>
  <c r="V31" i="5" s="1"/>
  <c r="W31" i="5" s="1"/>
  <c r="U7" i="5"/>
  <c r="V7" i="5" s="1"/>
  <c r="W7" i="5" s="1"/>
  <c r="S5" i="5"/>
  <c r="S62" i="5"/>
  <c r="S46" i="5"/>
  <c r="S6" i="5"/>
  <c r="S29" i="5"/>
  <c r="S21" i="5"/>
  <c r="S13" i="5"/>
  <c r="T54" i="5"/>
  <c r="T38" i="5"/>
  <c r="U23" i="5"/>
  <c r="AC21" i="5"/>
  <c r="AC22" i="5" s="1"/>
  <c r="S28" i="5"/>
  <c r="S20" i="5"/>
  <c r="S12" i="5"/>
  <c r="U27" i="5"/>
  <c r="U19" i="5"/>
  <c r="V19" i="5" s="1"/>
  <c r="W19" i="5" s="1"/>
  <c r="U11" i="5"/>
  <c r="U3" i="5"/>
  <c r="V3" i="5" s="1"/>
  <c r="W3" i="5" s="1"/>
  <c r="W27" i="5"/>
  <c r="W11" i="5"/>
  <c r="S58" i="5"/>
  <c r="S50" i="5"/>
  <c r="S42" i="5"/>
  <c r="U34" i="5"/>
  <c r="S33" i="5"/>
  <c r="S25" i="5"/>
  <c r="S17" i="5"/>
  <c r="AE8" i="5"/>
  <c r="AD21" i="5"/>
  <c r="AE21" i="5"/>
  <c r="U8" i="6" l="1"/>
  <c r="V8" i="6"/>
  <c r="W8" i="6" s="1"/>
  <c r="U18" i="5"/>
  <c r="V18" i="5" s="1"/>
  <c r="W18" i="5" s="1"/>
  <c r="U22" i="5"/>
  <c r="V22" i="5" s="1"/>
  <c r="W22" i="5" s="1"/>
  <c r="U2" i="5"/>
  <c r="V2" i="5" s="1"/>
  <c r="AE24" i="5"/>
  <c r="AE26" i="5" s="1"/>
  <c r="AD24" i="5"/>
  <c r="AD26" i="5" s="1"/>
  <c r="AD28" i="5" s="1"/>
  <c r="AE22" i="5"/>
  <c r="U10" i="5"/>
  <c r="V10" i="5" s="1"/>
  <c r="W10" i="5" s="1"/>
  <c r="U26" i="5"/>
  <c r="V26" i="5" s="1"/>
  <c r="W26" i="5" s="1"/>
  <c r="AD22" i="5"/>
  <c r="U38" i="5"/>
  <c r="V38" i="5" s="1"/>
  <c r="W38" i="5" s="1"/>
  <c r="U54" i="5"/>
  <c r="V54" i="5" s="1"/>
  <c r="W54" i="5" s="1"/>
  <c r="U14" i="5"/>
  <c r="V14" i="5" s="1"/>
  <c r="W14" i="5" s="1"/>
  <c r="U30" i="5"/>
  <c r="V30" i="5" s="1"/>
  <c r="W30" i="5" s="1"/>
  <c r="AE28" i="5" l="1"/>
</calcChain>
</file>

<file path=xl/sharedStrings.xml><?xml version="1.0" encoding="utf-8"?>
<sst xmlns="http://schemas.openxmlformats.org/spreadsheetml/2006/main" count="4328" uniqueCount="121">
  <si>
    <t>Technology</t>
  </si>
  <si>
    <t>Year</t>
  </si>
  <si>
    <t>Nameplate Capacity [kg/yr]</t>
  </si>
  <si>
    <t>Production?</t>
  </si>
  <si>
    <t>Lifetime [yr]</t>
  </si>
  <si>
    <t>Scaling Exponent</t>
  </si>
  <si>
    <t>Capital Cost [$]</t>
  </si>
  <si>
    <t>Capital Cost [$/km]</t>
  </si>
  <si>
    <t>Fixed Operating Cost [fraction of CapCost/y]</t>
  </si>
  <si>
    <t>Fixed Operating Cost [$/km/yr]</t>
  </si>
  <si>
    <t>Variable Operating Cost [$/kg]</t>
  </si>
  <si>
    <t>Variable Operating Cost [$/km/kg]</t>
  </si>
  <si>
    <t>Maximum Utilization [kg/kg]</t>
  </si>
  <si>
    <t>Storage Technology</t>
  </si>
  <si>
    <t>Storage [kg]</t>
  </si>
  <si>
    <t>GH2 Pipeline (distribution)</t>
  </si>
  <si>
    <t>No</t>
  </si>
  <si>
    <t>No Storage</t>
  </si>
  <si>
    <t>GH2 Pipeline (transmission)</t>
  </si>
  <si>
    <t>GH2 Pipeline Compressor</t>
  </si>
  <si>
    <t>GH2 Pipeline Salt Cavern Storage</t>
  </si>
  <si>
    <t>GH2 Pipeline Nodal Storage</t>
  </si>
  <si>
    <t>GH2 Pipeline Station (700bar)</t>
  </si>
  <si>
    <t>GH2 Pipeline Truck Terminal</t>
  </si>
  <si>
    <t>GH2 Truck</t>
  </si>
  <si>
    <t>GH2 Truck Link</t>
  </si>
  <si>
    <t>GH2 Truck Station (700bar)</t>
  </si>
  <si>
    <t>GH2 Truck Terminal w/ Storage</t>
  </si>
  <si>
    <t>LH2 Pipeline (transmission)</t>
  </si>
  <si>
    <t>LH2 Pipeline Compressor</t>
  </si>
  <si>
    <t>LH2 Pipeline Salt Cavern Storage</t>
  </si>
  <si>
    <t>LH2 Pipeline Train Terminal</t>
  </si>
  <si>
    <t>LH2 Pipeline Truck Terminal w/out storage</t>
  </si>
  <si>
    <t>LH2 Pipeline Truck Terminal w/storage</t>
  </si>
  <si>
    <t>LH2 Station (gas dispensing)</t>
  </si>
  <si>
    <t>LH2 Train Terminal</t>
  </si>
  <si>
    <t>LH2 Train Truck Terminal</t>
  </si>
  <si>
    <t>LH2 Truck</t>
  </si>
  <si>
    <t>LH2 Truck Link</t>
  </si>
  <si>
    <t>LH2 Truck Terminal w/storage</t>
  </si>
  <si>
    <t>Nameplate Capacity [kg/d]</t>
  </si>
  <si>
    <t>Overnight Capital Cost [$]</t>
  </si>
  <si>
    <t>Overnight Capital Cost [$/kg-day]</t>
  </si>
  <si>
    <t>Capital recovery factor</t>
  </si>
  <si>
    <t>Overnight Capital Cost [$/km]</t>
  </si>
  <si>
    <t>Overnight Capital Cost [$/km2]</t>
  </si>
  <si>
    <t>Fixed Operating Cost [fraction of OvernightCapCost/y]</t>
  </si>
  <si>
    <t>Fixed Operating Cost [fraction of OvernightCapCost/km-y]</t>
  </si>
  <si>
    <t>Storage [kg/km]</t>
  </si>
  <si>
    <t>Storage [kg/km2]</t>
  </si>
  <si>
    <t>Storage [kg/km3]</t>
  </si>
  <si>
    <t>Final year of technology availability</t>
  </si>
  <si>
    <t>Reference</t>
  </si>
  <si>
    <t>GH2 Truck Terminal</t>
  </si>
  <si>
    <t>HDSAM Low vol production</t>
  </si>
  <si>
    <t>HDSAM low-mid volume average</t>
  </si>
  <si>
    <t>HDSAM Mid vol production</t>
  </si>
  <si>
    <t>HDSAM High vol production</t>
  </si>
  <si>
    <t>GH2 Truck Terminal w/Salt Cavern Storage</t>
  </si>
  <si>
    <t>HDSAM Low vol production, assumes GH2 pipeline -&gt; LH2 truck and includes on-site storage</t>
  </si>
  <si>
    <t>HDSAM Low-Mid vol production, assumes GH2 pipeline -&gt; LH2 truck and includes on-site storage</t>
  </si>
  <si>
    <t>HDSAM Mid vol production, assumes GH2 pipeline -&gt; LH2 truck and includes on-site storage</t>
  </si>
  <si>
    <t>HDSAM High vol production, assumes GH2 pipeline -&gt; LH2 truck and includes on-site storage</t>
  </si>
  <si>
    <t>LH2 Cryo Station (10bar)</t>
  </si>
  <si>
    <t>HDRSAM, production volume Low</t>
  </si>
  <si>
    <t>HDRSAM ave of low and mid vol</t>
  </si>
  <si>
    <t>HDRSAM, production volume Mid</t>
  </si>
  <si>
    <t>HDRSAM, production volume High</t>
  </si>
  <si>
    <t>kg/day</t>
  </si>
  <si>
    <t>Cap ($M)</t>
  </si>
  <si>
    <t>$/kg/day</t>
  </si>
  <si>
    <t>#trucks</t>
  </si>
  <si>
    <t>#trailers</t>
  </si>
  <si>
    <t>$(M)</t>
  </si>
  <si>
    <t>ratio</t>
  </si>
  <si>
    <t>convert these costs to per km</t>
  </si>
  <si>
    <t>km</t>
  </si>
  <si>
    <t>distance</t>
  </si>
  <si>
    <t>time</t>
  </si>
  <si>
    <t>hr</t>
  </si>
  <si>
    <t>hr/day</t>
  </si>
  <si>
    <t>max truck usage</t>
  </si>
  <si>
    <t>truck dist/day</t>
  </si>
  <si>
    <t>unloading</t>
  </si>
  <si>
    <t>times/day</t>
  </si>
  <si>
    <t>km/day</t>
  </si>
  <si>
    <t>trucks required</t>
  </si>
  <si>
    <t>tubes required</t>
  </si>
  <si>
    <t>h2 per truck</t>
  </si>
  <si>
    <t>kg</t>
  </si>
  <si>
    <t>miles</t>
  </si>
  <si>
    <t>Loading/unloading time</t>
  </si>
  <si>
    <t>truck cost</t>
  </si>
  <si>
    <t>trailer cost</t>
  </si>
  <si>
    <t>total cost</t>
  </si>
  <si>
    <t>total H2 delivered</t>
  </si>
  <si>
    <t>total km</t>
  </si>
  <si>
    <t>$/kg/km</t>
  </si>
  <si>
    <t>Low</t>
  </si>
  <si>
    <t>Mid</t>
  </si>
  <si>
    <t>High</t>
  </si>
  <si>
    <t>$/km</t>
  </si>
  <si>
    <t>CPI</t>
  </si>
  <si>
    <t>$/kg/km ($2020)</t>
  </si>
  <si>
    <t>Trucks</t>
  </si>
  <si>
    <t>Truck Links</t>
  </si>
  <si>
    <t>Operating costs ($/yr)</t>
  </si>
  <si>
    <t>CRF</t>
  </si>
  <si>
    <t>$M</t>
  </si>
  <si>
    <t>kg/yr</t>
  </si>
  <si>
    <t>half of day is driving empty truck/trailers</t>
  </si>
  <si>
    <t>$M/yr</t>
  </si>
  <si>
    <t>Truck Check</t>
  </si>
  <si>
    <t>$/yr</t>
  </si>
  <si>
    <t>$/km/yr</t>
  </si>
  <si>
    <t>$/kg/yr/km</t>
  </si>
  <si>
    <t>Check using HDSAM</t>
  </si>
  <si>
    <t>$/kg GH2 costs</t>
  </si>
  <si>
    <t>km round trip</t>
  </si>
  <si>
    <t>GH2 Truck Link Var</t>
  </si>
  <si>
    <t>LH2 Truck Link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</si>
</sst>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6" formatCode="_(* #,##0_);_(* \(#,##0\);_(* &quot;-&quot;??_);_(@_)"/>
    <numFmt numFmtId="171" formatCode="General_)"/>
    <numFmt numFmtId="173" formatCode="0.00000"/>
    <numFmt numFmtId="177" formatCode="_(* #,##0.000_);_(* \(#,##0.000\);_(* &quot;-&quot;??_);_(@_)"/>
    <numFmt numFmtId="180" formatCode="_(* #,##0.0000_);_(* \(#,##0.0000\);_(* &quot;-&quot;??_);_(@_)"/>
    <numFmt numFmtId="182" formatCode="_(* #,##0.00000_);_(* \(#,##0.00000\);_(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rgb="FF0066FF"/>
      <name val="Calibri"/>
      <family val="2"/>
      <scheme val="minor"/>
    </font>
    <font>
      <sz val="12"/>
      <color rgb="FF0070C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1" fontId="0" fillId="0" borderId="0" xfId="0" applyNumberFormat="1"/>
    <xf numFmtId="1" fontId="0" fillId="0" borderId="0" xfId="0" applyNumberFormat="1"/>
    <xf numFmtId="43" fontId="0" fillId="0" borderId="0" xfId="1" applyFont="1"/>
    <xf numFmtId="166" fontId="0" fillId="0" borderId="0" xfId="1" applyNumberFormat="1" applyFont="1"/>
    <xf numFmtId="171" fontId="18" fillId="33" borderId="0" xfId="0" applyNumberFormat="1" applyFont="1" applyFill="1" applyAlignment="1">
      <alignment vertical="top" wrapText="1"/>
    </xf>
    <xf numFmtId="171" fontId="18" fillId="34" borderId="0" xfId="0" applyNumberFormat="1" applyFont="1" applyFill="1" applyAlignment="1">
      <alignment vertical="top" wrapText="1"/>
    </xf>
    <xf numFmtId="0" fontId="19" fillId="35" borderId="0" xfId="0" applyFont="1" applyFill="1" applyAlignment="1">
      <alignment vertical="top"/>
    </xf>
    <xf numFmtId="0" fontId="20" fillId="35" borderId="0" xfId="0" applyFont="1" applyFill="1"/>
    <xf numFmtId="0" fontId="19" fillId="35" borderId="0" xfId="0" applyFont="1" applyFill="1"/>
    <xf numFmtId="173" fontId="0" fillId="0" borderId="0" xfId="0" applyNumberFormat="1"/>
    <xf numFmtId="166" fontId="16" fillId="0" borderId="0" xfId="1" applyNumberFormat="1" applyFont="1"/>
    <xf numFmtId="43" fontId="16" fillId="0" borderId="0" xfId="1" applyFont="1"/>
    <xf numFmtId="43" fontId="0" fillId="0" borderId="0" xfId="0" applyNumberFormat="1"/>
    <xf numFmtId="177" fontId="0" fillId="0" borderId="0" xfId="0" applyNumberFormat="1"/>
    <xf numFmtId="180" fontId="0" fillId="0" borderId="0" xfId="0" applyNumberFormat="1"/>
    <xf numFmtId="0" fontId="16" fillId="0" borderId="0" xfId="0" applyFont="1"/>
    <xf numFmtId="0" fontId="14" fillId="0" borderId="0" xfId="0" applyFont="1"/>
    <xf numFmtId="182" fontId="14" fillId="0" borderId="0" xfId="0" applyNumberFormat="1" applyFont="1"/>
    <xf numFmtId="0" fontId="21" fillId="0" borderId="0" xfId="0" applyFont="1"/>
    <xf numFmtId="180" fontId="21" fillId="0" borderId="0" xfId="0" applyNumberFormat="1" applyFont="1"/>
    <xf numFmtId="180" fontId="16" fillId="36" borderId="0" xfId="0" applyNumberFormat="1" applyFont="1" applyFill="1"/>
    <xf numFmtId="0" fontId="0" fillId="37" borderId="0" xfId="0" applyFill="1"/>
    <xf numFmtId="0" fontId="16" fillId="37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GH2 Truck Terminals</a:t>
            </a:r>
            <a:r>
              <a:rPr lang="en-US" baseline="0"/>
              <a:t> - </a:t>
            </a:r>
          </a:p>
          <a:p>
            <a:pPr>
              <a:defRPr/>
            </a:pPr>
            <a:r>
              <a:rPr lang="en-US" baseline="0"/>
              <a:t>Pipeline vs without Storage (but called w/ Storage)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'GH2 Terminals'!$C$2:$C$41</c:f>
              <c:numCache>
                <c:formatCode>0</c:formatCode>
                <c:ptCount val="40"/>
                <c:pt idx="0" formatCode="General">
                  <c:v>365</c:v>
                </c:pt>
                <c:pt idx="1">
                  <c:v>1044370.941</c:v>
                </c:pt>
                <c:pt idx="2">
                  <c:v>1045370.941</c:v>
                </c:pt>
                <c:pt idx="3">
                  <c:v>1858437.2279999999</c:v>
                </c:pt>
                <c:pt idx="4">
                  <c:v>3303888.406</c:v>
                </c:pt>
                <c:pt idx="5">
                  <c:v>10441918.91</c:v>
                </c:pt>
                <c:pt idx="6">
                  <c:v>33001620.27</c:v>
                </c:pt>
                <c:pt idx="7">
                  <c:v>104301417.09999999</c:v>
                </c:pt>
                <c:pt idx="8">
                  <c:v>329643985</c:v>
                </c:pt>
                <c:pt idx="9">
                  <c:v>1041837780</c:v>
                </c:pt>
                <c:pt idx="10" formatCode="General">
                  <c:v>365</c:v>
                </c:pt>
                <c:pt idx="11" formatCode="General">
                  <c:v>1044370.941</c:v>
                </c:pt>
                <c:pt idx="12" formatCode="General">
                  <c:v>1045370.941</c:v>
                </c:pt>
                <c:pt idx="13" formatCode="General">
                  <c:v>1858437.2279999999</c:v>
                </c:pt>
                <c:pt idx="14" formatCode="General">
                  <c:v>3303888.406</c:v>
                </c:pt>
                <c:pt idx="15" formatCode="General">
                  <c:v>10441918.91</c:v>
                </c:pt>
                <c:pt idx="16" formatCode="General">
                  <c:v>33001620.27</c:v>
                </c:pt>
                <c:pt idx="17" formatCode="General">
                  <c:v>104301417.09999999</c:v>
                </c:pt>
                <c:pt idx="18" formatCode="General">
                  <c:v>329643985</c:v>
                </c:pt>
                <c:pt idx="19" formatCode="General">
                  <c:v>1041837780</c:v>
                </c:pt>
                <c:pt idx="20" formatCode="General">
                  <c:v>365</c:v>
                </c:pt>
                <c:pt idx="21" formatCode="General">
                  <c:v>1044370.941</c:v>
                </c:pt>
                <c:pt idx="22" formatCode="General">
                  <c:v>1045370.941</c:v>
                </c:pt>
                <c:pt idx="23" formatCode="General">
                  <c:v>1858437.2279999999</c:v>
                </c:pt>
                <c:pt idx="24" formatCode="General">
                  <c:v>3303888.406</c:v>
                </c:pt>
                <c:pt idx="25" formatCode="General">
                  <c:v>10441918.91</c:v>
                </c:pt>
                <c:pt idx="26" formatCode="General">
                  <c:v>33001620.27</c:v>
                </c:pt>
                <c:pt idx="27" formatCode="General">
                  <c:v>104301417.09999999</c:v>
                </c:pt>
                <c:pt idx="28" formatCode="General">
                  <c:v>329643985</c:v>
                </c:pt>
                <c:pt idx="29" formatCode="General">
                  <c:v>1041837780</c:v>
                </c:pt>
                <c:pt idx="30" formatCode="General">
                  <c:v>365</c:v>
                </c:pt>
                <c:pt idx="31" formatCode="General">
                  <c:v>1044370.941</c:v>
                </c:pt>
                <c:pt idx="32" formatCode="General">
                  <c:v>1045370.941</c:v>
                </c:pt>
                <c:pt idx="33" formatCode="General">
                  <c:v>1858437.2279999999</c:v>
                </c:pt>
                <c:pt idx="34" formatCode="General">
                  <c:v>3303888.406</c:v>
                </c:pt>
                <c:pt idx="35" formatCode="General">
                  <c:v>10441918.91</c:v>
                </c:pt>
                <c:pt idx="36" formatCode="General">
                  <c:v>33001620.27</c:v>
                </c:pt>
                <c:pt idx="37" formatCode="General">
                  <c:v>104301417.09999999</c:v>
                </c:pt>
                <c:pt idx="38" formatCode="General">
                  <c:v>329643985</c:v>
                </c:pt>
                <c:pt idx="39" formatCode="General">
                  <c:v>1041837780</c:v>
                </c:pt>
              </c:numCache>
            </c:numRef>
          </c:xVal>
          <c:yVal>
            <c:numRef>
              <c:f>'GH2 Terminals'!$G$2:$G$41</c:f>
              <c:numCache>
                <c:formatCode>General</c:formatCode>
                <c:ptCount val="40"/>
                <c:pt idx="0">
                  <c:v>9805665.0869999994</c:v>
                </c:pt>
                <c:pt idx="1">
                  <c:v>9805665.0869999994</c:v>
                </c:pt>
                <c:pt idx="2">
                  <c:v>8914240.9879999999</c:v>
                </c:pt>
                <c:pt idx="3">
                  <c:v>13785185.83</c:v>
                </c:pt>
                <c:pt idx="4">
                  <c:v>22268284.829999998</c:v>
                </c:pt>
                <c:pt idx="5">
                  <c:v>65179230.979999997</c:v>
                </c:pt>
                <c:pt idx="6">
                  <c:v>198944408.69999999</c:v>
                </c:pt>
                <c:pt idx="7">
                  <c:v>624159565.60000002</c:v>
                </c:pt>
                <c:pt idx="8">
                  <c:v>1967339772</c:v>
                </c:pt>
                <c:pt idx="9">
                  <c:v>6213883818</c:v>
                </c:pt>
                <c:pt idx="10">
                  <c:v>8154875.7810000004</c:v>
                </c:pt>
                <c:pt idx="11">
                  <c:v>8154875.7810000004</c:v>
                </c:pt>
                <c:pt idx="12">
                  <c:v>7413523.4369999999</c:v>
                </c:pt>
                <c:pt idx="13">
                  <c:v>11448870.779999999</c:v>
                </c:pt>
                <c:pt idx="14">
                  <c:v>18471744.559999999</c:v>
                </c:pt>
                <c:pt idx="15">
                  <c:v>53891709.659999996</c:v>
                </c:pt>
                <c:pt idx="16">
                  <c:v>164544119.5</c:v>
                </c:pt>
                <c:pt idx="17">
                  <c:v>516035737</c:v>
                </c:pt>
                <c:pt idx="18">
                  <c:v>1626442545</c:v>
                </c:pt>
                <c:pt idx="19">
                  <c:v>5137322132</c:v>
                </c:pt>
                <c:pt idx="20">
                  <c:v>6504086.4759999998</c:v>
                </c:pt>
                <c:pt idx="21">
                  <c:v>6504086.4759999998</c:v>
                </c:pt>
                <c:pt idx="22">
                  <c:v>5912805.8870000001</c:v>
                </c:pt>
                <c:pt idx="23">
                  <c:v>9112555.7290000003</c:v>
                </c:pt>
                <c:pt idx="24">
                  <c:v>14675204.279999999</c:v>
                </c:pt>
                <c:pt idx="25">
                  <c:v>42604188.329999998</c:v>
                </c:pt>
                <c:pt idx="26">
                  <c:v>130143830.3</c:v>
                </c:pt>
                <c:pt idx="27">
                  <c:v>407911908.39999998</c:v>
                </c:pt>
                <c:pt idx="28">
                  <c:v>1285545317</c:v>
                </c:pt>
                <c:pt idx="29">
                  <c:v>4060760446</c:v>
                </c:pt>
                <c:pt idx="30">
                  <c:v>6021941.0420000004</c:v>
                </c:pt>
                <c:pt idx="31">
                  <c:v>6021941.0420000004</c:v>
                </c:pt>
                <c:pt idx="32">
                  <c:v>5474491.8559999997</c:v>
                </c:pt>
                <c:pt idx="33">
                  <c:v>8421731.8489999995</c:v>
                </c:pt>
                <c:pt idx="34">
                  <c:v>13542629.220000001</c:v>
                </c:pt>
                <c:pt idx="35">
                  <c:v>39214504.909999996</c:v>
                </c:pt>
                <c:pt idx="36">
                  <c:v>119770944.5</c:v>
                </c:pt>
                <c:pt idx="37">
                  <c:v>375287553.10000002</c:v>
                </c:pt>
                <c:pt idx="38">
                  <c:v>1182657407</c:v>
                </c:pt>
                <c:pt idx="39">
                  <c:v>3735807738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AE-D44E-9A55-7256D7F0D95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'GH2 Terminals'!$C$42:$C$81</c:f>
              <c:numCache>
                <c:formatCode>General</c:formatCode>
                <c:ptCount val="40"/>
                <c:pt idx="0">
                  <c:v>365</c:v>
                </c:pt>
                <c:pt idx="1">
                  <c:v>1044370.941</c:v>
                </c:pt>
                <c:pt idx="2">
                  <c:v>1045370.941</c:v>
                </c:pt>
                <c:pt idx="3">
                  <c:v>1858437.2279999999</c:v>
                </c:pt>
                <c:pt idx="4">
                  <c:v>3303888.406</c:v>
                </c:pt>
                <c:pt idx="5">
                  <c:v>10441918.91</c:v>
                </c:pt>
                <c:pt idx="6">
                  <c:v>33001620.27</c:v>
                </c:pt>
                <c:pt idx="7">
                  <c:v>104301417.09999999</c:v>
                </c:pt>
                <c:pt idx="8">
                  <c:v>329643985</c:v>
                </c:pt>
                <c:pt idx="9">
                  <c:v>1041837780</c:v>
                </c:pt>
                <c:pt idx="10">
                  <c:v>365</c:v>
                </c:pt>
                <c:pt idx="11">
                  <c:v>1044370.941</c:v>
                </c:pt>
                <c:pt idx="12">
                  <c:v>1045370.941</c:v>
                </c:pt>
                <c:pt idx="13">
                  <c:v>1858437.2279999999</c:v>
                </c:pt>
                <c:pt idx="14">
                  <c:v>3303888.406</c:v>
                </c:pt>
                <c:pt idx="15">
                  <c:v>10441918.91</c:v>
                </c:pt>
                <c:pt idx="16">
                  <c:v>33001620.27</c:v>
                </c:pt>
                <c:pt idx="17">
                  <c:v>104301417.09999999</c:v>
                </c:pt>
                <c:pt idx="18">
                  <c:v>329643985</c:v>
                </c:pt>
                <c:pt idx="19">
                  <c:v>1041837780</c:v>
                </c:pt>
                <c:pt idx="20">
                  <c:v>365</c:v>
                </c:pt>
                <c:pt idx="21">
                  <c:v>1044370.941</c:v>
                </c:pt>
                <c:pt idx="22">
                  <c:v>1045370.941</c:v>
                </c:pt>
                <c:pt idx="23">
                  <c:v>1858437.2279999999</c:v>
                </c:pt>
                <c:pt idx="24">
                  <c:v>3303888.406</c:v>
                </c:pt>
                <c:pt idx="25">
                  <c:v>10441918.91</c:v>
                </c:pt>
                <c:pt idx="26">
                  <c:v>33001620.27</c:v>
                </c:pt>
                <c:pt idx="27">
                  <c:v>104301417.09999999</c:v>
                </c:pt>
                <c:pt idx="28">
                  <c:v>329643985</c:v>
                </c:pt>
                <c:pt idx="29">
                  <c:v>1041837780</c:v>
                </c:pt>
                <c:pt idx="30">
                  <c:v>365</c:v>
                </c:pt>
                <c:pt idx="31">
                  <c:v>1044370.941</c:v>
                </c:pt>
                <c:pt idx="32">
                  <c:v>1045370.941</c:v>
                </c:pt>
                <c:pt idx="33">
                  <c:v>1858437.2279999999</c:v>
                </c:pt>
                <c:pt idx="34">
                  <c:v>3303888.406</c:v>
                </c:pt>
                <c:pt idx="35">
                  <c:v>10441918.91</c:v>
                </c:pt>
                <c:pt idx="36">
                  <c:v>33001620.27</c:v>
                </c:pt>
                <c:pt idx="37">
                  <c:v>104301417.09999999</c:v>
                </c:pt>
                <c:pt idx="38">
                  <c:v>329643985</c:v>
                </c:pt>
                <c:pt idx="39">
                  <c:v>1041837780</c:v>
                </c:pt>
              </c:numCache>
            </c:numRef>
          </c:xVal>
          <c:yVal>
            <c:numRef>
              <c:f>'GH2 Terminals'!$G$42:$G$81</c:f>
              <c:numCache>
                <c:formatCode>General</c:formatCode>
                <c:ptCount val="40"/>
                <c:pt idx="0">
                  <c:v>4211088.8710000003</c:v>
                </c:pt>
                <c:pt idx="1">
                  <c:v>4211088.8710000003</c:v>
                </c:pt>
                <c:pt idx="2">
                  <c:v>3828262.61</c:v>
                </c:pt>
                <c:pt idx="3">
                  <c:v>4881882.6289999997</c:v>
                </c:pt>
                <c:pt idx="4">
                  <c:v>7002834.8559999997</c:v>
                </c:pt>
                <c:pt idx="5">
                  <c:v>17585704.600000001</c:v>
                </c:pt>
                <c:pt idx="6">
                  <c:v>49559534.140000001</c:v>
                </c:pt>
                <c:pt idx="7">
                  <c:v>152833961.40000001</c:v>
                </c:pt>
                <c:pt idx="8">
                  <c:v>478879818.19999999</c:v>
                </c:pt>
                <c:pt idx="9">
                  <c:v>1510553069</c:v>
                </c:pt>
                <c:pt idx="10">
                  <c:v>3339432.1749999998</c:v>
                </c:pt>
                <c:pt idx="11">
                  <c:v>3339432.1749999998</c:v>
                </c:pt>
                <c:pt idx="12">
                  <c:v>3035847.432</c:v>
                </c:pt>
                <c:pt idx="13">
                  <c:v>3816945.7289999998</c:v>
                </c:pt>
                <c:pt idx="14">
                  <c:v>5398055.0939999996</c:v>
                </c:pt>
                <c:pt idx="15">
                  <c:v>13302815.109999999</c:v>
                </c:pt>
                <c:pt idx="16">
                  <c:v>37219770.850000001</c:v>
                </c:pt>
                <c:pt idx="17">
                  <c:v>114475964.2</c:v>
                </c:pt>
                <c:pt idx="18">
                  <c:v>358440222.10000002</c:v>
                </c:pt>
                <c:pt idx="19">
                  <c:v>1130736721</c:v>
                </c:pt>
                <c:pt idx="20">
                  <c:v>2467775.4789999998</c:v>
                </c:pt>
                <c:pt idx="21">
                  <c:v>2467775.4789999998</c:v>
                </c:pt>
                <c:pt idx="22">
                  <c:v>2243432.2540000002</c:v>
                </c:pt>
                <c:pt idx="23">
                  <c:v>2752008.8289999999</c:v>
                </c:pt>
                <c:pt idx="24">
                  <c:v>3793275.3330000001</c:v>
                </c:pt>
                <c:pt idx="25">
                  <c:v>9019925.6119999997</c:v>
                </c:pt>
                <c:pt idx="26">
                  <c:v>24880007.57</c:v>
                </c:pt>
                <c:pt idx="27">
                  <c:v>76117966.900000006</c:v>
                </c:pt>
                <c:pt idx="28">
                  <c:v>238000625.90000001</c:v>
                </c:pt>
                <c:pt idx="29">
                  <c:v>750920373.29999995</c:v>
                </c:pt>
                <c:pt idx="30">
                  <c:v>2230672.1830000002</c:v>
                </c:pt>
                <c:pt idx="31">
                  <c:v>2230672.1830000002</c:v>
                </c:pt>
                <c:pt idx="32">
                  <c:v>2027883.8030000001</c:v>
                </c:pt>
                <c:pt idx="33">
                  <c:v>2461858.5049999999</c:v>
                </c:pt>
                <c:pt idx="34">
                  <c:v>3355781.7689999999</c:v>
                </c:pt>
                <c:pt idx="35">
                  <c:v>7853130.7400000002</c:v>
                </c:pt>
                <c:pt idx="36">
                  <c:v>21518820.039999999</c:v>
                </c:pt>
                <c:pt idx="37">
                  <c:v>65671632.210000001</c:v>
                </c:pt>
                <c:pt idx="38">
                  <c:v>205202863.5</c:v>
                </c:pt>
                <c:pt idx="39">
                  <c:v>647495090.89999998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E-D44E-9A55-7256D7F0D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942736"/>
        <c:axId val="659645615"/>
      </c:scatterChart>
      <c:valAx>
        <c:axId val="160094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45615"/>
        <c:crosses val="autoZero"/>
        <c:crossBetween val="midCat"/>
      </c:valAx>
      <c:valAx>
        <c:axId val="65964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4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GH2 Truck Terminals</a:t>
            </a:r>
            <a:r>
              <a:rPr lang="en-US" baseline="0"/>
              <a:t> - </a:t>
            </a:r>
          </a:p>
          <a:p>
            <a:pPr>
              <a:defRPr/>
            </a:pPr>
            <a:r>
              <a:rPr lang="en-US" baseline="0"/>
              <a:t>Pipeline vs without Storage (but called w/ Storage)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'GH2 Terminals'!$C$2:$C$41</c:f>
              <c:numCache>
                <c:formatCode>0</c:formatCode>
                <c:ptCount val="40"/>
                <c:pt idx="0" formatCode="General">
                  <c:v>365</c:v>
                </c:pt>
                <c:pt idx="1">
                  <c:v>1044370.941</c:v>
                </c:pt>
                <c:pt idx="2">
                  <c:v>1045370.941</c:v>
                </c:pt>
                <c:pt idx="3">
                  <c:v>1858437.2279999999</c:v>
                </c:pt>
                <c:pt idx="4">
                  <c:v>3303888.406</c:v>
                </c:pt>
                <c:pt idx="5">
                  <c:v>10441918.91</c:v>
                </c:pt>
                <c:pt idx="6">
                  <c:v>33001620.27</c:v>
                </c:pt>
                <c:pt idx="7">
                  <c:v>104301417.09999999</c:v>
                </c:pt>
                <c:pt idx="8">
                  <c:v>329643985</c:v>
                </c:pt>
                <c:pt idx="9">
                  <c:v>1041837780</c:v>
                </c:pt>
                <c:pt idx="10" formatCode="General">
                  <c:v>365</c:v>
                </c:pt>
                <c:pt idx="11" formatCode="General">
                  <c:v>1044370.941</c:v>
                </c:pt>
                <c:pt idx="12" formatCode="General">
                  <c:v>1045370.941</c:v>
                </c:pt>
                <c:pt idx="13" formatCode="General">
                  <c:v>1858437.2279999999</c:v>
                </c:pt>
                <c:pt idx="14" formatCode="General">
                  <c:v>3303888.406</c:v>
                </c:pt>
                <c:pt idx="15" formatCode="General">
                  <c:v>10441918.91</c:v>
                </c:pt>
                <c:pt idx="16" formatCode="General">
                  <c:v>33001620.27</c:v>
                </c:pt>
                <c:pt idx="17" formatCode="General">
                  <c:v>104301417.09999999</c:v>
                </c:pt>
                <c:pt idx="18" formatCode="General">
                  <c:v>329643985</c:v>
                </c:pt>
                <c:pt idx="19" formatCode="General">
                  <c:v>1041837780</c:v>
                </c:pt>
                <c:pt idx="20" formatCode="General">
                  <c:v>365</c:v>
                </c:pt>
                <c:pt idx="21" formatCode="General">
                  <c:v>1044370.941</c:v>
                </c:pt>
                <c:pt idx="22" formatCode="General">
                  <c:v>1045370.941</c:v>
                </c:pt>
                <c:pt idx="23" formatCode="General">
                  <c:v>1858437.2279999999</c:v>
                </c:pt>
                <c:pt idx="24" formatCode="General">
                  <c:v>3303888.406</c:v>
                </c:pt>
                <c:pt idx="25" formatCode="General">
                  <c:v>10441918.91</c:v>
                </c:pt>
                <c:pt idx="26" formatCode="General">
                  <c:v>33001620.27</c:v>
                </c:pt>
                <c:pt idx="27" formatCode="General">
                  <c:v>104301417.09999999</c:v>
                </c:pt>
                <c:pt idx="28" formatCode="General">
                  <c:v>329643985</c:v>
                </c:pt>
                <c:pt idx="29" formatCode="General">
                  <c:v>1041837780</c:v>
                </c:pt>
                <c:pt idx="30" formatCode="General">
                  <c:v>365</c:v>
                </c:pt>
                <c:pt idx="31" formatCode="General">
                  <c:v>1044370.941</c:v>
                </c:pt>
                <c:pt idx="32" formatCode="General">
                  <c:v>1045370.941</c:v>
                </c:pt>
                <c:pt idx="33" formatCode="General">
                  <c:v>1858437.2279999999</c:v>
                </c:pt>
                <c:pt idx="34" formatCode="General">
                  <c:v>3303888.406</c:v>
                </c:pt>
                <c:pt idx="35" formatCode="General">
                  <c:v>10441918.91</c:v>
                </c:pt>
                <c:pt idx="36" formatCode="General">
                  <c:v>33001620.27</c:v>
                </c:pt>
                <c:pt idx="37" formatCode="General">
                  <c:v>104301417.09999999</c:v>
                </c:pt>
                <c:pt idx="38" formatCode="General">
                  <c:v>329643985</c:v>
                </c:pt>
                <c:pt idx="39" formatCode="General">
                  <c:v>1041837780</c:v>
                </c:pt>
              </c:numCache>
            </c:numRef>
          </c:xVal>
          <c:yVal>
            <c:numRef>
              <c:f>'GH2 Terminals'!$G$2:$G$41</c:f>
              <c:numCache>
                <c:formatCode>General</c:formatCode>
                <c:ptCount val="40"/>
                <c:pt idx="0">
                  <c:v>9805665.0869999994</c:v>
                </c:pt>
                <c:pt idx="1">
                  <c:v>9805665.0869999994</c:v>
                </c:pt>
                <c:pt idx="2">
                  <c:v>8914240.9879999999</c:v>
                </c:pt>
                <c:pt idx="3">
                  <c:v>13785185.83</c:v>
                </c:pt>
                <c:pt idx="4">
                  <c:v>22268284.829999998</c:v>
                </c:pt>
                <c:pt idx="5">
                  <c:v>65179230.979999997</c:v>
                </c:pt>
                <c:pt idx="6">
                  <c:v>198944408.69999999</c:v>
                </c:pt>
                <c:pt idx="7">
                  <c:v>624159565.60000002</c:v>
                </c:pt>
                <c:pt idx="8">
                  <c:v>1967339772</c:v>
                </c:pt>
                <c:pt idx="9">
                  <c:v>6213883818</c:v>
                </c:pt>
                <c:pt idx="10">
                  <c:v>8154875.7810000004</c:v>
                </c:pt>
                <c:pt idx="11">
                  <c:v>8154875.7810000004</c:v>
                </c:pt>
                <c:pt idx="12">
                  <c:v>7413523.4369999999</c:v>
                </c:pt>
                <c:pt idx="13">
                  <c:v>11448870.779999999</c:v>
                </c:pt>
                <c:pt idx="14">
                  <c:v>18471744.559999999</c:v>
                </c:pt>
                <c:pt idx="15">
                  <c:v>53891709.659999996</c:v>
                </c:pt>
                <c:pt idx="16">
                  <c:v>164544119.5</c:v>
                </c:pt>
                <c:pt idx="17">
                  <c:v>516035737</c:v>
                </c:pt>
                <c:pt idx="18">
                  <c:v>1626442545</c:v>
                </c:pt>
                <c:pt idx="19">
                  <c:v>5137322132</c:v>
                </c:pt>
                <c:pt idx="20">
                  <c:v>6504086.4759999998</c:v>
                </c:pt>
                <c:pt idx="21">
                  <c:v>6504086.4759999998</c:v>
                </c:pt>
                <c:pt idx="22">
                  <c:v>5912805.8870000001</c:v>
                </c:pt>
                <c:pt idx="23">
                  <c:v>9112555.7290000003</c:v>
                </c:pt>
                <c:pt idx="24">
                  <c:v>14675204.279999999</c:v>
                </c:pt>
                <c:pt idx="25">
                  <c:v>42604188.329999998</c:v>
                </c:pt>
                <c:pt idx="26">
                  <c:v>130143830.3</c:v>
                </c:pt>
                <c:pt idx="27">
                  <c:v>407911908.39999998</c:v>
                </c:pt>
                <c:pt idx="28">
                  <c:v>1285545317</c:v>
                </c:pt>
                <c:pt idx="29">
                  <c:v>4060760446</c:v>
                </c:pt>
                <c:pt idx="30">
                  <c:v>6021941.0420000004</c:v>
                </c:pt>
                <c:pt idx="31">
                  <c:v>6021941.0420000004</c:v>
                </c:pt>
                <c:pt idx="32">
                  <c:v>5474491.8559999997</c:v>
                </c:pt>
                <c:pt idx="33">
                  <c:v>8421731.8489999995</c:v>
                </c:pt>
                <c:pt idx="34">
                  <c:v>13542629.220000001</c:v>
                </c:pt>
                <c:pt idx="35">
                  <c:v>39214504.909999996</c:v>
                </c:pt>
                <c:pt idx="36">
                  <c:v>119770944.5</c:v>
                </c:pt>
                <c:pt idx="37">
                  <c:v>375287553.10000002</c:v>
                </c:pt>
                <c:pt idx="38">
                  <c:v>1182657407</c:v>
                </c:pt>
                <c:pt idx="39">
                  <c:v>3735807738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1-EB41-86D8-58CA986D1C0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'GH2 Terminals'!$C$42:$C$81</c:f>
              <c:numCache>
                <c:formatCode>General</c:formatCode>
                <c:ptCount val="40"/>
                <c:pt idx="0">
                  <c:v>365</c:v>
                </c:pt>
                <c:pt idx="1">
                  <c:v>1044370.941</c:v>
                </c:pt>
                <c:pt idx="2">
                  <c:v>1045370.941</c:v>
                </c:pt>
                <c:pt idx="3">
                  <c:v>1858437.2279999999</c:v>
                </c:pt>
                <c:pt idx="4">
                  <c:v>3303888.406</c:v>
                </c:pt>
                <c:pt idx="5">
                  <c:v>10441918.91</c:v>
                </c:pt>
                <c:pt idx="6">
                  <c:v>33001620.27</c:v>
                </c:pt>
                <c:pt idx="7">
                  <c:v>104301417.09999999</c:v>
                </c:pt>
                <c:pt idx="8">
                  <c:v>329643985</c:v>
                </c:pt>
                <c:pt idx="9">
                  <c:v>1041837780</c:v>
                </c:pt>
                <c:pt idx="10">
                  <c:v>365</c:v>
                </c:pt>
                <c:pt idx="11">
                  <c:v>1044370.941</c:v>
                </c:pt>
                <c:pt idx="12">
                  <c:v>1045370.941</c:v>
                </c:pt>
                <c:pt idx="13">
                  <c:v>1858437.2279999999</c:v>
                </c:pt>
                <c:pt idx="14">
                  <c:v>3303888.406</c:v>
                </c:pt>
                <c:pt idx="15">
                  <c:v>10441918.91</c:v>
                </c:pt>
                <c:pt idx="16">
                  <c:v>33001620.27</c:v>
                </c:pt>
                <c:pt idx="17">
                  <c:v>104301417.09999999</c:v>
                </c:pt>
                <c:pt idx="18">
                  <c:v>329643985</c:v>
                </c:pt>
                <c:pt idx="19">
                  <c:v>1041837780</c:v>
                </c:pt>
                <c:pt idx="20">
                  <c:v>365</c:v>
                </c:pt>
                <c:pt idx="21">
                  <c:v>1044370.941</c:v>
                </c:pt>
                <c:pt idx="22">
                  <c:v>1045370.941</c:v>
                </c:pt>
                <c:pt idx="23">
                  <c:v>1858437.2279999999</c:v>
                </c:pt>
                <c:pt idx="24">
                  <c:v>3303888.406</c:v>
                </c:pt>
                <c:pt idx="25">
                  <c:v>10441918.91</c:v>
                </c:pt>
                <c:pt idx="26">
                  <c:v>33001620.27</c:v>
                </c:pt>
                <c:pt idx="27">
                  <c:v>104301417.09999999</c:v>
                </c:pt>
                <c:pt idx="28">
                  <c:v>329643985</c:v>
                </c:pt>
                <c:pt idx="29">
                  <c:v>1041837780</c:v>
                </c:pt>
                <c:pt idx="30">
                  <c:v>365</c:v>
                </c:pt>
                <c:pt idx="31">
                  <c:v>1044370.941</c:v>
                </c:pt>
                <c:pt idx="32">
                  <c:v>1045370.941</c:v>
                </c:pt>
                <c:pt idx="33">
                  <c:v>1858437.2279999999</c:v>
                </c:pt>
                <c:pt idx="34">
                  <c:v>3303888.406</c:v>
                </c:pt>
                <c:pt idx="35">
                  <c:v>10441918.91</c:v>
                </c:pt>
                <c:pt idx="36">
                  <c:v>33001620.27</c:v>
                </c:pt>
                <c:pt idx="37">
                  <c:v>104301417.09999999</c:v>
                </c:pt>
                <c:pt idx="38">
                  <c:v>329643985</c:v>
                </c:pt>
                <c:pt idx="39">
                  <c:v>1041837780</c:v>
                </c:pt>
              </c:numCache>
            </c:numRef>
          </c:xVal>
          <c:yVal>
            <c:numRef>
              <c:f>'GH2 Terminals'!$G$42:$G$81</c:f>
              <c:numCache>
                <c:formatCode>General</c:formatCode>
                <c:ptCount val="40"/>
                <c:pt idx="0">
                  <c:v>4211088.8710000003</c:v>
                </c:pt>
                <c:pt idx="1">
                  <c:v>4211088.8710000003</c:v>
                </c:pt>
                <c:pt idx="2">
                  <c:v>3828262.61</c:v>
                </c:pt>
                <c:pt idx="3">
                  <c:v>4881882.6289999997</c:v>
                </c:pt>
                <c:pt idx="4">
                  <c:v>7002834.8559999997</c:v>
                </c:pt>
                <c:pt idx="5">
                  <c:v>17585704.600000001</c:v>
                </c:pt>
                <c:pt idx="6">
                  <c:v>49559534.140000001</c:v>
                </c:pt>
                <c:pt idx="7">
                  <c:v>152833961.40000001</c:v>
                </c:pt>
                <c:pt idx="8">
                  <c:v>478879818.19999999</c:v>
                </c:pt>
                <c:pt idx="9">
                  <c:v>1510553069</c:v>
                </c:pt>
                <c:pt idx="10">
                  <c:v>3339432.1749999998</c:v>
                </c:pt>
                <c:pt idx="11">
                  <c:v>3339432.1749999998</c:v>
                </c:pt>
                <c:pt idx="12">
                  <c:v>3035847.432</c:v>
                </c:pt>
                <c:pt idx="13">
                  <c:v>3816945.7289999998</c:v>
                </c:pt>
                <c:pt idx="14">
                  <c:v>5398055.0939999996</c:v>
                </c:pt>
                <c:pt idx="15">
                  <c:v>13302815.109999999</c:v>
                </c:pt>
                <c:pt idx="16">
                  <c:v>37219770.850000001</c:v>
                </c:pt>
                <c:pt idx="17">
                  <c:v>114475964.2</c:v>
                </c:pt>
                <c:pt idx="18">
                  <c:v>358440222.10000002</c:v>
                </c:pt>
                <c:pt idx="19">
                  <c:v>1130736721</c:v>
                </c:pt>
                <c:pt idx="20">
                  <c:v>2467775.4789999998</c:v>
                </c:pt>
                <c:pt idx="21">
                  <c:v>2467775.4789999998</c:v>
                </c:pt>
                <c:pt idx="22">
                  <c:v>2243432.2540000002</c:v>
                </c:pt>
                <c:pt idx="23">
                  <c:v>2752008.8289999999</c:v>
                </c:pt>
                <c:pt idx="24">
                  <c:v>3793275.3330000001</c:v>
                </c:pt>
                <c:pt idx="25">
                  <c:v>9019925.6119999997</c:v>
                </c:pt>
                <c:pt idx="26">
                  <c:v>24880007.57</c:v>
                </c:pt>
                <c:pt idx="27">
                  <c:v>76117966.900000006</c:v>
                </c:pt>
                <c:pt idx="28">
                  <c:v>238000625.90000001</c:v>
                </c:pt>
                <c:pt idx="29">
                  <c:v>750920373.29999995</c:v>
                </c:pt>
                <c:pt idx="30">
                  <c:v>2230672.1830000002</c:v>
                </c:pt>
                <c:pt idx="31">
                  <c:v>2230672.1830000002</c:v>
                </c:pt>
                <c:pt idx="32">
                  <c:v>2027883.8030000001</c:v>
                </c:pt>
                <c:pt idx="33">
                  <c:v>2461858.5049999999</c:v>
                </c:pt>
                <c:pt idx="34">
                  <c:v>3355781.7689999999</c:v>
                </c:pt>
                <c:pt idx="35">
                  <c:v>7853130.7400000002</c:v>
                </c:pt>
                <c:pt idx="36">
                  <c:v>21518820.039999999</c:v>
                </c:pt>
                <c:pt idx="37">
                  <c:v>65671632.210000001</c:v>
                </c:pt>
                <c:pt idx="38">
                  <c:v>205202863.5</c:v>
                </c:pt>
                <c:pt idx="39">
                  <c:v>647495090.89999998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21-EB41-86D8-58CA986D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942736"/>
        <c:axId val="659645615"/>
      </c:scatterChart>
      <c:valAx>
        <c:axId val="1600942736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45615"/>
        <c:crosses val="autoZero"/>
        <c:crossBetween val="midCat"/>
      </c:valAx>
      <c:valAx>
        <c:axId val="659645615"/>
        <c:scaling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4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Penev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'GH2 Terminals Penev'!$C$2:$C$33</c:f>
              <c:numCache>
                <c:formatCode>General</c:formatCode>
                <c:ptCount val="32"/>
                <c:pt idx="0">
                  <c:v>1045370.9409860563</c:v>
                </c:pt>
                <c:pt idx="1">
                  <c:v>1858437.2284196559</c:v>
                </c:pt>
                <c:pt idx="2">
                  <c:v>3303888.4060793887</c:v>
                </c:pt>
                <c:pt idx="3">
                  <c:v>10441918.913041029</c:v>
                </c:pt>
                <c:pt idx="4">
                  <c:v>33001620.268376593</c:v>
                </c:pt>
                <c:pt idx="5">
                  <c:v>104301417.14449885</c:v>
                </c:pt>
                <c:pt idx="6">
                  <c:v>329643985.04928035</c:v>
                </c:pt>
                <c:pt idx="7">
                  <c:v>1041837779.908837</c:v>
                </c:pt>
                <c:pt idx="8">
                  <c:v>1045370.9409860563</c:v>
                </c:pt>
                <c:pt idx="9">
                  <c:v>1858437.2284196559</c:v>
                </c:pt>
                <c:pt idx="10">
                  <c:v>3303888.4060793887</c:v>
                </c:pt>
                <c:pt idx="11">
                  <c:v>10441918.913041029</c:v>
                </c:pt>
                <c:pt idx="12">
                  <c:v>33001620.268376593</c:v>
                </c:pt>
                <c:pt idx="13">
                  <c:v>104301417.14449885</c:v>
                </c:pt>
                <c:pt idx="14">
                  <c:v>329643985.04928035</c:v>
                </c:pt>
                <c:pt idx="15">
                  <c:v>1041837779.908837</c:v>
                </c:pt>
                <c:pt idx="16">
                  <c:v>1045370.9409860563</c:v>
                </c:pt>
                <c:pt idx="17">
                  <c:v>1858437.2284196559</c:v>
                </c:pt>
                <c:pt idx="18">
                  <c:v>3303888.4060793887</c:v>
                </c:pt>
                <c:pt idx="19">
                  <c:v>10441918.913041029</c:v>
                </c:pt>
                <c:pt idx="20">
                  <c:v>33001620.268376593</c:v>
                </c:pt>
                <c:pt idx="21">
                  <c:v>104301417.14449885</c:v>
                </c:pt>
                <c:pt idx="22">
                  <c:v>329643985.04928035</c:v>
                </c:pt>
                <c:pt idx="23">
                  <c:v>1041837779.908837</c:v>
                </c:pt>
                <c:pt idx="24">
                  <c:v>1045370.9409860563</c:v>
                </c:pt>
                <c:pt idx="25">
                  <c:v>1858437.2284196559</c:v>
                </c:pt>
                <c:pt idx="26">
                  <c:v>3303888.4060793887</c:v>
                </c:pt>
                <c:pt idx="27">
                  <c:v>10441918.913041029</c:v>
                </c:pt>
                <c:pt idx="28">
                  <c:v>33001620.268376593</c:v>
                </c:pt>
                <c:pt idx="29">
                  <c:v>104301417.14449885</c:v>
                </c:pt>
                <c:pt idx="30">
                  <c:v>329643985.04928035</c:v>
                </c:pt>
                <c:pt idx="31">
                  <c:v>1041837779.908837</c:v>
                </c:pt>
              </c:numCache>
            </c:numRef>
          </c:xVal>
          <c:yVal>
            <c:numRef>
              <c:f>'GH2 Terminals Penev'!$H$2:$H$33</c:f>
              <c:numCache>
                <c:formatCode>General</c:formatCode>
                <c:ptCount val="32"/>
                <c:pt idx="0">
                  <c:v>8914240.9876071513</c:v>
                </c:pt>
                <c:pt idx="1">
                  <c:v>13785185.83056468</c:v>
                </c:pt>
                <c:pt idx="2">
                  <c:v>22268284.834746905</c:v>
                </c:pt>
                <c:pt idx="3">
                  <c:v>65179230.97823628</c:v>
                </c:pt>
                <c:pt idx="4">
                  <c:v>198944408.65905964</c:v>
                </c:pt>
                <c:pt idx="5">
                  <c:v>624159565.57884336</c:v>
                </c:pt>
                <c:pt idx="6">
                  <c:v>1967339772.1118057</c:v>
                </c:pt>
                <c:pt idx="7">
                  <c:v>6213883817.7100716</c:v>
                </c:pt>
                <c:pt idx="8">
                  <c:v>7413523.4372317446</c:v>
                </c:pt>
                <c:pt idx="9">
                  <c:v>11448870.779778372</c:v>
                </c:pt>
                <c:pt idx="10">
                  <c:v>18471744.55647793</c:v>
                </c:pt>
                <c:pt idx="11">
                  <c:v>53891709.655873597</c:v>
                </c:pt>
                <c:pt idx="12">
                  <c:v>164544119.49544251</c:v>
                </c:pt>
                <c:pt idx="13">
                  <c:v>516035737.00185823</c:v>
                </c:pt>
                <c:pt idx="14">
                  <c:v>1626442544.6545322</c:v>
                </c:pt>
                <c:pt idx="15">
                  <c:v>5137322131.7409735</c:v>
                </c:pt>
                <c:pt idx="16">
                  <c:v>5912805.886856338</c:v>
                </c:pt>
                <c:pt idx="17">
                  <c:v>9112555.7289920673</c:v>
                </c:pt>
                <c:pt idx="18">
                  <c:v>14675204.278208956</c:v>
                </c:pt>
                <c:pt idx="19">
                  <c:v>42604188.33351092</c:v>
                </c:pt>
                <c:pt idx="20">
                  <c:v>130143830.33182538</c:v>
                </c:pt>
                <c:pt idx="21">
                  <c:v>407911908.42487335</c:v>
                </c:pt>
                <c:pt idx="22">
                  <c:v>1285545317.1972594</c:v>
                </c:pt>
                <c:pt idx="23">
                  <c:v>4060760445.7718759</c:v>
                </c:pt>
                <c:pt idx="24">
                  <c:v>5474491.8559297258</c:v>
                </c:pt>
                <c:pt idx="25">
                  <c:v>8421731.8489126731</c:v>
                </c:pt>
                <c:pt idx="26">
                  <c:v>13542629.220373942</c:v>
                </c:pt>
                <c:pt idx="27">
                  <c:v>39214504.908231109</c:v>
                </c:pt>
                <c:pt idx="28">
                  <c:v>119770944.54128596</c:v>
                </c:pt>
                <c:pt idx="29">
                  <c:v>375287553.12037092</c:v>
                </c:pt>
                <c:pt idx="30">
                  <c:v>1182657406.9093494</c:v>
                </c:pt>
                <c:pt idx="31">
                  <c:v>3735807738.3816371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5-4542-A45F-4289C01DAA2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'GH2 Terminals Penev'!$C$34:$C$65</c:f>
              <c:numCache>
                <c:formatCode>General</c:formatCode>
                <c:ptCount val="32"/>
                <c:pt idx="0">
                  <c:v>1045370.9409860563</c:v>
                </c:pt>
                <c:pt idx="1">
                  <c:v>1858437.2284196559</c:v>
                </c:pt>
                <c:pt idx="2">
                  <c:v>3303888.4060793887</c:v>
                </c:pt>
                <c:pt idx="3">
                  <c:v>10441918.913041029</c:v>
                </c:pt>
                <c:pt idx="4">
                  <c:v>33001620.268376593</c:v>
                </c:pt>
                <c:pt idx="5">
                  <c:v>104301417.14449885</c:v>
                </c:pt>
                <c:pt idx="6">
                  <c:v>329643985.04928035</c:v>
                </c:pt>
                <c:pt idx="7">
                  <c:v>1041837779.908837</c:v>
                </c:pt>
                <c:pt idx="8">
                  <c:v>1045370.9409860563</c:v>
                </c:pt>
                <c:pt idx="9">
                  <c:v>1858437.2284196559</c:v>
                </c:pt>
                <c:pt idx="10">
                  <c:v>3303888.4060793887</c:v>
                </c:pt>
                <c:pt idx="11">
                  <c:v>10441918.913041029</c:v>
                </c:pt>
                <c:pt idx="12">
                  <c:v>33001620.268376593</c:v>
                </c:pt>
                <c:pt idx="13">
                  <c:v>104301417.14449885</c:v>
                </c:pt>
                <c:pt idx="14">
                  <c:v>329643985.04928035</c:v>
                </c:pt>
                <c:pt idx="15">
                  <c:v>1041837779.908837</c:v>
                </c:pt>
                <c:pt idx="16">
                  <c:v>1045370.9409860563</c:v>
                </c:pt>
                <c:pt idx="17">
                  <c:v>1858437.2284196559</c:v>
                </c:pt>
                <c:pt idx="18">
                  <c:v>3303888.4060793887</c:v>
                </c:pt>
                <c:pt idx="19">
                  <c:v>10441918.913041029</c:v>
                </c:pt>
                <c:pt idx="20">
                  <c:v>33001620.268376593</c:v>
                </c:pt>
                <c:pt idx="21">
                  <c:v>104301417.14449885</c:v>
                </c:pt>
                <c:pt idx="22">
                  <c:v>329643985.04928035</c:v>
                </c:pt>
                <c:pt idx="23">
                  <c:v>1041837779.908837</c:v>
                </c:pt>
                <c:pt idx="24">
                  <c:v>1045370.9409860563</c:v>
                </c:pt>
                <c:pt idx="25">
                  <c:v>1858437.2284196559</c:v>
                </c:pt>
                <c:pt idx="26">
                  <c:v>3303888.4060793887</c:v>
                </c:pt>
                <c:pt idx="27">
                  <c:v>10441918.913041029</c:v>
                </c:pt>
                <c:pt idx="28">
                  <c:v>33001620.268376593</c:v>
                </c:pt>
                <c:pt idx="29">
                  <c:v>104301417.14449885</c:v>
                </c:pt>
                <c:pt idx="30">
                  <c:v>329643985.04928035</c:v>
                </c:pt>
                <c:pt idx="31">
                  <c:v>1041837779.908837</c:v>
                </c:pt>
              </c:numCache>
            </c:numRef>
          </c:xVal>
          <c:yVal>
            <c:numRef>
              <c:f>'GH2 Terminals Penev'!$H$34:$H$65</c:f>
              <c:numCache>
                <c:formatCode>General</c:formatCode>
                <c:ptCount val="32"/>
                <c:pt idx="0">
                  <c:v>3828262.6103597097</c:v>
                </c:pt>
                <c:pt idx="1">
                  <c:v>4881882.6290293671</c:v>
                </c:pt>
                <c:pt idx="2">
                  <c:v>7002834.8556832895</c:v>
                </c:pt>
                <c:pt idx="3">
                  <c:v>17585704.603146333</c:v>
                </c:pt>
                <c:pt idx="4">
                  <c:v>49559534.137493826</c:v>
                </c:pt>
                <c:pt idx="5">
                  <c:v>152833961.42779133</c:v>
                </c:pt>
                <c:pt idx="6">
                  <c:v>478879818.19019353</c:v>
                </c:pt>
                <c:pt idx="7">
                  <c:v>1510553069.2330401</c:v>
                </c:pt>
                <c:pt idx="8">
                  <c:v>3035847.432222263</c:v>
                </c:pt>
                <c:pt idx="9">
                  <c:v>3816945.7288932656</c:v>
                </c:pt>
                <c:pt idx="10">
                  <c:v>5398055.0942890225</c:v>
                </c:pt>
                <c:pt idx="11">
                  <c:v>13302815.107777169</c:v>
                </c:pt>
                <c:pt idx="12">
                  <c:v>37219770.853582054</c:v>
                </c:pt>
                <c:pt idx="13">
                  <c:v>114475964.16516314</c:v>
                </c:pt>
                <c:pt idx="14">
                  <c:v>358440222.06552041</c:v>
                </c:pt>
                <c:pt idx="15">
                  <c:v>1130736721.2591214</c:v>
                </c:pt>
                <c:pt idx="16">
                  <c:v>2243432.2540848167</c:v>
                </c:pt>
                <c:pt idx="17">
                  <c:v>2752008.8287571655</c:v>
                </c:pt>
                <c:pt idx="18">
                  <c:v>3793275.3328947537</c:v>
                </c:pt>
                <c:pt idx="19">
                  <c:v>9019925.6124080066</c:v>
                </c:pt>
                <c:pt idx="20">
                  <c:v>24880007.569670286</c:v>
                </c:pt>
                <c:pt idx="21">
                  <c:v>76117966.902534992</c:v>
                </c:pt>
                <c:pt idx="22">
                  <c:v>238000625.94084728</c:v>
                </c:pt>
                <c:pt idx="23">
                  <c:v>750920373.28520298</c:v>
                </c:pt>
                <c:pt idx="24">
                  <c:v>2027883.8030011305</c:v>
                </c:pt>
                <c:pt idx="25">
                  <c:v>2461858.50493052</c:v>
                </c:pt>
                <c:pt idx="26">
                  <c:v>3355781.7693131412</c:v>
                </c:pt>
                <c:pt idx="27">
                  <c:v>7853130.7401176402</c:v>
                </c:pt>
                <c:pt idx="28">
                  <c:v>21518820.044801731</c:v>
                </c:pt>
                <c:pt idx="29">
                  <c:v>65671632.211074986</c:v>
                </c:pt>
                <c:pt idx="30">
                  <c:v>205202863.54346684</c:v>
                </c:pt>
                <c:pt idx="31">
                  <c:v>647495090.91396666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5-4542-A45F-4289C01DA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399295"/>
        <c:axId val="345401183"/>
      </c:scatterChart>
      <c:valAx>
        <c:axId val="3453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01183"/>
        <c:crosses val="autoZero"/>
        <c:crossBetween val="midCat"/>
      </c:valAx>
      <c:valAx>
        <c:axId val="34540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'LH2 Terminals'!$C$2:$C$41</c:f>
              <c:numCache>
                <c:formatCode>General</c:formatCode>
                <c:ptCount val="40"/>
                <c:pt idx="0">
                  <c:v>365</c:v>
                </c:pt>
                <c:pt idx="1">
                  <c:v>1098582.584</c:v>
                </c:pt>
                <c:pt idx="2">
                  <c:v>1099582.584</c:v>
                </c:pt>
                <c:pt idx="3">
                  <c:v>1954813.483</c:v>
                </c:pt>
                <c:pt idx="4">
                  <c:v>3475223.97</c:v>
                </c:pt>
                <c:pt idx="5">
                  <c:v>10983423.9</c:v>
                </c:pt>
                <c:pt idx="6">
                  <c:v>34713043.450000003</c:v>
                </c:pt>
                <c:pt idx="7">
                  <c:v>109710359.59999999</c:v>
                </c:pt>
                <c:pt idx="8">
                  <c:v>346738914.10000002</c:v>
                </c:pt>
                <c:pt idx="9">
                  <c:v>1095866198</c:v>
                </c:pt>
                <c:pt idx="10">
                  <c:v>365</c:v>
                </c:pt>
                <c:pt idx="11">
                  <c:v>1098582.584</c:v>
                </c:pt>
                <c:pt idx="12">
                  <c:v>1099582.584</c:v>
                </c:pt>
                <c:pt idx="13">
                  <c:v>1954813.483</c:v>
                </c:pt>
                <c:pt idx="14">
                  <c:v>3475223.97</c:v>
                </c:pt>
                <c:pt idx="15">
                  <c:v>10983423.9</c:v>
                </c:pt>
                <c:pt idx="16">
                  <c:v>34713043.450000003</c:v>
                </c:pt>
                <c:pt idx="17">
                  <c:v>109710359.59999999</c:v>
                </c:pt>
                <c:pt idx="18">
                  <c:v>346738914.10000002</c:v>
                </c:pt>
                <c:pt idx="19">
                  <c:v>1095866198</c:v>
                </c:pt>
                <c:pt idx="20">
                  <c:v>365</c:v>
                </c:pt>
                <c:pt idx="21">
                  <c:v>1098582.584</c:v>
                </c:pt>
                <c:pt idx="22">
                  <c:v>1099582.584</c:v>
                </c:pt>
                <c:pt idx="23">
                  <c:v>1954813.483</c:v>
                </c:pt>
                <c:pt idx="24">
                  <c:v>3475223.97</c:v>
                </c:pt>
                <c:pt idx="25">
                  <c:v>10983423.9</c:v>
                </c:pt>
                <c:pt idx="26">
                  <c:v>34713043.450000003</c:v>
                </c:pt>
                <c:pt idx="27">
                  <c:v>109710359.59999999</c:v>
                </c:pt>
                <c:pt idx="28">
                  <c:v>346738914.10000002</c:v>
                </c:pt>
                <c:pt idx="29">
                  <c:v>1095866198</c:v>
                </c:pt>
                <c:pt idx="30">
                  <c:v>365</c:v>
                </c:pt>
                <c:pt idx="31">
                  <c:v>1098582.584</c:v>
                </c:pt>
                <c:pt idx="32">
                  <c:v>1099582.584</c:v>
                </c:pt>
                <c:pt idx="33">
                  <c:v>1954813.483</c:v>
                </c:pt>
                <c:pt idx="34">
                  <c:v>3475223.97</c:v>
                </c:pt>
                <c:pt idx="35">
                  <c:v>10983423.9</c:v>
                </c:pt>
                <c:pt idx="36">
                  <c:v>34713043.450000003</c:v>
                </c:pt>
                <c:pt idx="37">
                  <c:v>109710359.59999999</c:v>
                </c:pt>
                <c:pt idx="38">
                  <c:v>346738914.10000002</c:v>
                </c:pt>
                <c:pt idx="39">
                  <c:v>1095866198</c:v>
                </c:pt>
              </c:numCache>
            </c:numRef>
          </c:xVal>
          <c:yVal>
            <c:numRef>
              <c:f>'LH2 Terminals'!$G$2:$G$41</c:f>
              <c:numCache>
                <c:formatCode>General</c:formatCode>
                <c:ptCount val="40"/>
                <c:pt idx="0">
                  <c:v>31527302.300000001</c:v>
                </c:pt>
                <c:pt idx="1">
                  <c:v>31527302.300000001</c:v>
                </c:pt>
                <c:pt idx="2">
                  <c:v>28661183.91</c:v>
                </c:pt>
                <c:pt idx="3">
                  <c:v>39427659.68</c:v>
                </c:pt>
                <c:pt idx="4">
                  <c:v>56457864.439999998</c:v>
                </c:pt>
                <c:pt idx="5">
                  <c:v>126115593.59999999</c:v>
                </c:pt>
                <c:pt idx="6">
                  <c:v>301352017.39999998</c:v>
                </c:pt>
                <c:pt idx="7">
                  <c:v>850116004.70000005</c:v>
                </c:pt>
                <c:pt idx="8">
                  <c:v>2554080233</c:v>
                </c:pt>
                <c:pt idx="9">
                  <c:v>7874253184</c:v>
                </c:pt>
                <c:pt idx="10">
                  <c:v>30476813.940000001</c:v>
                </c:pt>
                <c:pt idx="11">
                  <c:v>30476813.940000001</c:v>
                </c:pt>
                <c:pt idx="12">
                  <c:v>27706194.489999998</c:v>
                </c:pt>
                <c:pt idx="13">
                  <c:v>38452660.310000002</c:v>
                </c:pt>
                <c:pt idx="14">
                  <c:v>55448601.920000002</c:v>
                </c:pt>
                <c:pt idx="15">
                  <c:v>124943508.09999999</c:v>
                </c:pt>
                <c:pt idx="16">
                  <c:v>299678252.80000001</c:v>
                </c:pt>
                <c:pt idx="17">
                  <c:v>846845848</c:v>
                </c:pt>
                <c:pt idx="18">
                  <c:v>2544851388</c:v>
                </c:pt>
                <c:pt idx="19">
                  <c:v>7846297067</c:v>
                </c:pt>
                <c:pt idx="20">
                  <c:v>29426325.59</c:v>
                </c:pt>
                <c:pt idx="21">
                  <c:v>29426325.59</c:v>
                </c:pt>
                <c:pt idx="22">
                  <c:v>26751205.079999998</c:v>
                </c:pt>
                <c:pt idx="23">
                  <c:v>37477660.939999998</c:v>
                </c:pt>
                <c:pt idx="24">
                  <c:v>54439339.409999996</c:v>
                </c:pt>
                <c:pt idx="25">
                  <c:v>123771422.59999999</c:v>
                </c:pt>
                <c:pt idx="26">
                  <c:v>298004488.19999999</c:v>
                </c:pt>
                <c:pt idx="27">
                  <c:v>843575691.29999995</c:v>
                </c:pt>
                <c:pt idx="28">
                  <c:v>2535622544</c:v>
                </c:pt>
                <c:pt idx="29">
                  <c:v>7818340950</c:v>
                </c:pt>
                <c:pt idx="30">
                  <c:v>29036400.84</c:v>
                </c:pt>
                <c:pt idx="31">
                  <c:v>29036400.84</c:v>
                </c:pt>
                <c:pt idx="32">
                  <c:v>26396728.039999999</c:v>
                </c:pt>
                <c:pt idx="33">
                  <c:v>37115872.75</c:v>
                </c:pt>
                <c:pt idx="34">
                  <c:v>54064968.770000003</c:v>
                </c:pt>
                <c:pt idx="35">
                  <c:v>123336937.5</c:v>
                </c:pt>
                <c:pt idx="36">
                  <c:v>297384106.30000001</c:v>
                </c:pt>
                <c:pt idx="37">
                  <c:v>842364349.60000002</c:v>
                </c:pt>
                <c:pt idx="38">
                  <c:v>2532203458</c:v>
                </c:pt>
                <c:pt idx="39">
                  <c:v>7807985737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6-E747-9AE0-9834F8E08C0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'LH2 Terminals'!$C$46:$C$77</c:f>
              <c:numCache>
                <c:formatCode>General</c:formatCode>
                <c:ptCount val="32"/>
                <c:pt idx="0">
                  <c:v>1099582.5842389492</c:v>
                </c:pt>
                <c:pt idx="1">
                  <c:v>1954813.4830914654</c:v>
                </c:pt>
                <c:pt idx="2">
                  <c:v>3475223.9699403835</c:v>
                </c:pt>
                <c:pt idx="3">
                  <c:v>10983423.90499676</c:v>
                </c:pt>
                <c:pt idx="4">
                  <c:v>34713043.452829279</c:v>
                </c:pt>
                <c:pt idx="5">
                  <c:v>109710359.55462095</c:v>
                </c:pt>
                <c:pt idx="6">
                  <c:v>346738914.14793783</c:v>
                </c:pt>
                <c:pt idx="7">
                  <c:v>1095866197.80089</c:v>
                </c:pt>
                <c:pt idx="8">
                  <c:v>1099582.5842389492</c:v>
                </c:pt>
                <c:pt idx="9">
                  <c:v>1954813.4830914654</c:v>
                </c:pt>
                <c:pt idx="10">
                  <c:v>3475223.9699403835</c:v>
                </c:pt>
                <c:pt idx="11">
                  <c:v>10983423.90499676</c:v>
                </c:pt>
                <c:pt idx="12">
                  <c:v>34713043.452829279</c:v>
                </c:pt>
                <c:pt idx="13">
                  <c:v>109710359.55462095</c:v>
                </c:pt>
                <c:pt idx="14">
                  <c:v>346738914.14793783</c:v>
                </c:pt>
                <c:pt idx="15">
                  <c:v>1095866197.80089</c:v>
                </c:pt>
                <c:pt idx="16">
                  <c:v>1099582.5842389492</c:v>
                </c:pt>
                <c:pt idx="17">
                  <c:v>1954813.4830914654</c:v>
                </c:pt>
                <c:pt idx="18">
                  <c:v>3475223.9699403835</c:v>
                </c:pt>
                <c:pt idx="19">
                  <c:v>10983423.90499676</c:v>
                </c:pt>
                <c:pt idx="20">
                  <c:v>34713043.452829279</c:v>
                </c:pt>
                <c:pt idx="21">
                  <c:v>109710359.55462095</c:v>
                </c:pt>
                <c:pt idx="22">
                  <c:v>346738914.14793783</c:v>
                </c:pt>
                <c:pt idx="23">
                  <c:v>1095866197.80089</c:v>
                </c:pt>
                <c:pt idx="24">
                  <c:v>1099582.5842389492</c:v>
                </c:pt>
                <c:pt idx="25">
                  <c:v>1954813.4830914654</c:v>
                </c:pt>
                <c:pt idx="26">
                  <c:v>3475223.9699403835</c:v>
                </c:pt>
                <c:pt idx="27">
                  <c:v>10983423.90499676</c:v>
                </c:pt>
                <c:pt idx="28">
                  <c:v>34713043.452829279</c:v>
                </c:pt>
                <c:pt idx="29">
                  <c:v>109710359.55462095</c:v>
                </c:pt>
                <c:pt idx="30">
                  <c:v>346738914.14793783</c:v>
                </c:pt>
                <c:pt idx="31">
                  <c:v>1095866197.80089</c:v>
                </c:pt>
              </c:numCache>
            </c:numRef>
          </c:xVal>
          <c:yVal>
            <c:numRef>
              <c:f>'LH2 Terminals'!$H$46:$H$77</c:f>
              <c:numCache>
                <c:formatCode>General</c:formatCode>
                <c:ptCount val="32"/>
                <c:pt idx="0">
                  <c:v>28661183.905801903</c:v>
                </c:pt>
                <c:pt idx="1">
                  <c:v>39427659.681813993</c:v>
                </c:pt>
                <c:pt idx="2">
                  <c:v>56457864.44299376</c:v>
                </c:pt>
                <c:pt idx="3">
                  <c:v>126115593.63606568</c:v>
                </c:pt>
                <c:pt idx="4">
                  <c:v>301352017.39876318</c:v>
                </c:pt>
                <c:pt idx="5">
                  <c:v>850116004.67388165</c:v>
                </c:pt>
                <c:pt idx="6">
                  <c:v>2554080233.4075227</c:v>
                </c:pt>
                <c:pt idx="7">
                  <c:v>7874253183.8456316</c:v>
                </c:pt>
                <c:pt idx="8">
                  <c:v>27706194.49157542</c:v>
                </c:pt>
                <c:pt idx="9">
                  <c:v>38452660.311060525</c:v>
                </c:pt>
                <c:pt idx="10">
                  <c:v>55448601.924557194</c:v>
                </c:pt>
                <c:pt idx="11">
                  <c:v>124943508.14028549</c:v>
                </c:pt>
                <c:pt idx="12">
                  <c:v>299678252.78178787</c:v>
                </c:pt>
                <c:pt idx="13">
                  <c:v>846845847.9901036</c:v>
                </c:pt>
                <c:pt idx="14">
                  <c:v>2544851388.485991</c:v>
                </c:pt>
                <c:pt idx="15">
                  <c:v>7846297066.9494867</c:v>
                </c:pt>
                <c:pt idx="16">
                  <c:v>26751205.07734894</c:v>
                </c:pt>
                <c:pt idx="17">
                  <c:v>37477660.940307058</c:v>
                </c:pt>
                <c:pt idx="18">
                  <c:v>54439339.406120621</c:v>
                </c:pt>
                <c:pt idx="19">
                  <c:v>123771422.64450531</c:v>
                </c:pt>
                <c:pt idx="20">
                  <c:v>298004488.16481256</c:v>
                </c:pt>
                <c:pt idx="21">
                  <c:v>843575691.30632532</c:v>
                </c:pt>
                <c:pt idx="22">
                  <c:v>2535622543.5644588</c:v>
                </c:pt>
                <c:pt idx="23">
                  <c:v>7818340950.0533438</c:v>
                </c:pt>
                <c:pt idx="24">
                  <c:v>26396728.042057961</c:v>
                </c:pt>
                <c:pt idx="25">
                  <c:v>37115872.752122529</c:v>
                </c:pt>
                <c:pt idx="26">
                  <c:v>54064968.771725997</c:v>
                </c:pt>
                <c:pt idx="27">
                  <c:v>123336937.51273149</c:v>
                </c:pt>
                <c:pt idx="28">
                  <c:v>297384106.34113914</c:v>
                </c:pt>
                <c:pt idx="29">
                  <c:v>842364349.59699583</c:v>
                </c:pt>
                <c:pt idx="30">
                  <c:v>2532203457.7830563</c:v>
                </c:pt>
                <c:pt idx="31">
                  <c:v>7807985737.4740152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6-E747-9AE0-9834F8E08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12719"/>
        <c:axId val="295249471"/>
      </c:scatterChart>
      <c:valAx>
        <c:axId val="43471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49471"/>
        <c:crosses val="autoZero"/>
        <c:crossBetween val="midCat"/>
      </c:valAx>
      <c:valAx>
        <c:axId val="2952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1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'LH2 Terminals'!$C$2:$C$41</c:f>
              <c:numCache>
                <c:formatCode>General</c:formatCode>
                <c:ptCount val="40"/>
                <c:pt idx="0">
                  <c:v>365</c:v>
                </c:pt>
                <c:pt idx="1">
                  <c:v>1098582.584</c:v>
                </c:pt>
                <c:pt idx="2">
                  <c:v>1099582.584</c:v>
                </c:pt>
                <c:pt idx="3">
                  <c:v>1954813.483</c:v>
                </c:pt>
                <c:pt idx="4">
                  <c:v>3475223.97</c:v>
                </c:pt>
                <c:pt idx="5">
                  <c:v>10983423.9</c:v>
                </c:pt>
                <c:pt idx="6">
                  <c:v>34713043.450000003</c:v>
                </c:pt>
                <c:pt idx="7">
                  <c:v>109710359.59999999</c:v>
                </c:pt>
                <c:pt idx="8">
                  <c:v>346738914.10000002</c:v>
                </c:pt>
                <c:pt idx="9">
                  <c:v>1095866198</c:v>
                </c:pt>
                <c:pt idx="10">
                  <c:v>365</c:v>
                </c:pt>
                <c:pt idx="11">
                  <c:v>1098582.584</c:v>
                </c:pt>
                <c:pt idx="12">
                  <c:v>1099582.584</c:v>
                </c:pt>
                <c:pt idx="13">
                  <c:v>1954813.483</c:v>
                </c:pt>
                <c:pt idx="14">
                  <c:v>3475223.97</c:v>
                </c:pt>
                <c:pt idx="15">
                  <c:v>10983423.9</c:v>
                </c:pt>
                <c:pt idx="16">
                  <c:v>34713043.450000003</c:v>
                </c:pt>
                <c:pt idx="17">
                  <c:v>109710359.59999999</c:v>
                </c:pt>
                <c:pt idx="18">
                  <c:v>346738914.10000002</c:v>
                </c:pt>
                <c:pt idx="19">
                  <c:v>1095866198</c:v>
                </c:pt>
                <c:pt idx="20">
                  <c:v>365</c:v>
                </c:pt>
                <c:pt idx="21">
                  <c:v>1098582.584</c:v>
                </c:pt>
                <c:pt idx="22">
                  <c:v>1099582.584</c:v>
                </c:pt>
                <c:pt idx="23">
                  <c:v>1954813.483</c:v>
                </c:pt>
                <c:pt idx="24">
                  <c:v>3475223.97</c:v>
                </c:pt>
                <c:pt idx="25">
                  <c:v>10983423.9</c:v>
                </c:pt>
                <c:pt idx="26">
                  <c:v>34713043.450000003</c:v>
                </c:pt>
                <c:pt idx="27">
                  <c:v>109710359.59999999</c:v>
                </c:pt>
                <c:pt idx="28">
                  <c:v>346738914.10000002</c:v>
                </c:pt>
                <c:pt idx="29">
                  <c:v>1095866198</c:v>
                </c:pt>
                <c:pt idx="30">
                  <c:v>365</c:v>
                </c:pt>
                <c:pt idx="31">
                  <c:v>1098582.584</c:v>
                </c:pt>
                <c:pt idx="32">
                  <c:v>1099582.584</c:v>
                </c:pt>
                <c:pt idx="33">
                  <c:v>1954813.483</c:v>
                </c:pt>
                <c:pt idx="34">
                  <c:v>3475223.97</c:v>
                </c:pt>
                <c:pt idx="35">
                  <c:v>10983423.9</c:v>
                </c:pt>
                <c:pt idx="36">
                  <c:v>34713043.450000003</c:v>
                </c:pt>
                <c:pt idx="37">
                  <c:v>109710359.59999999</c:v>
                </c:pt>
                <c:pt idx="38">
                  <c:v>346738914.10000002</c:v>
                </c:pt>
                <c:pt idx="39">
                  <c:v>1095866198</c:v>
                </c:pt>
              </c:numCache>
            </c:numRef>
          </c:xVal>
          <c:yVal>
            <c:numRef>
              <c:f>'LH2 Terminals'!$G$2:$G$41</c:f>
              <c:numCache>
                <c:formatCode>General</c:formatCode>
                <c:ptCount val="40"/>
                <c:pt idx="0">
                  <c:v>31527302.300000001</c:v>
                </c:pt>
                <c:pt idx="1">
                  <c:v>31527302.300000001</c:v>
                </c:pt>
                <c:pt idx="2">
                  <c:v>28661183.91</c:v>
                </c:pt>
                <c:pt idx="3">
                  <c:v>39427659.68</c:v>
                </c:pt>
                <c:pt idx="4">
                  <c:v>56457864.439999998</c:v>
                </c:pt>
                <c:pt idx="5">
                  <c:v>126115593.59999999</c:v>
                </c:pt>
                <c:pt idx="6">
                  <c:v>301352017.39999998</c:v>
                </c:pt>
                <c:pt idx="7">
                  <c:v>850116004.70000005</c:v>
                </c:pt>
                <c:pt idx="8">
                  <c:v>2554080233</c:v>
                </c:pt>
                <c:pt idx="9">
                  <c:v>7874253184</c:v>
                </c:pt>
                <c:pt idx="10">
                  <c:v>30476813.940000001</c:v>
                </c:pt>
                <c:pt idx="11">
                  <c:v>30476813.940000001</c:v>
                </c:pt>
                <c:pt idx="12">
                  <c:v>27706194.489999998</c:v>
                </c:pt>
                <c:pt idx="13">
                  <c:v>38452660.310000002</c:v>
                </c:pt>
                <c:pt idx="14">
                  <c:v>55448601.920000002</c:v>
                </c:pt>
                <c:pt idx="15">
                  <c:v>124943508.09999999</c:v>
                </c:pt>
                <c:pt idx="16">
                  <c:v>299678252.80000001</c:v>
                </c:pt>
                <c:pt idx="17">
                  <c:v>846845848</c:v>
                </c:pt>
                <c:pt idx="18">
                  <c:v>2544851388</c:v>
                </c:pt>
                <c:pt idx="19">
                  <c:v>7846297067</c:v>
                </c:pt>
                <c:pt idx="20">
                  <c:v>29426325.59</c:v>
                </c:pt>
                <c:pt idx="21">
                  <c:v>29426325.59</c:v>
                </c:pt>
                <c:pt idx="22">
                  <c:v>26751205.079999998</c:v>
                </c:pt>
                <c:pt idx="23">
                  <c:v>37477660.939999998</c:v>
                </c:pt>
                <c:pt idx="24">
                  <c:v>54439339.409999996</c:v>
                </c:pt>
                <c:pt idx="25">
                  <c:v>123771422.59999999</c:v>
                </c:pt>
                <c:pt idx="26">
                  <c:v>298004488.19999999</c:v>
                </c:pt>
                <c:pt idx="27">
                  <c:v>843575691.29999995</c:v>
                </c:pt>
                <c:pt idx="28">
                  <c:v>2535622544</c:v>
                </c:pt>
                <c:pt idx="29">
                  <c:v>7818340950</c:v>
                </c:pt>
                <c:pt idx="30">
                  <c:v>29036400.84</c:v>
                </c:pt>
                <c:pt idx="31">
                  <c:v>29036400.84</c:v>
                </c:pt>
                <c:pt idx="32">
                  <c:v>26396728.039999999</c:v>
                </c:pt>
                <c:pt idx="33">
                  <c:v>37115872.75</c:v>
                </c:pt>
                <c:pt idx="34">
                  <c:v>54064968.770000003</c:v>
                </c:pt>
                <c:pt idx="35">
                  <c:v>123336937.5</c:v>
                </c:pt>
                <c:pt idx="36">
                  <c:v>297384106.30000001</c:v>
                </c:pt>
                <c:pt idx="37">
                  <c:v>842364349.60000002</c:v>
                </c:pt>
                <c:pt idx="38">
                  <c:v>2532203458</c:v>
                </c:pt>
                <c:pt idx="39">
                  <c:v>7807985737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7-6A48-8C53-F57F553500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'LH2 Terminals'!$C$46:$C$77</c:f>
              <c:numCache>
                <c:formatCode>General</c:formatCode>
                <c:ptCount val="32"/>
                <c:pt idx="0">
                  <c:v>1099582.5842389492</c:v>
                </c:pt>
                <c:pt idx="1">
                  <c:v>1954813.4830914654</c:v>
                </c:pt>
                <c:pt idx="2">
                  <c:v>3475223.9699403835</c:v>
                </c:pt>
                <c:pt idx="3">
                  <c:v>10983423.90499676</c:v>
                </c:pt>
                <c:pt idx="4">
                  <c:v>34713043.452829279</c:v>
                </c:pt>
                <c:pt idx="5">
                  <c:v>109710359.55462095</c:v>
                </c:pt>
                <c:pt idx="6">
                  <c:v>346738914.14793783</c:v>
                </c:pt>
                <c:pt idx="7">
                  <c:v>1095866197.80089</c:v>
                </c:pt>
                <c:pt idx="8">
                  <c:v>1099582.5842389492</c:v>
                </c:pt>
                <c:pt idx="9">
                  <c:v>1954813.4830914654</c:v>
                </c:pt>
                <c:pt idx="10">
                  <c:v>3475223.9699403835</c:v>
                </c:pt>
                <c:pt idx="11">
                  <c:v>10983423.90499676</c:v>
                </c:pt>
                <c:pt idx="12">
                  <c:v>34713043.452829279</c:v>
                </c:pt>
                <c:pt idx="13">
                  <c:v>109710359.55462095</c:v>
                </c:pt>
                <c:pt idx="14">
                  <c:v>346738914.14793783</c:v>
                </c:pt>
                <c:pt idx="15">
                  <c:v>1095866197.80089</c:v>
                </c:pt>
                <c:pt idx="16">
                  <c:v>1099582.5842389492</c:v>
                </c:pt>
                <c:pt idx="17">
                  <c:v>1954813.4830914654</c:v>
                </c:pt>
                <c:pt idx="18">
                  <c:v>3475223.9699403835</c:v>
                </c:pt>
                <c:pt idx="19">
                  <c:v>10983423.90499676</c:v>
                </c:pt>
                <c:pt idx="20">
                  <c:v>34713043.452829279</c:v>
                </c:pt>
                <c:pt idx="21">
                  <c:v>109710359.55462095</c:v>
                </c:pt>
                <c:pt idx="22">
                  <c:v>346738914.14793783</c:v>
                </c:pt>
                <c:pt idx="23">
                  <c:v>1095866197.80089</c:v>
                </c:pt>
                <c:pt idx="24">
                  <c:v>1099582.5842389492</c:v>
                </c:pt>
                <c:pt idx="25">
                  <c:v>1954813.4830914654</c:v>
                </c:pt>
                <c:pt idx="26">
                  <c:v>3475223.9699403835</c:v>
                </c:pt>
                <c:pt idx="27">
                  <c:v>10983423.90499676</c:v>
                </c:pt>
                <c:pt idx="28">
                  <c:v>34713043.452829279</c:v>
                </c:pt>
                <c:pt idx="29">
                  <c:v>109710359.55462095</c:v>
                </c:pt>
                <c:pt idx="30">
                  <c:v>346738914.14793783</c:v>
                </c:pt>
                <c:pt idx="31">
                  <c:v>1095866197.80089</c:v>
                </c:pt>
              </c:numCache>
            </c:numRef>
          </c:xVal>
          <c:yVal>
            <c:numRef>
              <c:f>'LH2 Terminals'!$H$46:$H$77</c:f>
              <c:numCache>
                <c:formatCode>General</c:formatCode>
                <c:ptCount val="32"/>
                <c:pt idx="0">
                  <c:v>28661183.905801903</c:v>
                </c:pt>
                <c:pt idx="1">
                  <c:v>39427659.681813993</c:v>
                </c:pt>
                <c:pt idx="2">
                  <c:v>56457864.44299376</c:v>
                </c:pt>
                <c:pt idx="3">
                  <c:v>126115593.63606568</c:v>
                </c:pt>
                <c:pt idx="4">
                  <c:v>301352017.39876318</c:v>
                </c:pt>
                <c:pt idx="5">
                  <c:v>850116004.67388165</c:v>
                </c:pt>
                <c:pt idx="6">
                  <c:v>2554080233.4075227</c:v>
                </c:pt>
                <c:pt idx="7">
                  <c:v>7874253183.8456316</c:v>
                </c:pt>
                <c:pt idx="8">
                  <c:v>27706194.49157542</c:v>
                </c:pt>
                <c:pt idx="9">
                  <c:v>38452660.311060525</c:v>
                </c:pt>
                <c:pt idx="10">
                  <c:v>55448601.924557194</c:v>
                </c:pt>
                <c:pt idx="11">
                  <c:v>124943508.14028549</c:v>
                </c:pt>
                <c:pt idx="12">
                  <c:v>299678252.78178787</c:v>
                </c:pt>
                <c:pt idx="13">
                  <c:v>846845847.9901036</c:v>
                </c:pt>
                <c:pt idx="14">
                  <c:v>2544851388.485991</c:v>
                </c:pt>
                <c:pt idx="15">
                  <c:v>7846297066.9494867</c:v>
                </c:pt>
                <c:pt idx="16">
                  <c:v>26751205.07734894</c:v>
                </c:pt>
                <c:pt idx="17">
                  <c:v>37477660.940307058</c:v>
                </c:pt>
                <c:pt idx="18">
                  <c:v>54439339.406120621</c:v>
                </c:pt>
                <c:pt idx="19">
                  <c:v>123771422.64450531</c:v>
                </c:pt>
                <c:pt idx="20">
                  <c:v>298004488.16481256</c:v>
                </c:pt>
                <c:pt idx="21">
                  <c:v>843575691.30632532</c:v>
                </c:pt>
                <c:pt idx="22">
                  <c:v>2535622543.5644588</c:v>
                </c:pt>
                <c:pt idx="23">
                  <c:v>7818340950.0533438</c:v>
                </c:pt>
                <c:pt idx="24">
                  <c:v>26396728.042057961</c:v>
                </c:pt>
                <c:pt idx="25">
                  <c:v>37115872.752122529</c:v>
                </c:pt>
                <c:pt idx="26">
                  <c:v>54064968.771725997</c:v>
                </c:pt>
                <c:pt idx="27">
                  <c:v>123336937.51273149</c:v>
                </c:pt>
                <c:pt idx="28">
                  <c:v>297384106.34113914</c:v>
                </c:pt>
                <c:pt idx="29">
                  <c:v>842364349.59699583</c:v>
                </c:pt>
                <c:pt idx="30">
                  <c:v>2532203457.7830563</c:v>
                </c:pt>
                <c:pt idx="31">
                  <c:v>7807985737.4740152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D7-6A48-8C53-F57F5535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12719"/>
        <c:axId val="295249471"/>
      </c:scatterChart>
      <c:valAx>
        <c:axId val="434712719"/>
        <c:scaling>
          <c:orientation val="minMax"/>
          <c:max val="12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49471"/>
        <c:crosses val="autoZero"/>
        <c:crossBetween val="midCat"/>
      </c:valAx>
      <c:valAx>
        <c:axId val="295249471"/>
        <c:scaling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1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63500</xdr:colOff>
      <xdr:row>2</xdr:row>
      <xdr:rowOff>76200</xdr:rowOff>
    </xdr:from>
    <xdr:to>
      <xdr:col>25</xdr:col>
      <xdr:colOff>25400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D1312-73E7-B29E-F90B-19A0DC004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</xdr:colOff>
      <xdr:row>20</xdr:row>
      <xdr:rowOff>114300</xdr:rowOff>
    </xdr:from>
    <xdr:to>
      <xdr:col>23</xdr:col>
      <xdr:colOff>812800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26644-8E6E-0045-BB83-3AC011D74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0.17699</cdr:x>
      <cdr:y>0.26367</cdr:y>
    </cdr:from>
    <cdr:to>
      <cdr:x>1</cdr:x>
      <cdr:y>0.8135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B51634E-7F6F-212E-E841-2DD432204BCD}"/>
            </a:ext>
          </a:extLst>
        </cdr:cNvPr>
        <cdr:cNvSpPr txBox="1"/>
      </cdr:nvSpPr>
      <cdr:spPr>
        <a:xfrm xmlns:a="http://schemas.openxmlformats.org/drawingml/2006/main">
          <a:off x="1016000" y="1041400"/>
          <a:ext cx="4724400" cy="2171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Should probably</a:t>
          </a:r>
          <a:r>
            <a:rPr lang="en-US" sz="1100" baseline="0"/>
            <a:t> use the terminal with Storage (i.e. GH2 Pipeline Truck Terminal)</a:t>
          </a:r>
          <a:endParaRPr lang="en-US" sz="1100"/>
        </a:p>
        <a:p xmlns:a="http://schemas.openxmlformats.org/drawingml/2006/main">
          <a:r>
            <a:rPr lang="en-US" sz="1100"/>
            <a:t>Linear capital cost except at very low capacity</a:t>
          </a:r>
          <a:r>
            <a:rPr lang="en-US" sz="1100" baseline="0"/>
            <a:t> where we just make it constant price below certain size.</a:t>
          </a:r>
        </a:p>
        <a:p xmlns:a="http://schemas.openxmlformats.org/drawingml/2006/main">
          <a:endParaRPr lang="en-US" sz="1100" baseline="0"/>
        </a:p>
        <a:p xmlns:a="http://schemas.openxmlformats.org/drawingml/2006/main">
          <a:r>
            <a:rPr lang="en-US" sz="1100" baseline="0"/>
            <a:t>This is same as PENEV numbers</a:t>
          </a:r>
        </a:p>
        <a:p xmlns:a="http://schemas.openxmlformats.org/drawingml/2006/main">
          <a:endParaRPr lang="en-US" sz="1100" baseline="0"/>
        </a:p>
        <a:p xmlns:a="http://schemas.openxmlformats.org/drawingml/2006/main">
          <a:r>
            <a:rPr lang="en-US" sz="1100" baseline="0"/>
            <a:t>absed on discussion from Misho, this assumes 10 days of gaseous storage at the terminal which is ALOT of storage.  Maybe cut it to .5 to 1 day storage.  Cost it all out and add to the system and then use the pathways to "pick" the amount of storage.  Update </a:t>
          </a:r>
          <a:r>
            <a:rPr lang="en-US" sz="1100" b="1" baseline="0"/>
            <a:t>Looks like it is only 0.25 days of storage at the terminal. May need to up it to .5 days</a:t>
          </a:r>
          <a:endParaRPr lang="en-US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6</xdr:row>
      <xdr:rowOff>50800</xdr:rowOff>
    </xdr:from>
    <xdr:to>
      <xdr:col>13</xdr:col>
      <xdr:colOff>190500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AA7CE-5943-53EA-B0BF-3918879E0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</xdr:row>
      <xdr:rowOff>25400</xdr:rowOff>
    </xdr:from>
    <xdr:to>
      <xdr:col>13</xdr:col>
      <xdr:colOff>469900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3E5DD-4609-54EA-BE02-F3ABCCEC1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17</xdr:row>
      <xdr:rowOff>139700</xdr:rowOff>
    </xdr:from>
    <xdr:to>
      <xdr:col>13</xdr:col>
      <xdr:colOff>222250</xdr:colOff>
      <xdr:row>34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ECAD6-6D5B-F04F-A06C-5672E45E3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518160</xdr:colOff>
      <xdr:row>30</xdr:row>
      <xdr:rowOff>35560</xdr:rowOff>
    </xdr:from>
    <xdr:to>
      <xdr:col>36</xdr:col>
      <xdr:colOff>345440</xdr:colOff>
      <xdr:row>38</xdr:row>
      <xdr:rowOff>200660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C04BF4-9999-D461-6A62-FE14C5C768CC}"/>
            </a:ext>
          </a:extLst>
        </xdr:cNvPr>
        <xdr:cNvSpPr txBox="1"/>
      </xdr:nvSpPr>
      <xdr:spPr>
        <a:xfrm>
          <a:off x="28925520" y="6131560"/>
          <a:ext cx="26416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These two different comparisons</a:t>
          </a:r>
          <a:r>
            <a:rPr lang="en-US" sz="1100" baseline="0"/>
            <a:t> are on the same order of magnitude. On left we calculate cost from number of trucks needed and calculated it per km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000"/>
  <sheetViews>
    <sheetView workbookViewId="0">
      <selection sqref="A1:O960"/>
    </sheetView>
  </sheetViews>
  <sheetFormatPr baseColWidth="10" defaultRowHeight="16" x14ac:dyDescent="0.2"/>
  <cols>
    <col min="1" max="1" width="33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2">
      <c r="A2" t="s">
        <v>15</v>
      </c>
      <c r="B2">
        <v>2015</v>
      </c>
      <c r="C2">
        <v>365000</v>
      </c>
      <c r="D2" t="s">
        <v>16</v>
      </c>
      <c r="E2">
        <v>50</v>
      </c>
      <c r="F2">
        <v>0.38558072799999998</v>
      </c>
      <c r="G2">
        <v>0</v>
      </c>
      <c r="H2">
        <v>2032005.328</v>
      </c>
      <c r="I2">
        <v>2.872796E-2</v>
      </c>
      <c r="J2">
        <v>0</v>
      </c>
      <c r="K2">
        <v>0</v>
      </c>
      <c r="L2">
        <v>0</v>
      </c>
      <c r="M2">
        <v>1</v>
      </c>
      <c r="N2" t="s">
        <v>17</v>
      </c>
      <c r="O2" s="1">
        <v>0</v>
      </c>
    </row>
    <row r="3" spans="1:15" hidden="1" x14ac:dyDescent="0.2">
      <c r="A3" t="s">
        <v>15</v>
      </c>
      <c r="B3">
        <v>2015</v>
      </c>
      <c r="C3">
        <v>547500</v>
      </c>
      <c r="D3" t="s">
        <v>16</v>
      </c>
      <c r="E3">
        <v>50</v>
      </c>
      <c r="F3">
        <v>0.395029888</v>
      </c>
      <c r="G3">
        <v>0</v>
      </c>
      <c r="H3">
        <v>2375867.6170000001</v>
      </c>
      <c r="I3">
        <v>2.872796E-2</v>
      </c>
      <c r="J3">
        <v>0</v>
      </c>
      <c r="K3">
        <v>0</v>
      </c>
      <c r="L3">
        <v>0</v>
      </c>
      <c r="M3">
        <v>1</v>
      </c>
      <c r="N3" t="s">
        <v>17</v>
      </c>
      <c r="O3" s="1">
        <v>0</v>
      </c>
    </row>
    <row r="4" spans="1:15" hidden="1" x14ac:dyDescent="0.2">
      <c r="A4" t="s">
        <v>15</v>
      </c>
      <c r="B4">
        <v>2015</v>
      </c>
      <c r="C4">
        <v>821250</v>
      </c>
      <c r="D4" t="s">
        <v>16</v>
      </c>
      <c r="E4">
        <v>50</v>
      </c>
      <c r="F4">
        <v>0.40136629600000001</v>
      </c>
      <c r="G4">
        <v>0</v>
      </c>
      <c r="H4">
        <v>2788582.827</v>
      </c>
      <c r="I4">
        <v>2.872796E-2</v>
      </c>
      <c r="J4">
        <v>0</v>
      </c>
      <c r="K4">
        <v>0</v>
      </c>
      <c r="L4">
        <v>0</v>
      </c>
      <c r="M4">
        <v>1</v>
      </c>
      <c r="N4" t="s">
        <v>17</v>
      </c>
      <c r="O4" s="1">
        <v>0</v>
      </c>
    </row>
    <row r="5" spans="1:15" hidden="1" x14ac:dyDescent="0.2">
      <c r="A5" t="s">
        <v>15</v>
      </c>
      <c r="B5">
        <v>2015</v>
      </c>
      <c r="C5">
        <v>1231875</v>
      </c>
      <c r="D5" t="s">
        <v>16</v>
      </c>
      <c r="E5">
        <v>50</v>
      </c>
      <c r="F5">
        <v>0.404365743</v>
      </c>
      <c r="G5">
        <v>0</v>
      </c>
      <c r="H5">
        <v>3281411.1159999999</v>
      </c>
      <c r="I5">
        <v>2.872796E-2</v>
      </c>
      <c r="J5">
        <v>0</v>
      </c>
      <c r="K5">
        <v>0</v>
      </c>
      <c r="L5">
        <v>0</v>
      </c>
      <c r="M5">
        <v>1</v>
      </c>
      <c r="N5" t="s">
        <v>17</v>
      </c>
      <c r="O5" s="1">
        <v>0</v>
      </c>
    </row>
    <row r="6" spans="1:15" hidden="1" x14ac:dyDescent="0.2">
      <c r="A6" t="s">
        <v>15</v>
      </c>
      <c r="B6">
        <v>2015</v>
      </c>
      <c r="C6">
        <v>1847812.5</v>
      </c>
      <c r="D6" t="s">
        <v>16</v>
      </c>
      <c r="E6">
        <v>50</v>
      </c>
      <c r="F6">
        <v>0.40370905000000001</v>
      </c>
      <c r="G6">
        <v>0</v>
      </c>
      <c r="H6">
        <v>3866036.2140000002</v>
      </c>
      <c r="I6">
        <v>2.872796E-2</v>
      </c>
      <c r="J6">
        <v>0</v>
      </c>
      <c r="K6">
        <v>0</v>
      </c>
      <c r="L6">
        <v>0</v>
      </c>
      <c r="M6">
        <v>1</v>
      </c>
      <c r="N6" t="s">
        <v>17</v>
      </c>
      <c r="O6" s="1">
        <v>0</v>
      </c>
    </row>
    <row r="7" spans="1:15" hidden="1" x14ac:dyDescent="0.2">
      <c r="A7" t="s">
        <v>15</v>
      </c>
      <c r="B7">
        <v>2015</v>
      </c>
      <c r="C7">
        <v>2771718.75</v>
      </c>
      <c r="D7" t="s">
        <v>16</v>
      </c>
      <c r="E7">
        <v>50</v>
      </c>
      <c r="F7">
        <v>0.40024560599999998</v>
      </c>
      <c r="G7">
        <v>0</v>
      </c>
      <c r="H7">
        <v>4553607.0710000005</v>
      </c>
      <c r="I7">
        <v>2.872796E-2</v>
      </c>
      <c r="J7">
        <v>0</v>
      </c>
      <c r="K7">
        <v>0</v>
      </c>
      <c r="L7">
        <v>0</v>
      </c>
      <c r="M7">
        <v>1</v>
      </c>
      <c r="N7" t="s">
        <v>17</v>
      </c>
      <c r="O7" s="1">
        <v>0</v>
      </c>
    </row>
    <row r="8" spans="1:15" hidden="1" x14ac:dyDescent="0.2">
      <c r="A8" t="s">
        <v>15</v>
      </c>
      <c r="B8">
        <v>2015</v>
      </c>
      <c r="C8">
        <v>4157578.125</v>
      </c>
      <c r="D8" t="s">
        <v>16</v>
      </c>
      <c r="E8">
        <v>50</v>
      </c>
      <c r="F8">
        <v>0.40030779700000002</v>
      </c>
      <c r="G8">
        <v>0</v>
      </c>
      <c r="H8">
        <v>5355935.0949999997</v>
      </c>
      <c r="I8">
        <v>2.872796E-2</v>
      </c>
      <c r="J8">
        <v>0</v>
      </c>
      <c r="K8">
        <v>0</v>
      </c>
      <c r="L8">
        <v>0</v>
      </c>
      <c r="M8">
        <v>1</v>
      </c>
      <c r="N8" t="s">
        <v>17</v>
      </c>
      <c r="O8" s="1">
        <v>0</v>
      </c>
    </row>
    <row r="9" spans="1:15" hidden="1" x14ac:dyDescent="0.2">
      <c r="A9" t="s">
        <v>15</v>
      </c>
      <c r="B9">
        <v>2015</v>
      </c>
      <c r="C9">
        <v>6236367.1880000001</v>
      </c>
      <c r="D9" t="s">
        <v>16</v>
      </c>
      <c r="E9">
        <v>50</v>
      </c>
      <c r="F9">
        <v>0.387972916</v>
      </c>
      <c r="G9">
        <v>0</v>
      </c>
      <c r="H9">
        <v>6299789.0810000002</v>
      </c>
      <c r="I9">
        <v>2.872796E-2</v>
      </c>
      <c r="J9">
        <v>0</v>
      </c>
      <c r="K9">
        <v>0</v>
      </c>
      <c r="L9">
        <v>0</v>
      </c>
      <c r="M9">
        <v>1</v>
      </c>
      <c r="N9" t="s">
        <v>17</v>
      </c>
      <c r="O9" s="1">
        <v>0</v>
      </c>
    </row>
    <row r="10" spans="1:15" hidden="1" x14ac:dyDescent="0.2">
      <c r="A10" t="s">
        <v>15</v>
      </c>
      <c r="B10">
        <v>2015</v>
      </c>
      <c r="C10">
        <v>9354550.7809999995</v>
      </c>
      <c r="D10" t="s">
        <v>16</v>
      </c>
      <c r="E10">
        <v>50</v>
      </c>
      <c r="F10">
        <v>0.370516228</v>
      </c>
      <c r="G10">
        <v>0</v>
      </c>
      <c r="H10">
        <v>7373007.0410000002</v>
      </c>
      <c r="I10">
        <v>2.872796E-2</v>
      </c>
      <c r="J10">
        <v>0</v>
      </c>
      <c r="K10">
        <v>0</v>
      </c>
      <c r="L10">
        <v>0</v>
      </c>
      <c r="M10">
        <v>1</v>
      </c>
      <c r="N10" t="s">
        <v>17</v>
      </c>
      <c r="O10" s="1">
        <v>0</v>
      </c>
    </row>
    <row r="11" spans="1:15" hidden="1" x14ac:dyDescent="0.2">
      <c r="A11" t="s">
        <v>15</v>
      </c>
      <c r="B11">
        <v>2015</v>
      </c>
      <c r="C11">
        <v>14031826.17</v>
      </c>
      <c r="D11" t="s">
        <v>16</v>
      </c>
      <c r="E11">
        <v>50</v>
      </c>
      <c r="F11">
        <v>0.39308786499999998</v>
      </c>
      <c r="G11">
        <v>0</v>
      </c>
      <c r="H11">
        <v>8568194.5240000002</v>
      </c>
      <c r="I11">
        <v>2.872796E-2</v>
      </c>
      <c r="J11">
        <v>0</v>
      </c>
      <c r="K11">
        <v>0</v>
      </c>
      <c r="L11">
        <v>0</v>
      </c>
      <c r="M11">
        <v>1</v>
      </c>
      <c r="N11" t="s">
        <v>17</v>
      </c>
      <c r="O11" s="1">
        <v>0</v>
      </c>
    </row>
    <row r="12" spans="1:15" hidden="1" x14ac:dyDescent="0.2">
      <c r="A12" t="s">
        <v>15</v>
      </c>
      <c r="B12">
        <v>2015</v>
      </c>
      <c r="C12">
        <v>21047739.260000002</v>
      </c>
      <c r="D12" t="s">
        <v>16</v>
      </c>
      <c r="E12">
        <v>50</v>
      </c>
      <c r="F12">
        <v>0.38937228200000001</v>
      </c>
      <c r="G12">
        <v>0</v>
      </c>
      <c r="H12">
        <v>10048671.630000001</v>
      </c>
      <c r="I12">
        <v>2.872796E-2</v>
      </c>
      <c r="J12">
        <v>0</v>
      </c>
      <c r="K12">
        <v>0</v>
      </c>
      <c r="L12">
        <v>0</v>
      </c>
      <c r="M12">
        <v>1</v>
      </c>
      <c r="N12" t="s">
        <v>17</v>
      </c>
      <c r="O12" s="1">
        <v>0</v>
      </c>
    </row>
    <row r="13" spans="1:15" hidden="1" x14ac:dyDescent="0.2">
      <c r="A13" t="s">
        <v>15</v>
      </c>
      <c r="B13">
        <v>2015</v>
      </c>
      <c r="C13">
        <v>31571608.890000001</v>
      </c>
      <c r="D13" t="s">
        <v>16</v>
      </c>
      <c r="E13">
        <v>50</v>
      </c>
      <c r="F13">
        <v>0.48792228300000001</v>
      </c>
      <c r="G13">
        <v>0</v>
      </c>
      <c r="H13">
        <v>11767215.59</v>
      </c>
      <c r="I13">
        <v>2.872796E-2</v>
      </c>
      <c r="J13">
        <v>0</v>
      </c>
      <c r="K13">
        <v>0</v>
      </c>
      <c r="L13">
        <v>0</v>
      </c>
      <c r="M13">
        <v>1</v>
      </c>
      <c r="N13" t="s">
        <v>17</v>
      </c>
      <c r="O13" s="1">
        <v>0</v>
      </c>
    </row>
    <row r="14" spans="1:15" hidden="1" x14ac:dyDescent="0.2">
      <c r="A14" t="s">
        <v>15</v>
      </c>
      <c r="B14">
        <v>2015</v>
      </c>
      <c r="C14">
        <v>47357413.329999998</v>
      </c>
      <c r="D14" t="s">
        <v>16</v>
      </c>
      <c r="E14">
        <v>50</v>
      </c>
      <c r="F14">
        <v>0.490094535</v>
      </c>
      <c r="G14">
        <v>0</v>
      </c>
      <c r="H14">
        <v>14341433.359999999</v>
      </c>
      <c r="I14">
        <v>2.872796E-2</v>
      </c>
      <c r="J14">
        <v>0</v>
      </c>
      <c r="K14">
        <v>0</v>
      </c>
      <c r="L14">
        <v>0</v>
      </c>
      <c r="M14">
        <v>1</v>
      </c>
      <c r="N14" t="s">
        <v>17</v>
      </c>
      <c r="O14" s="1">
        <v>0</v>
      </c>
    </row>
    <row r="15" spans="1:15" hidden="1" x14ac:dyDescent="0.2">
      <c r="A15" t="s">
        <v>15</v>
      </c>
      <c r="B15">
        <v>2015</v>
      </c>
      <c r="C15">
        <v>71036120</v>
      </c>
      <c r="D15" t="s">
        <v>16</v>
      </c>
      <c r="E15">
        <v>50</v>
      </c>
      <c r="F15">
        <v>0.491882614</v>
      </c>
      <c r="G15">
        <v>0</v>
      </c>
      <c r="H15">
        <v>17494193.379999999</v>
      </c>
      <c r="I15">
        <v>2.872796E-2</v>
      </c>
      <c r="J15">
        <v>0</v>
      </c>
      <c r="K15">
        <v>0</v>
      </c>
      <c r="L15">
        <v>0</v>
      </c>
      <c r="M15">
        <v>1</v>
      </c>
      <c r="N15" t="s">
        <v>17</v>
      </c>
      <c r="O15" s="1">
        <v>0</v>
      </c>
    </row>
    <row r="16" spans="1:15" hidden="1" x14ac:dyDescent="0.2">
      <c r="A16" t="s">
        <v>15</v>
      </c>
      <c r="B16">
        <v>2015</v>
      </c>
      <c r="C16">
        <v>106554180</v>
      </c>
      <c r="D16" t="s">
        <v>16</v>
      </c>
      <c r="E16">
        <v>50</v>
      </c>
      <c r="F16">
        <v>0.49335231200000002</v>
      </c>
      <c r="G16">
        <v>0</v>
      </c>
      <c r="H16">
        <v>21355520.050000001</v>
      </c>
      <c r="I16">
        <v>2.872796E-2</v>
      </c>
      <c r="J16">
        <v>0</v>
      </c>
      <c r="K16">
        <v>0</v>
      </c>
      <c r="L16">
        <v>0</v>
      </c>
      <c r="M16">
        <v>1</v>
      </c>
      <c r="N16" t="s">
        <v>17</v>
      </c>
      <c r="O16" s="1">
        <v>0</v>
      </c>
    </row>
    <row r="17" spans="1:15" hidden="1" x14ac:dyDescent="0.2">
      <c r="A17" t="s">
        <v>15</v>
      </c>
      <c r="B17">
        <v>2015</v>
      </c>
      <c r="C17">
        <v>159831270</v>
      </c>
      <c r="D17" t="s">
        <v>16</v>
      </c>
      <c r="E17">
        <v>50</v>
      </c>
      <c r="F17">
        <v>0.49455886599999999</v>
      </c>
      <c r="G17">
        <v>0</v>
      </c>
      <c r="H17">
        <v>26084660.079999998</v>
      </c>
      <c r="I17">
        <v>2.872796E-2</v>
      </c>
      <c r="J17">
        <v>0</v>
      </c>
      <c r="K17">
        <v>0</v>
      </c>
      <c r="L17">
        <v>0</v>
      </c>
      <c r="M17">
        <v>1</v>
      </c>
      <c r="N17" t="s">
        <v>17</v>
      </c>
      <c r="O17" s="1">
        <v>0</v>
      </c>
    </row>
    <row r="18" spans="1:15" hidden="1" x14ac:dyDescent="0.2">
      <c r="A18" t="s">
        <v>15</v>
      </c>
      <c r="B18">
        <v>2015</v>
      </c>
      <c r="C18">
        <v>239746905</v>
      </c>
      <c r="D18" t="s">
        <v>16</v>
      </c>
      <c r="E18">
        <v>50</v>
      </c>
      <c r="F18">
        <v>0.49554841399999999</v>
      </c>
      <c r="G18">
        <v>0</v>
      </c>
      <c r="H18">
        <v>31876650.07</v>
      </c>
      <c r="I18">
        <v>2.872796E-2</v>
      </c>
      <c r="J18">
        <v>0</v>
      </c>
      <c r="K18">
        <v>0</v>
      </c>
      <c r="L18">
        <v>0</v>
      </c>
      <c r="M18">
        <v>1</v>
      </c>
      <c r="N18" t="s">
        <v>17</v>
      </c>
      <c r="O18" s="1">
        <v>0</v>
      </c>
    </row>
    <row r="19" spans="1:15" hidden="1" x14ac:dyDescent="0.2">
      <c r="A19" t="s">
        <v>15</v>
      </c>
      <c r="B19">
        <v>2015</v>
      </c>
      <c r="C19">
        <v>359620357.5</v>
      </c>
      <c r="D19" t="s">
        <v>16</v>
      </c>
      <c r="E19">
        <v>50</v>
      </c>
      <c r="F19">
        <v>0.49635932700000002</v>
      </c>
      <c r="G19">
        <v>0</v>
      </c>
      <c r="H19">
        <v>38970360.119999997</v>
      </c>
      <c r="I19">
        <v>2.872796E-2</v>
      </c>
      <c r="J19">
        <v>0</v>
      </c>
      <c r="K19">
        <v>0</v>
      </c>
      <c r="L19">
        <v>0</v>
      </c>
      <c r="M19">
        <v>1</v>
      </c>
      <c r="N19" t="s">
        <v>17</v>
      </c>
      <c r="O19" s="1">
        <v>0</v>
      </c>
    </row>
    <row r="20" spans="1:15" hidden="1" x14ac:dyDescent="0.2">
      <c r="A20" t="s">
        <v>15</v>
      </c>
      <c r="B20">
        <v>2015</v>
      </c>
      <c r="C20">
        <v>539430536.20000005</v>
      </c>
      <c r="D20" t="s">
        <v>16</v>
      </c>
      <c r="E20">
        <v>50</v>
      </c>
      <c r="F20">
        <v>0.497023412</v>
      </c>
      <c r="G20">
        <v>0</v>
      </c>
      <c r="H20">
        <v>47658345.119999997</v>
      </c>
      <c r="I20">
        <v>2.872796E-2</v>
      </c>
      <c r="J20">
        <v>0</v>
      </c>
      <c r="K20">
        <v>0</v>
      </c>
      <c r="L20">
        <v>0</v>
      </c>
      <c r="M20">
        <v>1</v>
      </c>
      <c r="N20" t="s">
        <v>17</v>
      </c>
      <c r="O20" s="1">
        <v>0</v>
      </c>
    </row>
    <row r="21" spans="1:15" hidden="1" x14ac:dyDescent="0.2">
      <c r="A21" t="s">
        <v>15</v>
      </c>
      <c r="B21">
        <v>2015</v>
      </c>
      <c r="C21">
        <v>809145804.29999995</v>
      </c>
      <c r="D21" t="s">
        <v>16</v>
      </c>
      <c r="E21">
        <v>50</v>
      </c>
      <c r="F21">
        <v>0.49756695899999998</v>
      </c>
      <c r="G21">
        <v>0</v>
      </c>
      <c r="H21">
        <v>58298910.18</v>
      </c>
      <c r="I21">
        <v>2.872796E-2</v>
      </c>
      <c r="J21">
        <v>0</v>
      </c>
      <c r="K21">
        <v>0</v>
      </c>
      <c r="L21">
        <v>0</v>
      </c>
      <c r="M21">
        <v>1</v>
      </c>
      <c r="N21" t="s">
        <v>17</v>
      </c>
      <c r="O21" s="1">
        <v>0</v>
      </c>
    </row>
    <row r="22" spans="1:15" hidden="1" x14ac:dyDescent="0.2">
      <c r="A22" t="s">
        <v>15</v>
      </c>
      <c r="B22">
        <v>2015</v>
      </c>
      <c r="C22">
        <v>1213718706</v>
      </c>
      <c r="D22" t="s">
        <v>16</v>
      </c>
      <c r="E22">
        <v>50</v>
      </c>
      <c r="F22">
        <v>0.498011649</v>
      </c>
      <c r="G22">
        <v>0</v>
      </c>
      <c r="H22">
        <v>71330887.680000007</v>
      </c>
      <c r="I22">
        <v>2.872796E-2</v>
      </c>
      <c r="J22">
        <v>0</v>
      </c>
      <c r="K22">
        <v>0</v>
      </c>
      <c r="L22">
        <v>0</v>
      </c>
      <c r="M22">
        <v>1</v>
      </c>
      <c r="N22" t="s">
        <v>17</v>
      </c>
      <c r="O22" s="1">
        <v>0</v>
      </c>
    </row>
    <row r="23" spans="1:15" hidden="1" x14ac:dyDescent="0.2">
      <c r="A23" t="s">
        <v>15</v>
      </c>
      <c r="B23">
        <v>2015</v>
      </c>
      <c r="C23">
        <v>1820578060</v>
      </c>
      <c r="D23" t="s">
        <v>16</v>
      </c>
      <c r="E23">
        <v>50</v>
      </c>
      <c r="F23">
        <v>1</v>
      </c>
      <c r="G23">
        <v>0</v>
      </c>
      <c r="H23">
        <v>87291735.280000001</v>
      </c>
      <c r="I23">
        <v>2.872796E-2</v>
      </c>
      <c r="J23">
        <v>0</v>
      </c>
      <c r="K23">
        <v>0</v>
      </c>
      <c r="L23">
        <v>0</v>
      </c>
      <c r="M23">
        <v>1</v>
      </c>
      <c r="N23" t="s">
        <v>17</v>
      </c>
      <c r="O23" s="1">
        <v>0</v>
      </c>
    </row>
    <row r="24" spans="1:15" hidden="1" x14ac:dyDescent="0.2">
      <c r="A24" t="s">
        <v>15</v>
      </c>
      <c r="B24">
        <v>2020</v>
      </c>
      <c r="C24">
        <v>365000</v>
      </c>
      <c r="D24" t="s">
        <v>16</v>
      </c>
      <c r="E24">
        <v>50</v>
      </c>
      <c r="F24">
        <v>0.36274451899999999</v>
      </c>
      <c r="G24">
        <v>0</v>
      </c>
      <c r="H24">
        <v>1556997.176</v>
      </c>
      <c r="I24">
        <v>2.872796E-2</v>
      </c>
      <c r="J24">
        <v>0</v>
      </c>
      <c r="K24">
        <v>0</v>
      </c>
      <c r="L24">
        <v>0</v>
      </c>
      <c r="M24">
        <v>1</v>
      </c>
      <c r="N24" t="s">
        <v>17</v>
      </c>
      <c r="O24" s="1">
        <v>0</v>
      </c>
    </row>
    <row r="25" spans="1:15" hidden="1" x14ac:dyDescent="0.2">
      <c r="A25" t="s">
        <v>15</v>
      </c>
      <c r="B25">
        <v>2020</v>
      </c>
      <c r="C25">
        <v>547500</v>
      </c>
      <c r="D25" t="s">
        <v>16</v>
      </c>
      <c r="E25">
        <v>50</v>
      </c>
      <c r="F25">
        <v>0.37708950800000002</v>
      </c>
      <c r="G25">
        <v>0</v>
      </c>
      <c r="H25">
        <v>1803698.5830000001</v>
      </c>
      <c r="I25">
        <v>2.872796E-2</v>
      </c>
      <c r="J25">
        <v>0</v>
      </c>
      <c r="K25">
        <v>0</v>
      </c>
      <c r="L25">
        <v>0</v>
      </c>
      <c r="M25">
        <v>1</v>
      </c>
      <c r="N25" t="s">
        <v>17</v>
      </c>
      <c r="O25" s="1">
        <v>0</v>
      </c>
    </row>
    <row r="26" spans="1:15" hidden="1" x14ac:dyDescent="0.2">
      <c r="A26" t="s">
        <v>15</v>
      </c>
      <c r="B26">
        <v>2020</v>
      </c>
      <c r="C26">
        <v>821250</v>
      </c>
      <c r="D26" t="s">
        <v>16</v>
      </c>
      <c r="E26">
        <v>50</v>
      </c>
      <c r="F26">
        <v>0.38863531400000001</v>
      </c>
      <c r="G26">
        <v>0</v>
      </c>
      <c r="H26">
        <v>2101677.7689999999</v>
      </c>
      <c r="I26">
        <v>2.872796E-2</v>
      </c>
      <c r="J26">
        <v>0</v>
      </c>
      <c r="K26">
        <v>0</v>
      </c>
      <c r="L26">
        <v>0</v>
      </c>
      <c r="M26">
        <v>1</v>
      </c>
      <c r="N26" t="s">
        <v>17</v>
      </c>
      <c r="O26" s="1">
        <v>0</v>
      </c>
    </row>
    <row r="27" spans="1:15" hidden="1" x14ac:dyDescent="0.2">
      <c r="A27" t="s">
        <v>15</v>
      </c>
      <c r="B27">
        <v>2020</v>
      </c>
      <c r="C27">
        <v>1231875</v>
      </c>
      <c r="D27" t="s">
        <v>16</v>
      </c>
      <c r="E27">
        <v>50</v>
      </c>
      <c r="F27">
        <v>0.39720006600000002</v>
      </c>
      <c r="G27">
        <v>0</v>
      </c>
      <c r="H27">
        <v>2460375.6039999998</v>
      </c>
      <c r="I27">
        <v>2.872796E-2</v>
      </c>
      <c r="J27">
        <v>0</v>
      </c>
      <c r="K27">
        <v>0</v>
      </c>
      <c r="L27">
        <v>0</v>
      </c>
      <c r="M27">
        <v>1</v>
      </c>
      <c r="N27" t="s">
        <v>17</v>
      </c>
      <c r="O27" s="1">
        <v>0</v>
      </c>
    </row>
    <row r="28" spans="1:15" hidden="1" x14ac:dyDescent="0.2">
      <c r="A28" t="s">
        <v>15</v>
      </c>
      <c r="B28">
        <v>2020</v>
      </c>
      <c r="C28">
        <v>1847812.5</v>
      </c>
      <c r="D28" t="s">
        <v>16</v>
      </c>
      <c r="E28">
        <v>50</v>
      </c>
      <c r="F28">
        <v>0.40259329900000002</v>
      </c>
      <c r="G28">
        <v>0</v>
      </c>
      <c r="H28">
        <v>2890312.97</v>
      </c>
      <c r="I28">
        <v>2.872796E-2</v>
      </c>
      <c r="J28">
        <v>0</v>
      </c>
      <c r="K28">
        <v>0</v>
      </c>
      <c r="L28">
        <v>0</v>
      </c>
      <c r="M28">
        <v>1</v>
      </c>
      <c r="N28" t="s">
        <v>17</v>
      </c>
      <c r="O28" s="1">
        <v>0</v>
      </c>
    </row>
    <row r="29" spans="1:15" hidden="1" x14ac:dyDescent="0.2">
      <c r="A29" t="s">
        <v>15</v>
      </c>
      <c r="B29">
        <v>2020</v>
      </c>
      <c r="C29">
        <v>2771718.75</v>
      </c>
      <c r="D29" t="s">
        <v>16</v>
      </c>
      <c r="E29">
        <v>50</v>
      </c>
      <c r="F29">
        <v>0.40456939400000003</v>
      </c>
      <c r="G29">
        <v>0</v>
      </c>
      <c r="H29">
        <v>3402812.6039999998</v>
      </c>
      <c r="I29">
        <v>2.872796E-2</v>
      </c>
      <c r="J29">
        <v>0</v>
      </c>
      <c r="K29">
        <v>0</v>
      </c>
      <c r="L29">
        <v>0</v>
      </c>
      <c r="M29">
        <v>1</v>
      </c>
      <c r="N29" t="s">
        <v>17</v>
      </c>
      <c r="O29" s="1">
        <v>0</v>
      </c>
    </row>
    <row r="30" spans="1:15" hidden="1" x14ac:dyDescent="0.2">
      <c r="A30" t="s">
        <v>15</v>
      </c>
      <c r="B30">
        <v>2020</v>
      </c>
      <c r="C30">
        <v>4157578.125</v>
      </c>
      <c r="D30" t="s">
        <v>16</v>
      </c>
      <c r="E30">
        <v>50</v>
      </c>
      <c r="F30">
        <v>0.40276925299999999</v>
      </c>
      <c r="G30">
        <v>0</v>
      </c>
      <c r="H30">
        <v>4009397.9750000001</v>
      </c>
      <c r="I30">
        <v>2.872796E-2</v>
      </c>
      <c r="J30">
        <v>0</v>
      </c>
      <c r="K30">
        <v>0</v>
      </c>
      <c r="L30">
        <v>0</v>
      </c>
      <c r="M30">
        <v>1</v>
      </c>
      <c r="N30" t="s">
        <v>17</v>
      </c>
      <c r="O30" s="1">
        <v>0</v>
      </c>
    </row>
    <row r="31" spans="1:15" hidden="1" x14ac:dyDescent="0.2">
      <c r="A31" t="s">
        <v>15</v>
      </c>
      <c r="B31">
        <v>2020</v>
      </c>
      <c r="C31">
        <v>6236367.1880000001</v>
      </c>
      <c r="D31" t="s">
        <v>16</v>
      </c>
      <c r="E31">
        <v>50</v>
      </c>
      <c r="F31">
        <v>0.40090608100000003</v>
      </c>
      <c r="G31">
        <v>0</v>
      </c>
      <c r="H31">
        <v>4720666.4079999998</v>
      </c>
      <c r="I31">
        <v>2.872796E-2</v>
      </c>
      <c r="J31">
        <v>0</v>
      </c>
      <c r="K31">
        <v>0</v>
      </c>
      <c r="L31">
        <v>0</v>
      </c>
      <c r="M31">
        <v>1</v>
      </c>
      <c r="N31" t="s">
        <v>17</v>
      </c>
      <c r="O31" s="1">
        <v>0</v>
      </c>
    </row>
    <row r="32" spans="1:15" hidden="1" x14ac:dyDescent="0.2">
      <c r="A32" t="s">
        <v>15</v>
      </c>
      <c r="B32">
        <v>2020</v>
      </c>
      <c r="C32">
        <v>9354550.7809999995</v>
      </c>
      <c r="D32" t="s">
        <v>16</v>
      </c>
      <c r="E32">
        <v>50</v>
      </c>
      <c r="F32">
        <v>0.39730457400000002</v>
      </c>
      <c r="G32">
        <v>0</v>
      </c>
      <c r="H32">
        <v>5553916.7810000004</v>
      </c>
      <c r="I32">
        <v>2.872796E-2</v>
      </c>
      <c r="J32">
        <v>0</v>
      </c>
      <c r="K32">
        <v>0</v>
      </c>
      <c r="L32">
        <v>0</v>
      </c>
      <c r="M32">
        <v>1</v>
      </c>
      <c r="N32" t="s">
        <v>17</v>
      </c>
      <c r="O32" s="1">
        <v>0</v>
      </c>
    </row>
    <row r="33" spans="1:15" hidden="1" x14ac:dyDescent="0.2">
      <c r="A33" t="s">
        <v>15</v>
      </c>
      <c r="B33">
        <v>2020</v>
      </c>
      <c r="C33">
        <v>14031826.17</v>
      </c>
      <c r="D33" t="s">
        <v>16</v>
      </c>
      <c r="E33">
        <v>50</v>
      </c>
      <c r="F33">
        <v>0.38324391600000002</v>
      </c>
      <c r="G33">
        <v>0</v>
      </c>
      <c r="H33">
        <v>6524710.2560000001</v>
      </c>
      <c r="I33">
        <v>2.872796E-2</v>
      </c>
      <c r="J33">
        <v>0</v>
      </c>
      <c r="K33">
        <v>0</v>
      </c>
      <c r="L33">
        <v>0</v>
      </c>
      <c r="M33">
        <v>1</v>
      </c>
      <c r="N33" t="s">
        <v>17</v>
      </c>
      <c r="O33" s="1">
        <v>0</v>
      </c>
    </row>
    <row r="34" spans="1:15" hidden="1" x14ac:dyDescent="0.2">
      <c r="A34" t="s">
        <v>15</v>
      </c>
      <c r="B34">
        <v>2020</v>
      </c>
      <c r="C34">
        <v>21047739.260000002</v>
      </c>
      <c r="D34" t="s">
        <v>16</v>
      </c>
      <c r="E34">
        <v>50</v>
      </c>
      <c r="F34">
        <v>0.37698603400000003</v>
      </c>
      <c r="G34">
        <v>0</v>
      </c>
      <c r="H34">
        <v>7621617.2350000003</v>
      </c>
      <c r="I34">
        <v>2.872796E-2</v>
      </c>
      <c r="J34">
        <v>0</v>
      </c>
      <c r="K34">
        <v>0</v>
      </c>
      <c r="L34">
        <v>0</v>
      </c>
      <c r="M34">
        <v>1</v>
      </c>
      <c r="N34" t="s">
        <v>17</v>
      </c>
      <c r="O34" s="1">
        <v>0</v>
      </c>
    </row>
    <row r="35" spans="1:15" hidden="1" x14ac:dyDescent="0.2">
      <c r="A35" t="s">
        <v>15</v>
      </c>
      <c r="B35">
        <v>2020</v>
      </c>
      <c r="C35">
        <v>31571608.890000001</v>
      </c>
      <c r="D35" t="s">
        <v>16</v>
      </c>
      <c r="E35">
        <v>50</v>
      </c>
      <c r="F35">
        <v>0.38763564299999997</v>
      </c>
      <c r="G35">
        <v>0</v>
      </c>
      <c r="H35">
        <v>8880370.3819999993</v>
      </c>
      <c r="I35">
        <v>2.872796E-2</v>
      </c>
      <c r="J35">
        <v>0</v>
      </c>
      <c r="K35">
        <v>0</v>
      </c>
      <c r="L35">
        <v>0</v>
      </c>
      <c r="M35">
        <v>1</v>
      </c>
      <c r="N35" t="s">
        <v>17</v>
      </c>
      <c r="O35" s="1">
        <v>0</v>
      </c>
    </row>
    <row r="36" spans="1:15" hidden="1" x14ac:dyDescent="0.2">
      <c r="A36" t="s">
        <v>15</v>
      </c>
      <c r="B36">
        <v>2020</v>
      </c>
      <c r="C36">
        <v>47357413.329999998</v>
      </c>
      <c r="D36" t="s">
        <v>16</v>
      </c>
      <c r="E36">
        <v>50</v>
      </c>
      <c r="F36">
        <v>0.42033964000000001</v>
      </c>
      <c r="G36">
        <v>0</v>
      </c>
      <c r="H36">
        <v>10391789.189999999</v>
      </c>
      <c r="I36">
        <v>2.872796E-2</v>
      </c>
      <c r="J36">
        <v>0</v>
      </c>
      <c r="K36">
        <v>0</v>
      </c>
      <c r="L36">
        <v>0</v>
      </c>
      <c r="M36">
        <v>1</v>
      </c>
      <c r="N36" t="s">
        <v>17</v>
      </c>
      <c r="O36" s="1">
        <v>0</v>
      </c>
    </row>
    <row r="37" spans="1:15" hidden="1" x14ac:dyDescent="0.2">
      <c r="A37" t="s">
        <v>15</v>
      </c>
      <c r="B37">
        <v>2020</v>
      </c>
      <c r="C37">
        <v>71036120</v>
      </c>
      <c r="D37" t="s">
        <v>16</v>
      </c>
      <c r="E37">
        <v>50</v>
      </c>
      <c r="F37">
        <v>0.48859721499999997</v>
      </c>
      <c r="G37">
        <v>0</v>
      </c>
      <c r="H37">
        <v>12322773.460000001</v>
      </c>
      <c r="I37">
        <v>2.872796E-2</v>
      </c>
      <c r="J37">
        <v>0</v>
      </c>
      <c r="K37">
        <v>0</v>
      </c>
      <c r="L37">
        <v>0</v>
      </c>
      <c r="M37">
        <v>1</v>
      </c>
      <c r="N37" t="s">
        <v>17</v>
      </c>
      <c r="O37" s="1">
        <v>0</v>
      </c>
    </row>
    <row r="38" spans="1:15" hidden="1" x14ac:dyDescent="0.2">
      <c r="A38" t="s">
        <v>15</v>
      </c>
      <c r="B38">
        <v>2020</v>
      </c>
      <c r="C38">
        <v>106554180</v>
      </c>
      <c r="D38" t="s">
        <v>16</v>
      </c>
      <c r="E38">
        <v>50</v>
      </c>
      <c r="F38">
        <v>0.49065040999999998</v>
      </c>
      <c r="G38">
        <v>0</v>
      </c>
      <c r="H38">
        <v>15022636.66</v>
      </c>
      <c r="I38">
        <v>2.872796E-2</v>
      </c>
      <c r="J38">
        <v>0</v>
      </c>
      <c r="K38">
        <v>0</v>
      </c>
      <c r="L38">
        <v>0</v>
      </c>
      <c r="M38">
        <v>1</v>
      </c>
      <c r="N38" t="s">
        <v>17</v>
      </c>
      <c r="O38" s="1">
        <v>0</v>
      </c>
    </row>
    <row r="39" spans="1:15" hidden="1" x14ac:dyDescent="0.2">
      <c r="A39" t="s">
        <v>15</v>
      </c>
      <c r="B39">
        <v>2020</v>
      </c>
      <c r="C39">
        <v>159831270</v>
      </c>
      <c r="D39" t="s">
        <v>16</v>
      </c>
      <c r="E39">
        <v>50</v>
      </c>
      <c r="F39">
        <v>0.49233971900000001</v>
      </c>
      <c r="G39">
        <v>0</v>
      </c>
      <c r="H39">
        <v>18329280.260000002</v>
      </c>
      <c r="I39">
        <v>2.872796E-2</v>
      </c>
      <c r="J39">
        <v>0</v>
      </c>
      <c r="K39">
        <v>0</v>
      </c>
      <c r="L39">
        <v>0</v>
      </c>
      <c r="M39">
        <v>1</v>
      </c>
      <c r="N39" t="s">
        <v>17</v>
      </c>
      <c r="O39" s="1">
        <v>0</v>
      </c>
    </row>
    <row r="40" spans="1:15" hidden="1" x14ac:dyDescent="0.2">
      <c r="A40" t="s">
        <v>15</v>
      </c>
      <c r="B40">
        <v>2020</v>
      </c>
      <c r="C40">
        <v>239746905</v>
      </c>
      <c r="D40" t="s">
        <v>16</v>
      </c>
      <c r="E40">
        <v>50</v>
      </c>
      <c r="F40">
        <v>0.49372771500000001</v>
      </c>
      <c r="G40">
        <v>0</v>
      </c>
      <c r="H40">
        <v>22379075.059999999</v>
      </c>
      <c r="I40">
        <v>2.872796E-2</v>
      </c>
      <c r="J40">
        <v>0</v>
      </c>
      <c r="K40">
        <v>0</v>
      </c>
      <c r="L40">
        <v>0</v>
      </c>
      <c r="M40">
        <v>1</v>
      </c>
      <c r="N40" t="s">
        <v>17</v>
      </c>
      <c r="O40" s="1">
        <v>0</v>
      </c>
    </row>
    <row r="41" spans="1:15" hidden="1" x14ac:dyDescent="0.2">
      <c r="A41" t="s">
        <v>15</v>
      </c>
      <c r="B41">
        <v>2020</v>
      </c>
      <c r="C41">
        <v>359620357.5</v>
      </c>
      <c r="D41" t="s">
        <v>16</v>
      </c>
      <c r="E41">
        <v>50</v>
      </c>
      <c r="F41">
        <v>0.49486684399999997</v>
      </c>
      <c r="G41">
        <v>0</v>
      </c>
      <c r="H41">
        <v>27339040.460000001</v>
      </c>
      <c r="I41">
        <v>2.872796E-2</v>
      </c>
      <c r="J41">
        <v>0</v>
      </c>
      <c r="K41">
        <v>0</v>
      </c>
      <c r="L41">
        <v>0</v>
      </c>
      <c r="M41">
        <v>1</v>
      </c>
      <c r="N41" t="s">
        <v>17</v>
      </c>
      <c r="O41" s="1">
        <v>0</v>
      </c>
    </row>
    <row r="42" spans="1:15" hidden="1" x14ac:dyDescent="0.2">
      <c r="A42" t="s">
        <v>15</v>
      </c>
      <c r="B42">
        <v>2020</v>
      </c>
      <c r="C42">
        <v>539430536.20000005</v>
      </c>
      <c r="D42" t="s">
        <v>16</v>
      </c>
      <c r="E42">
        <v>50</v>
      </c>
      <c r="F42">
        <v>0.49580085899999998</v>
      </c>
      <c r="G42">
        <v>0</v>
      </c>
      <c r="H42">
        <v>33413732.649999999</v>
      </c>
      <c r="I42">
        <v>2.872796E-2</v>
      </c>
      <c r="J42">
        <v>0</v>
      </c>
      <c r="K42">
        <v>0</v>
      </c>
      <c r="L42">
        <v>0</v>
      </c>
      <c r="M42">
        <v>1</v>
      </c>
      <c r="N42" t="s">
        <v>17</v>
      </c>
      <c r="O42" s="1">
        <v>0</v>
      </c>
    </row>
    <row r="43" spans="1:15" hidden="1" x14ac:dyDescent="0.2">
      <c r="A43" t="s">
        <v>15</v>
      </c>
      <c r="B43">
        <v>2020</v>
      </c>
      <c r="C43">
        <v>809145804.29999995</v>
      </c>
      <c r="D43" t="s">
        <v>16</v>
      </c>
      <c r="E43">
        <v>50</v>
      </c>
      <c r="F43">
        <v>0.49656610600000001</v>
      </c>
      <c r="G43">
        <v>0</v>
      </c>
      <c r="H43">
        <v>40853680.759999998</v>
      </c>
      <c r="I43">
        <v>2.872796E-2</v>
      </c>
      <c r="J43">
        <v>0</v>
      </c>
      <c r="K43">
        <v>0</v>
      </c>
      <c r="L43">
        <v>0</v>
      </c>
      <c r="M43">
        <v>1</v>
      </c>
      <c r="N43" t="s">
        <v>17</v>
      </c>
      <c r="O43" s="1">
        <v>0</v>
      </c>
    </row>
    <row r="44" spans="1:15" hidden="1" x14ac:dyDescent="0.2">
      <c r="A44" t="s">
        <v>15</v>
      </c>
      <c r="B44">
        <v>2020</v>
      </c>
      <c r="C44">
        <v>1213718706</v>
      </c>
      <c r="D44" t="s">
        <v>16</v>
      </c>
      <c r="E44">
        <v>50</v>
      </c>
      <c r="F44">
        <v>0.49719268700000002</v>
      </c>
      <c r="G44">
        <v>0</v>
      </c>
      <c r="H44">
        <v>49965719.049999997</v>
      </c>
      <c r="I44">
        <v>2.872796E-2</v>
      </c>
      <c r="J44">
        <v>0</v>
      </c>
      <c r="K44">
        <v>0</v>
      </c>
      <c r="L44">
        <v>0</v>
      </c>
      <c r="M44">
        <v>1</v>
      </c>
      <c r="N44" t="s">
        <v>17</v>
      </c>
      <c r="O44" s="1">
        <v>0</v>
      </c>
    </row>
    <row r="45" spans="1:15" hidden="1" x14ac:dyDescent="0.2">
      <c r="A45" t="s">
        <v>15</v>
      </c>
      <c r="B45">
        <v>2020</v>
      </c>
      <c r="C45">
        <v>1820578060</v>
      </c>
      <c r="D45" t="s">
        <v>16</v>
      </c>
      <c r="E45">
        <v>50</v>
      </c>
      <c r="F45">
        <v>1</v>
      </c>
      <c r="G45">
        <v>0</v>
      </c>
      <c r="H45">
        <v>61125641.210000001</v>
      </c>
      <c r="I45">
        <v>2.872796E-2</v>
      </c>
      <c r="J45">
        <v>0</v>
      </c>
      <c r="K45">
        <v>0</v>
      </c>
      <c r="L45">
        <v>0</v>
      </c>
      <c r="M45">
        <v>1</v>
      </c>
      <c r="N45" t="s">
        <v>17</v>
      </c>
      <c r="O45" s="1">
        <v>0</v>
      </c>
    </row>
    <row r="46" spans="1:15" hidden="1" x14ac:dyDescent="0.2">
      <c r="A46" t="s">
        <v>15</v>
      </c>
      <c r="B46">
        <v>2025</v>
      </c>
      <c r="C46">
        <v>365000</v>
      </c>
      <c r="D46" t="s">
        <v>16</v>
      </c>
      <c r="E46">
        <v>50</v>
      </c>
      <c r="F46">
        <v>0.31167968899999998</v>
      </c>
      <c r="G46">
        <v>0</v>
      </c>
      <c r="H46">
        <v>1072514.4339999999</v>
      </c>
      <c r="I46">
        <v>2.872796E-2</v>
      </c>
      <c r="J46">
        <v>0</v>
      </c>
      <c r="K46">
        <v>0</v>
      </c>
      <c r="L46">
        <v>0</v>
      </c>
      <c r="M46">
        <v>1</v>
      </c>
      <c r="N46" t="s">
        <v>17</v>
      </c>
      <c r="O46" s="1">
        <v>0</v>
      </c>
    </row>
    <row r="47" spans="1:15" hidden="1" x14ac:dyDescent="0.2">
      <c r="A47" t="s">
        <v>15</v>
      </c>
      <c r="B47">
        <v>2025</v>
      </c>
      <c r="C47">
        <v>547500</v>
      </c>
      <c r="D47" t="s">
        <v>16</v>
      </c>
      <c r="E47">
        <v>50</v>
      </c>
      <c r="F47">
        <v>0.332372204</v>
      </c>
      <c r="G47">
        <v>0</v>
      </c>
      <c r="H47">
        <v>1216990.575</v>
      </c>
      <c r="I47">
        <v>2.872796E-2</v>
      </c>
      <c r="J47">
        <v>0</v>
      </c>
      <c r="K47">
        <v>0</v>
      </c>
      <c r="L47">
        <v>0</v>
      </c>
      <c r="M47">
        <v>1</v>
      </c>
      <c r="N47" t="s">
        <v>17</v>
      </c>
      <c r="O47" s="1">
        <v>0</v>
      </c>
    </row>
    <row r="48" spans="1:15" hidden="1" x14ac:dyDescent="0.2">
      <c r="A48" t="s">
        <v>15</v>
      </c>
      <c r="B48">
        <v>2025</v>
      </c>
      <c r="C48">
        <v>821250</v>
      </c>
      <c r="D48" t="s">
        <v>16</v>
      </c>
      <c r="E48">
        <v>50</v>
      </c>
      <c r="F48">
        <v>0.35098254099999998</v>
      </c>
      <c r="G48">
        <v>0</v>
      </c>
      <c r="H48">
        <v>1392563.65</v>
      </c>
      <c r="I48">
        <v>2.872796E-2</v>
      </c>
      <c r="J48">
        <v>0</v>
      </c>
      <c r="K48">
        <v>0</v>
      </c>
      <c r="L48">
        <v>0</v>
      </c>
      <c r="M48">
        <v>1</v>
      </c>
      <c r="N48" t="s">
        <v>17</v>
      </c>
      <c r="O48" s="1">
        <v>0</v>
      </c>
    </row>
    <row r="49" spans="1:15" hidden="1" x14ac:dyDescent="0.2">
      <c r="A49" t="s">
        <v>15</v>
      </c>
      <c r="B49">
        <v>2025</v>
      </c>
      <c r="C49">
        <v>1231875</v>
      </c>
      <c r="D49" t="s">
        <v>16</v>
      </c>
      <c r="E49">
        <v>50</v>
      </c>
      <c r="F49">
        <v>0.36718853200000001</v>
      </c>
      <c r="G49">
        <v>0</v>
      </c>
      <c r="H49">
        <v>1605535.8670000001</v>
      </c>
      <c r="I49">
        <v>2.872796E-2</v>
      </c>
      <c r="J49">
        <v>0</v>
      </c>
      <c r="K49">
        <v>0</v>
      </c>
      <c r="L49">
        <v>0</v>
      </c>
      <c r="M49">
        <v>1</v>
      </c>
      <c r="N49" t="s">
        <v>17</v>
      </c>
      <c r="O49" s="1">
        <v>0</v>
      </c>
    </row>
    <row r="50" spans="1:15" hidden="1" x14ac:dyDescent="0.2">
      <c r="A50" t="s">
        <v>15</v>
      </c>
      <c r="B50">
        <v>2025</v>
      </c>
      <c r="C50">
        <v>1847812.5</v>
      </c>
      <c r="D50" t="s">
        <v>16</v>
      </c>
      <c r="E50">
        <v>50</v>
      </c>
      <c r="F50">
        <v>0.38074021699999999</v>
      </c>
      <c r="G50">
        <v>0</v>
      </c>
      <c r="H50">
        <v>1863282.4909999999</v>
      </c>
      <c r="I50">
        <v>2.872796E-2</v>
      </c>
      <c r="J50">
        <v>0</v>
      </c>
      <c r="K50">
        <v>0</v>
      </c>
      <c r="L50">
        <v>0</v>
      </c>
      <c r="M50">
        <v>1</v>
      </c>
      <c r="N50" t="s">
        <v>17</v>
      </c>
      <c r="O50" s="1">
        <v>0</v>
      </c>
    </row>
    <row r="51" spans="1:15" hidden="1" x14ac:dyDescent="0.2">
      <c r="A51" t="s">
        <v>15</v>
      </c>
      <c r="B51">
        <v>2025</v>
      </c>
      <c r="C51">
        <v>2771718.75</v>
      </c>
      <c r="D51" t="s">
        <v>16</v>
      </c>
      <c r="E51">
        <v>50</v>
      </c>
      <c r="F51">
        <v>0.39143839499999999</v>
      </c>
      <c r="G51">
        <v>0</v>
      </c>
      <c r="H51">
        <v>2174321.335</v>
      </c>
      <c r="I51">
        <v>2.872796E-2</v>
      </c>
      <c r="J51">
        <v>0</v>
      </c>
      <c r="K51">
        <v>0</v>
      </c>
      <c r="L51">
        <v>0</v>
      </c>
      <c r="M51">
        <v>1</v>
      </c>
      <c r="N51" t="s">
        <v>17</v>
      </c>
      <c r="O51" s="1">
        <v>0</v>
      </c>
    </row>
    <row r="52" spans="1:15" hidden="1" x14ac:dyDescent="0.2">
      <c r="A52" t="s">
        <v>15</v>
      </c>
      <c r="B52">
        <v>2025</v>
      </c>
      <c r="C52">
        <v>4157578.125</v>
      </c>
      <c r="D52" t="s">
        <v>16</v>
      </c>
      <c r="E52">
        <v>50</v>
      </c>
      <c r="F52">
        <v>0.39910296499999998</v>
      </c>
      <c r="G52">
        <v>0</v>
      </c>
      <c r="H52">
        <v>2548312.0460000001</v>
      </c>
      <c r="I52">
        <v>2.872796E-2</v>
      </c>
      <c r="J52">
        <v>0</v>
      </c>
      <c r="K52">
        <v>0</v>
      </c>
      <c r="L52">
        <v>0</v>
      </c>
      <c r="M52">
        <v>1</v>
      </c>
      <c r="N52" t="s">
        <v>17</v>
      </c>
      <c r="O52" s="1">
        <v>0</v>
      </c>
    </row>
    <row r="53" spans="1:15" hidden="1" x14ac:dyDescent="0.2">
      <c r="A53" t="s">
        <v>15</v>
      </c>
      <c r="B53">
        <v>2025</v>
      </c>
      <c r="C53">
        <v>6236367.1880000001</v>
      </c>
      <c r="D53" t="s">
        <v>16</v>
      </c>
      <c r="E53">
        <v>50</v>
      </c>
      <c r="F53">
        <v>0.40353266700000001</v>
      </c>
      <c r="G53">
        <v>0</v>
      </c>
      <c r="H53">
        <v>2995926.4739999999</v>
      </c>
      <c r="I53">
        <v>2.872796E-2</v>
      </c>
      <c r="J53">
        <v>0</v>
      </c>
      <c r="K53">
        <v>0</v>
      </c>
      <c r="L53">
        <v>0</v>
      </c>
      <c r="M53">
        <v>1</v>
      </c>
      <c r="N53" t="s">
        <v>17</v>
      </c>
      <c r="O53" s="1">
        <v>0</v>
      </c>
    </row>
    <row r="54" spans="1:15" hidden="1" x14ac:dyDescent="0.2">
      <c r="A54" t="s">
        <v>15</v>
      </c>
      <c r="B54">
        <v>2025</v>
      </c>
      <c r="C54">
        <v>9354550.7809999995</v>
      </c>
      <c r="D54" t="s">
        <v>16</v>
      </c>
      <c r="E54">
        <v>50</v>
      </c>
      <c r="F54">
        <v>0.40445559800000003</v>
      </c>
      <c r="G54">
        <v>0</v>
      </c>
      <c r="H54">
        <v>3528496.7850000001</v>
      </c>
      <c r="I54">
        <v>2.872796E-2</v>
      </c>
      <c r="J54">
        <v>0</v>
      </c>
      <c r="K54">
        <v>0</v>
      </c>
      <c r="L54">
        <v>0</v>
      </c>
      <c r="M54">
        <v>1</v>
      </c>
      <c r="N54" t="s">
        <v>17</v>
      </c>
      <c r="O54" s="1">
        <v>0</v>
      </c>
    </row>
    <row r="55" spans="1:15" hidden="1" x14ac:dyDescent="0.2">
      <c r="A55" t="s">
        <v>15</v>
      </c>
      <c r="B55">
        <v>2025</v>
      </c>
      <c r="C55">
        <v>14031826.17</v>
      </c>
      <c r="D55" t="s">
        <v>16</v>
      </c>
      <c r="E55">
        <v>50</v>
      </c>
      <c r="F55">
        <v>0.401466245</v>
      </c>
      <c r="G55">
        <v>0</v>
      </c>
      <c r="H55">
        <v>4157294.7940000002</v>
      </c>
      <c r="I55">
        <v>2.872796E-2</v>
      </c>
      <c r="J55">
        <v>0</v>
      </c>
      <c r="K55">
        <v>0</v>
      </c>
      <c r="L55">
        <v>0</v>
      </c>
      <c r="M55">
        <v>1</v>
      </c>
      <c r="N55" t="s">
        <v>17</v>
      </c>
      <c r="O55" s="1">
        <v>0</v>
      </c>
    </row>
    <row r="56" spans="1:15" hidden="1" x14ac:dyDescent="0.2">
      <c r="A56" t="s">
        <v>15</v>
      </c>
      <c r="B56">
        <v>2025</v>
      </c>
      <c r="C56">
        <v>21047739.260000002</v>
      </c>
      <c r="D56" t="s">
        <v>16</v>
      </c>
      <c r="E56">
        <v>50</v>
      </c>
      <c r="F56">
        <v>0.40136075700000001</v>
      </c>
      <c r="G56">
        <v>0</v>
      </c>
      <c r="H56">
        <v>4892214.8099999996</v>
      </c>
      <c r="I56">
        <v>2.872796E-2</v>
      </c>
      <c r="J56">
        <v>0</v>
      </c>
      <c r="K56">
        <v>0</v>
      </c>
      <c r="L56">
        <v>0</v>
      </c>
      <c r="M56">
        <v>1</v>
      </c>
      <c r="N56" t="s">
        <v>17</v>
      </c>
      <c r="O56" s="1">
        <v>0</v>
      </c>
    </row>
    <row r="57" spans="1:15" hidden="1" x14ac:dyDescent="0.2">
      <c r="A57" t="s">
        <v>15</v>
      </c>
      <c r="B57">
        <v>2025</v>
      </c>
      <c r="C57">
        <v>31571608.890000001</v>
      </c>
      <c r="D57" t="s">
        <v>16</v>
      </c>
      <c r="E57">
        <v>50</v>
      </c>
      <c r="F57">
        <v>0.39384227700000002</v>
      </c>
      <c r="G57">
        <v>0</v>
      </c>
      <c r="H57">
        <v>5756806.5949999997</v>
      </c>
      <c r="I57">
        <v>2.872796E-2</v>
      </c>
      <c r="J57">
        <v>0</v>
      </c>
      <c r="K57">
        <v>0</v>
      </c>
      <c r="L57">
        <v>0</v>
      </c>
      <c r="M57">
        <v>1</v>
      </c>
      <c r="N57" t="s">
        <v>17</v>
      </c>
      <c r="O57" s="1">
        <v>0</v>
      </c>
    </row>
    <row r="58" spans="1:15" hidden="1" x14ac:dyDescent="0.2">
      <c r="A58" t="s">
        <v>15</v>
      </c>
      <c r="B58">
        <v>2025</v>
      </c>
      <c r="C58">
        <v>47357413.329999998</v>
      </c>
      <c r="D58" t="s">
        <v>16</v>
      </c>
      <c r="E58">
        <v>50</v>
      </c>
      <c r="F58">
        <v>0.37792363299999998</v>
      </c>
      <c r="G58">
        <v>0</v>
      </c>
      <c r="H58">
        <v>6753576.4689999996</v>
      </c>
      <c r="I58">
        <v>2.872796E-2</v>
      </c>
      <c r="J58">
        <v>0</v>
      </c>
      <c r="K58">
        <v>0</v>
      </c>
      <c r="L58">
        <v>0</v>
      </c>
      <c r="M58">
        <v>1</v>
      </c>
      <c r="N58" t="s">
        <v>17</v>
      </c>
      <c r="O58" s="1">
        <v>0</v>
      </c>
    </row>
    <row r="59" spans="1:15" hidden="1" x14ac:dyDescent="0.2">
      <c r="A59" t="s">
        <v>15</v>
      </c>
      <c r="B59">
        <v>2025</v>
      </c>
      <c r="C59">
        <v>71036120</v>
      </c>
      <c r="D59" t="s">
        <v>16</v>
      </c>
      <c r="E59">
        <v>50</v>
      </c>
      <c r="F59">
        <v>0.38383883099999999</v>
      </c>
      <c r="G59">
        <v>0</v>
      </c>
      <c r="H59">
        <v>7871959.8449999997</v>
      </c>
      <c r="I59">
        <v>2.872796E-2</v>
      </c>
      <c r="J59">
        <v>0</v>
      </c>
      <c r="K59">
        <v>0</v>
      </c>
      <c r="L59">
        <v>0</v>
      </c>
      <c r="M59">
        <v>1</v>
      </c>
      <c r="N59" t="s">
        <v>17</v>
      </c>
      <c r="O59" s="1">
        <v>0</v>
      </c>
    </row>
    <row r="60" spans="1:15" hidden="1" x14ac:dyDescent="0.2">
      <c r="A60" t="s">
        <v>15</v>
      </c>
      <c r="B60">
        <v>2025</v>
      </c>
      <c r="C60">
        <v>106554180</v>
      </c>
      <c r="D60" t="s">
        <v>16</v>
      </c>
      <c r="E60">
        <v>50</v>
      </c>
      <c r="F60">
        <v>0.38158372000000002</v>
      </c>
      <c r="G60">
        <v>0</v>
      </c>
      <c r="H60">
        <v>9197579.1349999998</v>
      </c>
      <c r="I60">
        <v>2.872796E-2</v>
      </c>
      <c r="J60">
        <v>0</v>
      </c>
      <c r="K60">
        <v>0</v>
      </c>
      <c r="L60">
        <v>0</v>
      </c>
      <c r="M60">
        <v>1</v>
      </c>
      <c r="N60" t="s">
        <v>17</v>
      </c>
      <c r="O60" s="1">
        <v>0</v>
      </c>
    </row>
    <row r="61" spans="1:15" hidden="1" x14ac:dyDescent="0.2">
      <c r="A61" t="s">
        <v>15</v>
      </c>
      <c r="B61">
        <v>2025</v>
      </c>
      <c r="C61">
        <v>159831270</v>
      </c>
      <c r="D61" t="s">
        <v>16</v>
      </c>
      <c r="E61">
        <v>50</v>
      </c>
      <c r="F61">
        <v>0.45350118299999997</v>
      </c>
      <c r="G61">
        <v>0</v>
      </c>
      <c r="H61">
        <v>10736607.85</v>
      </c>
      <c r="I61">
        <v>2.872796E-2</v>
      </c>
      <c r="J61">
        <v>0</v>
      </c>
      <c r="K61">
        <v>0</v>
      </c>
      <c r="L61">
        <v>0</v>
      </c>
      <c r="M61">
        <v>1</v>
      </c>
      <c r="N61" t="s">
        <v>17</v>
      </c>
      <c r="O61" s="1">
        <v>0</v>
      </c>
    </row>
    <row r="62" spans="1:15" hidden="1" x14ac:dyDescent="0.2">
      <c r="A62" t="s">
        <v>15</v>
      </c>
      <c r="B62">
        <v>2025</v>
      </c>
      <c r="C62">
        <v>239746905</v>
      </c>
      <c r="D62" t="s">
        <v>16</v>
      </c>
      <c r="E62">
        <v>50</v>
      </c>
      <c r="F62">
        <v>0.48923526499999997</v>
      </c>
      <c r="G62">
        <v>0</v>
      </c>
      <c r="H62">
        <v>12904009.83</v>
      </c>
      <c r="I62">
        <v>2.872796E-2</v>
      </c>
      <c r="J62">
        <v>0</v>
      </c>
      <c r="K62">
        <v>0</v>
      </c>
      <c r="L62">
        <v>0</v>
      </c>
      <c r="M62">
        <v>1</v>
      </c>
      <c r="N62" t="s">
        <v>17</v>
      </c>
      <c r="O62" s="1">
        <v>0</v>
      </c>
    </row>
    <row r="63" spans="1:15" hidden="1" x14ac:dyDescent="0.2">
      <c r="A63" t="s">
        <v>15</v>
      </c>
      <c r="B63">
        <v>2025</v>
      </c>
      <c r="C63">
        <v>359620357.5</v>
      </c>
      <c r="D63" t="s">
        <v>16</v>
      </c>
      <c r="E63">
        <v>50</v>
      </c>
      <c r="F63">
        <v>0.49117565400000002</v>
      </c>
      <c r="G63">
        <v>0</v>
      </c>
      <c r="H63">
        <v>15735289.550000001</v>
      </c>
      <c r="I63">
        <v>2.872796E-2</v>
      </c>
      <c r="J63">
        <v>0</v>
      </c>
      <c r="K63">
        <v>0</v>
      </c>
      <c r="L63">
        <v>0</v>
      </c>
      <c r="M63">
        <v>1</v>
      </c>
      <c r="N63" t="s">
        <v>17</v>
      </c>
      <c r="O63" s="1">
        <v>0</v>
      </c>
    </row>
    <row r="64" spans="1:15" hidden="1" x14ac:dyDescent="0.2">
      <c r="A64" t="s">
        <v>15</v>
      </c>
      <c r="B64">
        <v>2025</v>
      </c>
      <c r="C64">
        <v>539430536.20000005</v>
      </c>
      <c r="D64" t="s">
        <v>16</v>
      </c>
      <c r="E64">
        <v>50</v>
      </c>
      <c r="F64">
        <v>0.49277146300000002</v>
      </c>
      <c r="G64">
        <v>0</v>
      </c>
      <c r="H64">
        <v>19202884.870000001</v>
      </c>
      <c r="I64">
        <v>2.872796E-2</v>
      </c>
      <c r="J64">
        <v>0</v>
      </c>
      <c r="K64">
        <v>0</v>
      </c>
      <c r="L64">
        <v>0</v>
      </c>
      <c r="M64">
        <v>1</v>
      </c>
      <c r="N64" t="s">
        <v>17</v>
      </c>
      <c r="O64" s="1">
        <v>0</v>
      </c>
    </row>
    <row r="65" spans="1:15" hidden="1" x14ac:dyDescent="0.2">
      <c r="A65" t="s">
        <v>15</v>
      </c>
      <c r="B65">
        <v>2025</v>
      </c>
      <c r="C65">
        <v>809145804.29999995</v>
      </c>
      <c r="D65" t="s">
        <v>16</v>
      </c>
      <c r="E65">
        <v>50</v>
      </c>
      <c r="F65">
        <v>0.49408217300000001</v>
      </c>
      <c r="G65">
        <v>0</v>
      </c>
      <c r="H65">
        <v>23449804.460000001</v>
      </c>
      <c r="I65">
        <v>2.872796E-2</v>
      </c>
      <c r="J65">
        <v>0</v>
      </c>
      <c r="K65">
        <v>0</v>
      </c>
      <c r="L65">
        <v>0</v>
      </c>
      <c r="M65">
        <v>1</v>
      </c>
      <c r="N65" t="s">
        <v>17</v>
      </c>
      <c r="O65" s="1">
        <v>0</v>
      </c>
    </row>
    <row r="66" spans="1:15" hidden="1" x14ac:dyDescent="0.2">
      <c r="A66" t="s">
        <v>15</v>
      </c>
      <c r="B66">
        <v>2025</v>
      </c>
      <c r="C66">
        <v>1213718706</v>
      </c>
      <c r="D66" t="s">
        <v>16</v>
      </c>
      <c r="E66">
        <v>50</v>
      </c>
      <c r="F66">
        <v>0.495157562</v>
      </c>
      <c r="G66">
        <v>0</v>
      </c>
      <c r="H66">
        <v>28651197.440000001</v>
      </c>
      <c r="I66">
        <v>2.872796E-2</v>
      </c>
      <c r="J66">
        <v>0</v>
      </c>
      <c r="K66">
        <v>0</v>
      </c>
      <c r="L66">
        <v>0</v>
      </c>
      <c r="M66">
        <v>1</v>
      </c>
      <c r="N66" t="s">
        <v>17</v>
      </c>
      <c r="O66" s="1">
        <v>0</v>
      </c>
    </row>
    <row r="67" spans="1:15" hidden="1" x14ac:dyDescent="0.2">
      <c r="A67" t="s">
        <v>15</v>
      </c>
      <c r="B67">
        <v>2025</v>
      </c>
      <c r="C67">
        <v>1820578060</v>
      </c>
      <c r="D67" t="s">
        <v>16</v>
      </c>
      <c r="E67">
        <v>50</v>
      </c>
      <c r="F67">
        <v>1</v>
      </c>
      <c r="G67">
        <v>0</v>
      </c>
      <c r="H67">
        <v>35021576.82</v>
      </c>
      <c r="I67">
        <v>2.872796E-2</v>
      </c>
      <c r="J67">
        <v>0</v>
      </c>
      <c r="K67">
        <v>0</v>
      </c>
      <c r="L67">
        <v>0</v>
      </c>
      <c r="M67">
        <v>1</v>
      </c>
      <c r="N67" t="s">
        <v>17</v>
      </c>
      <c r="O67" s="1">
        <v>0</v>
      </c>
    </row>
    <row r="68" spans="1:15" hidden="1" x14ac:dyDescent="0.2">
      <c r="A68" t="s">
        <v>15</v>
      </c>
      <c r="B68">
        <v>2030</v>
      </c>
      <c r="C68">
        <v>365000</v>
      </c>
      <c r="D68" t="s">
        <v>16</v>
      </c>
      <c r="E68">
        <v>50</v>
      </c>
      <c r="F68">
        <v>0.28304478999999999</v>
      </c>
      <c r="G68">
        <v>0</v>
      </c>
      <c r="H68">
        <v>923350.72279999999</v>
      </c>
      <c r="I68">
        <v>2.872796E-2</v>
      </c>
      <c r="J68">
        <v>0</v>
      </c>
      <c r="K68">
        <v>0</v>
      </c>
      <c r="L68">
        <v>0</v>
      </c>
      <c r="M68">
        <v>1</v>
      </c>
      <c r="N68" t="s">
        <v>17</v>
      </c>
      <c r="O68" s="1">
        <v>0</v>
      </c>
    </row>
    <row r="69" spans="1:15" hidden="1" x14ac:dyDescent="0.2">
      <c r="A69" t="s">
        <v>15</v>
      </c>
      <c r="B69">
        <v>2030</v>
      </c>
      <c r="C69">
        <v>547500</v>
      </c>
      <c r="D69" t="s">
        <v>16</v>
      </c>
      <c r="E69">
        <v>50</v>
      </c>
      <c r="F69">
        <v>0.30596480500000001</v>
      </c>
      <c r="G69">
        <v>0</v>
      </c>
      <c r="H69">
        <v>1035639.025</v>
      </c>
      <c r="I69">
        <v>2.872796E-2</v>
      </c>
      <c r="J69">
        <v>0</v>
      </c>
      <c r="K69">
        <v>0</v>
      </c>
      <c r="L69">
        <v>0</v>
      </c>
      <c r="M69">
        <v>1</v>
      </c>
      <c r="N69" t="s">
        <v>17</v>
      </c>
      <c r="O69" s="1">
        <v>0</v>
      </c>
    </row>
    <row r="70" spans="1:15" hidden="1" x14ac:dyDescent="0.2">
      <c r="A70" t="s">
        <v>15</v>
      </c>
      <c r="B70">
        <v>2030</v>
      </c>
      <c r="C70">
        <v>821250</v>
      </c>
      <c r="D70" t="s">
        <v>16</v>
      </c>
      <c r="E70">
        <v>50</v>
      </c>
      <c r="F70">
        <v>0.32718061399999998</v>
      </c>
      <c r="G70">
        <v>0</v>
      </c>
      <c r="H70">
        <v>1172427.8729999999</v>
      </c>
      <c r="I70">
        <v>2.872796E-2</v>
      </c>
      <c r="J70">
        <v>0</v>
      </c>
      <c r="K70">
        <v>0</v>
      </c>
      <c r="L70">
        <v>0</v>
      </c>
      <c r="M70">
        <v>1</v>
      </c>
      <c r="N70" t="s">
        <v>17</v>
      </c>
      <c r="O70" s="1">
        <v>0</v>
      </c>
    </row>
    <row r="71" spans="1:15" hidden="1" x14ac:dyDescent="0.2">
      <c r="A71" t="s">
        <v>15</v>
      </c>
      <c r="B71">
        <v>2030</v>
      </c>
      <c r="C71">
        <v>1231875</v>
      </c>
      <c r="D71" t="s">
        <v>16</v>
      </c>
      <c r="E71">
        <v>50</v>
      </c>
      <c r="F71">
        <v>0.346366216</v>
      </c>
      <c r="G71">
        <v>0</v>
      </c>
      <c r="H71">
        <v>1338750.916</v>
      </c>
      <c r="I71">
        <v>2.872796E-2</v>
      </c>
      <c r="J71">
        <v>0</v>
      </c>
      <c r="K71">
        <v>0</v>
      </c>
      <c r="L71">
        <v>0</v>
      </c>
      <c r="M71">
        <v>1</v>
      </c>
      <c r="N71" t="s">
        <v>17</v>
      </c>
      <c r="O71" s="1">
        <v>0</v>
      </c>
    </row>
    <row r="72" spans="1:15" hidden="1" x14ac:dyDescent="0.2">
      <c r="A72" t="s">
        <v>15</v>
      </c>
      <c r="B72">
        <v>2030</v>
      </c>
      <c r="C72">
        <v>1847812.5</v>
      </c>
      <c r="D72" t="s">
        <v>16</v>
      </c>
      <c r="E72">
        <v>50</v>
      </c>
      <c r="F72">
        <v>0.36322364699999998</v>
      </c>
      <c r="G72">
        <v>0</v>
      </c>
      <c r="H72">
        <v>1540606.92</v>
      </c>
      <c r="I72">
        <v>2.872796E-2</v>
      </c>
      <c r="J72">
        <v>0</v>
      </c>
      <c r="K72">
        <v>0</v>
      </c>
      <c r="L72">
        <v>0</v>
      </c>
      <c r="M72">
        <v>1</v>
      </c>
      <c r="N72" t="s">
        <v>17</v>
      </c>
      <c r="O72" s="1">
        <v>0</v>
      </c>
    </row>
    <row r="73" spans="1:15" hidden="1" x14ac:dyDescent="0.2">
      <c r="A73" t="s">
        <v>15</v>
      </c>
      <c r="B73">
        <v>2030</v>
      </c>
      <c r="C73">
        <v>2771718.75</v>
      </c>
      <c r="D73" t="s">
        <v>16</v>
      </c>
      <c r="E73">
        <v>50</v>
      </c>
      <c r="F73">
        <v>0.37748577900000002</v>
      </c>
      <c r="G73">
        <v>0</v>
      </c>
      <c r="H73">
        <v>1785058.09</v>
      </c>
      <c r="I73">
        <v>2.872796E-2</v>
      </c>
      <c r="J73">
        <v>0</v>
      </c>
      <c r="K73">
        <v>0</v>
      </c>
      <c r="L73">
        <v>0</v>
      </c>
      <c r="M73">
        <v>1</v>
      </c>
      <c r="N73" t="s">
        <v>17</v>
      </c>
      <c r="O73" s="1">
        <v>0</v>
      </c>
    </row>
    <row r="74" spans="1:15" hidden="1" x14ac:dyDescent="0.2">
      <c r="A74" t="s">
        <v>15</v>
      </c>
      <c r="B74">
        <v>2030</v>
      </c>
      <c r="C74">
        <v>4157578.125</v>
      </c>
      <c r="D74" t="s">
        <v>16</v>
      </c>
      <c r="E74">
        <v>50</v>
      </c>
      <c r="F74">
        <v>0.38894289199999998</v>
      </c>
      <c r="G74">
        <v>0</v>
      </c>
      <c r="H74">
        <v>2080292.003</v>
      </c>
      <c r="I74">
        <v>2.872796E-2</v>
      </c>
      <c r="J74">
        <v>0</v>
      </c>
      <c r="K74">
        <v>0</v>
      </c>
      <c r="L74">
        <v>0</v>
      </c>
      <c r="M74">
        <v>1</v>
      </c>
      <c r="N74" t="s">
        <v>17</v>
      </c>
      <c r="O74" s="1">
        <v>0</v>
      </c>
    </row>
    <row r="75" spans="1:15" hidden="1" x14ac:dyDescent="0.2">
      <c r="A75" t="s">
        <v>15</v>
      </c>
      <c r="B75">
        <v>2030</v>
      </c>
      <c r="C75">
        <v>6236367.1880000001</v>
      </c>
      <c r="D75" t="s">
        <v>16</v>
      </c>
      <c r="E75">
        <v>50</v>
      </c>
      <c r="F75">
        <v>0.39741346</v>
      </c>
      <c r="G75">
        <v>0</v>
      </c>
      <c r="H75">
        <v>2435643.62</v>
      </c>
      <c r="I75">
        <v>2.872796E-2</v>
      </c>
      <c r="J75">
        <v>0</v>
      </c>
      <c r="K75">
        <v>0</v>
      </c>
      <c r="L75">
        <v>0</v>
      </c>
      <c r="M75">
        <v>1</v>
      </c>
      <c r="N75" t="s">
        <v>17</v>
      </c>
      <c r="O75" s="1">
        <v>0</v>
      </c>
    </row>
    <row r="76" spans="1:15" hidden="1" x14ac:dyDescent="0.2">
      <c r="A76" t="s">
        <v>15</v>
      </c>
      <c r="B76">
        <v>2030</v>
      </c>
      <c r="C76">
        <v>9354550.7809999995</v>
      </c>
      <c r="D76" t="s">
        <v>16</v>
      </c>
      <c r="E76">
        <v>50</v>
      </c>
      <c r="F76">
        <v>0.402706065</v>
      </c>
      <c r="G76">
        <v>0</v>
      </c>
      <c r="H76">
        <v>2861506.7829999998</v>
      </c>
      <c r="I76">
        <v>2.872796E-2</v>
      </c>
      <c r="J76">
        <v>0</v>
      </c>
      <c r="K76">
        <v>0</v>
      </c>
      <c r="L76">
        <v>0</v>
      </c>
      <c r="M76">
        <v>1</v>
      </c>
      <c r="N76" t="s">
        <v>17</v>
      </c>
      <c r="O76" s="1">
        <v>0</v>
      </c>
    </row>
    <row r="77" spans="1:15" hidden="1" x14ac:dyDescent="0.2">
      <c r="A77" t="s">
        <v>15</v>
      </c>
      <c r="B77">
        <v>2030</v>
      </c>
      <c r="C77">
        <v>14031826.17</v>
      </c>
      <c r="D77" t="s">
        <v>16</v>
      </c>
      <c r="E77">
        <v>50</v>
      </c>
      <c r="F77">
        <v>0.40457255199999997</v>
      </c>
      <c r="G77">
        <v>0</v>
      </c>
      <c r="H77">
        <v>3369052.6469999999</v>
      </c>
      <c r="I77">
        <v>2.872796E-2</v>
      </c>
      <c r="J77">
        <v>0</v>
      </c>
      <c r="K77">
        <v>0</v>
      </c>
      <c r="L77">
        <v>0</v>
      </c>
      <c r="M77">
        <v>1</v>
      </c>
      <c r="N77" t="s">
        <v>17</v>
      </c>
      <c r="O77" s="1">
        <v>0</v>
      </c>
    </row>
    <row r="78" spans="1:15" hidden="1" x14ac:dyDescent="0.2">
      <c r="A78" t="s">
        <v>15</v>
      </c>
      <c r="B78">
        <v>2030</v>
      </c>
      <c r="C78">
        <v>21047739.260000002</v>
      </c>
      <c r="D78" t="s">
        <v>16</v>
      </c>
      <c r="E78">
        <v>50</v>
      </c>
      <c r="F78">
        <v>0.40264924499999999</v>
      </c>
      <c r="G78">
        <v>0</v>
      </c>
      <c r="H78">
        <v>3969625.0520000001</v>
      </c>
      <c r="I78">
        <v>2.872796E-2</v>
      </c>
      <c r="J78">
        <v>0</v>
      </c>
      <c r="K78">
        <v>0</v>
      </c>
      <c r="L78">
        <v>0</v>
      </c>
      <c r="M78">
        <v>1</v>
      </c>
      <c r="N78" t="s">
        <v>17</v>
      </c>
      <c r="O78" s="1">
        <v>0</v>
      </c>
    </row>
    <row r="79" spans="1:15" hidden="1" x14ac:dyDescent="0.2">
      <c r="A79" t="s">
        <v>15</v>
      </c>
      <c r="B79">
        <v>2030</v>
      </c>
      <c r="C79">
        <v>31571608.890000001</v>
      </c>
      <c r="D79" t="s">
        <v>16</v>
      </c>
      <c r="E79">
        <v>50</v>
      </c>
      <c r="F79">
        <v>0.40096383099999999</v>
      </c>
      <c r="G79">
        <v>0</v>
      </c>
      <c r="H79">
        <v>4673610.3380000005</v>
      </c>
      <c r="I79">
        <v>2.872796E-2</v>
      </c>
      <c r="J79">
        <v>0</v>
      </c>
      <c r="K79">
        <v>0</v>
      </c>
      <c r="L79">
        <v>0</v>
      </c>
      <c r="M79">
        <v>1</v>
      </c>
      <c r="N79" t="s">
        <v>17</v>
      </c>
      <c r="O79" s="1">
        <v>0</v>
      </c>
    </row>
    <row r="80" spans="1:15" hidden="1" x14ac:dyDescent="0.2">
      <c r="A80" t="s">
        <v>15</v>
      </c>
      <c r="B80">
        <v>2030</v>
      </c>
      <c r="C80">
        <v>47357413.329999998</v>
      </c>
      <c r="D80" t="s">
        <v>16</v>
      </c>
      <c r="E80">
        <v>50</v>
      </c>
      <c r="F80">
        <v>0.39696158999999998</v>
      </c>
      <c r="G80">
        <v>0</v>
      </c>
      <c r="H80">
        <v>5498683.5429999996</v>
      </c>
      <c r="I80">
        <v>2.872796E-2</v>
      </c>
      <c r="J80">
        <v>0</v>
      </c>
      <c r="K80">
        <v>0</v>
      </c>
      <c r="L80">
        <v>0</v>
      </c>
      <c r="M80">
        <v>1</v>
      </c>
      <c r="N80" t="s">
        <v>17</v>
      </c>
      <c r="O80" s="1">
        <v>0</v>
      </c>
    </row>
    <row r="81" spans="1:15" hidden="1" x14ac:dyDescent="0.2">
      <c r="A81" t="s">
        <v>15</v>
      </c>
      <c r="B81">
        <v>2030</v>
      </c>
      <c r="C81">
        <v>71036120</v>
      </c>
      <c r="D81" t="s">
        <v>16</v>
      </c>
      <c r="E81">
        <v>50</v>
      </c>
      <c r="F81">
        <v>0.382711519</v>
      </c>
      <c r="G81">
        <v>0</v>
      </c>
      <c r="H81">
        <v>6458924.267</v>
      </c>
      <c r="I81">
        <v>2.872796E-2</v>
      </c>
      <c r="J81">
        <v>0</v>
      </c>
      <c r="K81">
        <v>0</v>
      </c>
      <c r="L81">
        <v>0</v>
      </c>
      <c r="M81">
        <v>1</v>
      </c>
      <c r="N81" t="s">
        <v>17</v>
      </c>
      <c r="O81" s="1">
        <v>0</v>
      </c>
    </row>
    <row r="82" spans="1:15" hidden="1" x14ac:dyDescent="0.2">
      <c r="A82" t="s">
        <v>15</v>
      </c>
      <c r="B82">
        <v>2030</v>
      </c>
      <c r="C82">
        <v>106554180</v>
      </c>
      <c r="D82" t="s">
        <v>16</v>
      </c>
      <c r="E82">
        <v>50</v>
      </c>
      <c r="F82">
        <v>0.377689897</v>
      </c>
      <c r="G82">
        <v>0</v>
      </c>
      <c r="H82">
        <v>7543143.0789999999</v>
      </c>
      <c r="I82">
        <v>2.872796E-2</v>
      </c>
      <c r="J82">
        <v>0</v>
      </c>
      <c r="K82">
        <v>0</v>
      </c>
      <c r="L82">
        <v>0</v>
      </c>
      <c r="M82">
        <v>1</v>
      </c>
      <c r="N82" t="s">
        <v>17</v>
      </c>
      <c r="O82" s="1">
        <v>0</v>
      </c>
    </row>
    <row r="83" spans="1:15" hidden="1" x14ac:dyDescent="0.2">
      <c r="A83" t="s">
        <v>15</v>
      </c>
      <c r="B83">
        <v>2030</v>
      </c>
      <c r="C83">
        <v>159831270</v>
      </c>
      <c r="D83" t="s">
        <v>16</v>
      </c>
      <c r="E83">
        <v>50</v>
      </c>
      <c r="F83">
        <v>0.38702655699999999</v>
      </c>
      <c r="G83">
        <v>0</v>
      </c>
      <c r="H83">
        <v>8791444.4230000004</v>
      </c>
      <c r="I83">
        <v>2.872796E-2</v>
      </c>
      <c r="J83">
        <v>0</v>
      </c>
      <c r="K83">
        <v>0</v>
      </c>
      <c r="L83">
        <v>0</v>
      </c>
      <c r="M83">
        <v>1</v>
      </c>
      <c r="N83" t="s">
        <v>17</v>
      </c>
      <c r="O83" s="1">
        <v>0</v>
      </c>
    </row>
    <row r="84" spans="1:15" hidden="1" x14ac:dyDescent="0.2">
      <c r="A84" t="s">
        <v>15</v>
      </c>
      <c r="B84">
        <v>2030</v>
      </c>
      <c r="C84">
        <v>239746905</v>
      </c>
      <c r="D84" t="s">
        <v>16</v>
      </c>
      <c r="E84">
        <v>50</v>
      </c>
      <c r="F84">
        <v>0.42373034100000001</v>
      </c>
      <c r="G84">
        <v>0</v>
      </c>
      <c r="H84">
        <v>10285187.859999999</v>
      </c>
      <c r="I84">
        <v>2.872796E-2</v>
      </c>
      <c r="J84">
        <v>0</v>
      </c>
      <c r="K84">
        <v>0</v>
      </c>
      <c r="L84">
        <v>0</v>
      </c>
      <c r="M84">
        <v>1</v>
      </c>
      <c r="N84" t="s">
        <v>17</v>
      </c>
      <c r="O84" s="1">
        <v>0</v>
      </c>
    </row>
    <row r="85" spans="1:15" hidden="1" x14ac:dyDescent="0.2">
      <c r="A85" t="s">
        <v>15</v>
      </c>
      <c r="B85">
        <v>2030</v>
      </c>
      <c r="C85">
        <v>359620357.5</v>
      </c>
      <c r="D85" t="s">
        <v>16</v>
      </c>
      <c r="E85">
        <v>50</v>
      </c>
      <c r="F85">
        <v>0.48866621599999999</v>
      </c>
      <c r="G85">
        <v>0</v>
      </c>
      <c r="H85">
        <v>12213142.880000001</v>
      </c>
      <c r="I85">
        <v>2.872796E-2</v>
      </c>
      <c r="J85">
        <v>0</v>
      </c>
      <c r="K85">
        <v>0</v>
      </c>
      <c r="L85">
        <v>0</v>
      </c>
      <c r="M85">
        <v>1</v>
      </c>
      <c r="N85" t="s">
        <v>17</v>
      </c>
      <c r="O85" s="1">
        <v>0</v>
      </c>
    </row>
    <row r="86" spans="1:15" hidden="1" x14ac:dyDescent="0.2">
      <c r="A86" t="s">
        <v>15</v>
      </c>
      <c r="B86">
        <v>2030</v>
      </c>
      <c r="C86">
        <v>539430536.20000005</v>
      </c>
      <c r="D86" t="s">
        <v>16</v>
      </c>
      <c r="E86">
        <v>50</v>
      </c>
      <c r="F86">
        <v>0.49070722300000003</v>
      </c>
      <c r="G86">
        <v>0</v>
      </c>
      <c r="H86">
        <v>14889403.08</v>
      </c>
      <c r="I86">
        <v>2.872796E-2</v>
      </c>
      <c r="J86">
        <v>0</v>
      </c>
      <c r="K86">
        <v>0</v>
      </c>
      <c r="L86">
        <v>0</v>
      </c>
      <c r="M86">
        <v>1</v>
      </c>
      <c r="N86" t="s">
        <v>17</v>
      </c>
      <c r="O86" s="1">
        <v>0</v>
      </c>
    </row>
    <row r="87" spans="1:15" hidden="1" x14ac:dyDescent="0.2">
      <c r="A87" t="s">
        <v>15</v>
      </c>
      <c r="B87">
        <v>2030</v>
      </c>
      <c r="C87">
        <v>809145804.29999995</v>
      </c>
      <c r="D87" t="s">
        <v>16</v>
      </c>
      <c r="E87">
        <v>50</v>
      </c>
      <c r="F87">
        <v>0.49238642700000002</v>
      </c>
      <c r="G87">
        <v>0</v>
      </c>
      <c r="H87">
        <v>18167139.030000001</v>
      </c>
      <c r="I87">
        <v>2.872796E-2</v>
      </c>
      <c r="J87">
        <v>0</v>
      </c>
      <c r="K87">
        <v>0</v>
      </c>
      <c r="L87">
        <v>0</v>
      </c>
      <c r="M87">
        <v>1</v>
      </c>
      <c r="N87" t="s">
        <v>17</v>
      </c>
      <c r="O87" s="1">
        <v>0</v>
      </c>
    </row>
    <row r="88" spans="1:15" hidden="1" x14ac:dyDescent="0.2">
      <c r="A88" t="s">
        <v>15</v>
      </c>
      <c r="B88">
        <v>2030</v>
      </c>
      <c r="C88">
        <v>1213718706</v>
      </c>
      <c r="D88" t="s">
        <v>16</v>
      </c>
      <c r="E88">
        <v>50</v>
      </c>
      <c r="F88">
        <v>0.49376606699999998</v>
      </c>
      <c r="G88">
        <v>0</v>
      </c>
      <c r="H88">
        <v>22181529.329999998</v>
      </c>
      <c r="I88">
        <v>2.872796E-2</v>
      </c>
      <c r="J88">
        <v>0</v>
      </c>
      <c r="K88">
        <v>0</v>
      </c>
      <c r="L88">
        <v>0</v>
      </c>
      <c r="M88">
        <v>1</v>
      </c>
      <c r="N88" t="s">
        <v>17</v>
      </c>
      <c r="O88" s="1">
        <v>0</v>
      </c>
    </row>
    <row r="89" spans="1:15" hidden="1" x14ac:dyDescent="0.2">
      <c r="A89" t="s">
        <v>15</v>
      </c>
      <c r="B89">
        <v>2030</v>
      </c>
      <c r="C89">
        <v>1820578060</v>
      </c>
      <c r="D89" t="s">
        <v>16</v>
      </c>
      <c r="E89">
        <v>50</v>
      </c>
      <c r="F89">
        <v>1</v>
      </c>
      <c r="G89">
        <v>0</v>
      </c>
      <c r="H89">
        <v>27098133.25</v>
      </c>
      <c r="I89">
        <v>2.872796E-2</v>
      </c>
      <c r="J89">
        <v>0</v>
      </c>
      <c r="K89">
        <v>0</v>
      </c>
      <c r="L89">
        <v>0</v>
      </c>
      <c r="M89">
        <v>1</v>
      </c>
      <c r="N89" t="s">
        <v>17</v>
      </c>
      <c r="O89" s="1">
        <v>0</v>
      </c>
    </row>
    <row r="90" spans="1:15" hidden="1" x14ac:dyDescent="0.2">
      <c r="A90" t="s">
        <v>18</v>
      </c>
      <c r="B90">
        <v>2015</v>
      </c>
      <c r="C90">
        <v>104</v>
      </c>
      <c r="D90" t="s">
        <v>16</v>
      </c>
      <c r="E90">
        <v>50</v>
      </c>
      <c r="F90">
        <v>0</v>
      </c>
      <c r="G90">
        <v>0</v>
      </c>
      <c r="H90">
        <v>1446512.7450000001</v>
      </c>
      <c r="I90">
        <v>3.3136235999999999E-2</v>
      </c>
      <c r="J90">
        <v>0</v>
      </c>
      <c r="K90">
        <v>0</v>
      </c>
      <c r="L90">
        <v>0</v>
      </c>
      <c r="M90">
        <v>1</v>
      </c>
      <c r="N90" t="s">
        <v>17</v>
      </c>
      <c r="O90" s="1">
        <v>0</v>
      </c>
    </row>
    <row r="91" spans="1:15" hidden="1" x14ac:dyDescent="0.2">
      <c r="A91" t="s">
        <v>18</v>
      </c>
      <c r="B91">
        <v>2015</v>
      </c>
      <c r="C91">
        <v>1830000</v>
      </c>
      <c r="D91" t="s">
        <v>16</v>
      </c>
      <c r="E91">
        <v>50</v>
      </c>
      <c r="F91">
        <v>0</v>
      </c>
      <c r="G91">
        <v>0</v>
      </c>
      <c r="H91">
        <v>1446512.7450000001</v>
      </c>
      <c r="I91">
        <v>3.3136235999999999E-2</v>
      </c>
      <c r="J91">
        <v>0</v>
      </c>
      <c r="K91">
        <v>0</v>
      </c>
      <c r="L91">
        <v>0</v>
      </c>
      <c r="M91">
        <v>1</v>
      </c>
      <c r="N91" t="s">
        <v>17</v>
      </c>
      <c r="O91" s="1">
        <v>0</v>
      </c>
    </row>
    <row r="92" spans="1:15" hidden="1" x14ac:dyDescent="0.2">
      <c r="A92" t="s">
        <v>18</v>
      </c>
      <c r="B92">
        <v>2015</v>
      </c>
      <c r="C92">
        <v>1840000</v>
      </c>
      <c r="D92" t="s">
        <v>16</v>
      </c>
      <c r="E92">
        <v>50</v>
      </c>
      <c r="F92">
        <v>0.11080021800000001</v>
      </c>
      <c r="G92">
        <v>0</v>
      </c>
      <c r="H92">
        <v>1446512.7450000001</v>
      </c>
      <c r="I92">
        <v>3.5881064999999997E-2</v>
      </c>
      <c r="J92">
        <v>0</v>
      </c>
      <c r="K92">
        <v>0</v>
      </c>
      <c r="L92">
        <v>0</v>
      </c>
      <c r="M92">
        <v>1</v>
      </c>
      <c r="N92" t="s">
        <v>17</v>
      </c>
      <c r="O92" s="1">
        <v>0</v>
      </c>
    </row>
    <row r="93" spans="1:15" hidden="1" x14ac:dyDescent="0.2">
      <c r="A93" t="s">
        <v>18</v>
      </c>
      <c r="B93">
        <v>2015</v>
      </c>
      <c r="C93">
        <v>3280000</v>
      </c>
      <c r="D93" t="s">
        <v>16</v>
      </c>
      <c r="E93">
        <v>50</v>
      </c>
      <c r="F93">
        <v>0.18133507900000001</v>
      </c>
      <c r="G93">
        <v>0</v>
      </c>
      <c r="H93">
        <v>1542195.1259999999</v>
      </c>
      <c r="I93">
        <v>3.6335168000000001E-2</v>
      </c>
      <c r="J93">
        <v>0</v>
      </c>
      <c r="K93">
        <v>0</v>
      </c>
      <c r="L93">
        <v>0</v>
      </c>
      <c r="M93">
        <v>1</v>
      </c>
      <c r="N93" t="s">
        <v>17</v>
      </c>
      <c r="O93" s="1">
        <v>0</v>
      </c>
    </row>
    <row r="94" spans="1:15" hidden="1" x14ac:dyDescent="0.2">
      <c r="A94" t="s">
        <v>18</v>
      </c>
      <c r="B94">
        <v>2015</v>
      </c>
      <c r="C94">
        <v>10300000</v>
      </c>
      <c r="D94" t="s">
        <v>16</v>
      </c>
      <c r="E94">
        <v>50</v>
      </c>
      <c r="F94">
        <v>0.24436665399999999</v>
      </c>
      <c r="G94">
        <v>0</v>
      </c>
      <c r="H94">
        <v>1897825.2490000001</v>
      </c>
      <c r="I94">
        <v>3.5400067E-2</v>
      </c>
      <c r="J94">
        <v>0</v>
      </c>
      <c r="K94">
        <v>0</v>
      </c>
      <c r="L94">
        <v>0</v>
      </c>
      <c r="M94">
        <v>1</v>
      </c>
      <c r="N94" t="s">
        <v>17</v>
      </c>
      <c r="O94" s="1">
        <v>0</v>
      </c>
    </row>
    <row r="95" spans="1:15" hidden="1" x14ac:dyDescent="0.2">
      <c r="A95" t="s">
        <v>18</v>
      </c>
      <c r="B95">
        <v>2015</v>
      </c>
      <c r="C95">
        <v>32700000</v>
      </c>
      <c r="D95" t="s">
        <v>16</v>
      </c>
      <c r="E95">
        <v>50</v>
      </c>
      <c r="F95">
        <v>0.31985118000000001</v>
      </c>
      <c r="G95">
        <v>0</v>
      </c>
      <c r="H95">
        <v>2516851.219</v>
      </c>
      <c r="I95">
        <v>3.4357573000000002E-2</v>
      </c>
      <c r="J95">
        <v>0</v>
      </c>
      <c r="K95">
        <v>0</v>
      </c>
      <c r="L95">
        <v>0</v>
      </c>
      <c r="M95">
        <v>1</v>
      </c>
      <c r="N95" t="s">
        <v>17</v>
      </c>
      <c r="O95" s="1">
        <v>0</v>
      </c>
    </row>
    <row r="96" spans="1:15" hidden="1" x14ac:dyDescent="0.2">
      <c r="A96" t="s">
        <v>18</v>
      </c>
      <c r="B96">
        <v>2015</v>
      </c>
      <c r="C96">
        <v>103000000</v>
      </c>
      <c r="D96" t="s">
        <v>16</v>
      </c>
      <c r="E96">
        <v>50</v>
      </c>
      <c r="F96">
        <v>0.38755583799999999</v>
      </c>
      <c r="G96">
        <v>0</v>
      </c>
      <c r="H96">
        <v>3632754.2459999998</v>
      </c>
      <c r="I96">
        <v>3.3053816E-2</v>
      </c>
      <c r="J96">
        <v>0</v>
      </c>
      <c r="K96">
        <v>0</v>
      </c>
      <c r="L96">
        <v>0</v>
      </c>
      <c r="M96">
        <v>1</v>
      </c>
      <c r="N96" t="s">
        <v>17</v>
      </c>
      <c r="O96" s="1">
        <v>0</v>
      </c>
    </row>
    <row r="97" spans="1:15" hidden="1" x14ac:dyDescent="0.2">
      <c r="A97" t="s">
        <v>18</v>
      </c>
      <c r="B97">
        <v>2015</v>
      </c>
      <c r="C97">
        <v>326000000</v>
      </c>
      <c r="D97" t="s">
        <v>16</v>
      </c>
      <c r="E97">
        <v>50</v>
      </c>
      <c r="F97">
        <v>0.51224822999999997</v>
      </c>
      <c r="G97">
        <v>0</v>
      </c>
      <c r="H97">
        <v>5677555.0619999999</v>
      </c>
      <c r="I97">
        <v>3.0634644999999999E-2</v>
      </c>
      <c r="J97">
        <v>0</v>
      </c>
      <c r="K97">
        <v>0</v>
      </c>
      <c r="L97">
        <v>0</v>
      </c>
      <c r="M97">
        <v>1</v>
      </c>
      <c r="N97" t="s">
        <v>17</v>
      </c>
      <c r="O97" s="1">
        <v>0</v>
      </c>
    </row>
    <row r="98" spans="1:15" hidden="1" x14ac:dyDescent="0.2">
      <c r="A98" t="s">
        <v>18</v>
      </c>
      <c r="B98">
        <v>2015</v>
      </c>
      <c r="C98">
        <v>1030000000</v>
      </c>
      <c r="D98" t="s">
        <v>16</v>
      </c>
      <c r="E98">
        <v>50</v>
      </c>
      <c r="F98">
        <v>1</v>
      </c>
      <c r="G98">
        <v>0</v>
      </c>
      <c r="H98">
        <v>10235065.43</v>
      </c>
      <c r="I98">
        <v>2.8277191E-2</v>
      </c>
      <c r="J98">
        <v>0</v>
      </c>
      <c r="K98">
        <v>0</v>
      </c>
      <c r="L98">
        <v>0</v>
      </c>
      <c r="M98">
        <v>1</v>
      </c>
      <c r="N98" t="s">
        <v>17</v>
      </c>
      <c r="O98" s="1">
        <v>0</v>
      </c>
    </row>
    <row r="99" spans="1:15" hidden="1" x14ac:dyDescent="0.2">
      <c r="A99" t="s">
        <v>18</v>
      </c>
      <c r="B99">
        <v>2030</v>
      </c>
      <c r="C99">
        <v>104</v>
      </c>
      <c r="D99" t="s">
        <v>16</v>
      </c>
      <c r="E99">
        <v>50</v>
      </c>
      <c r="F99">
        <v>0</v>
      </c>
      <c r="G99">
        <v>0</v>
      </c>
      <c r="H99">
        <v>482170.91489999997</v>
      </c>
      <c r="I99">
        <v>3.3136235999999999E-2</v>
      </c>
      <c r="J99">
        <v>0</v>
      </c>
      <c r="K99">
        <v>0</v>
      </c>
      <c r="L99">
        <v>0</v>
      </c>
      <c r="M99">
        <v>1</v>
      </c>
      <c r="N99" t="s">
        <v>17</v>
      </c>
      <c r="O99" s="1">
        <v>0</v>
      </c>
    </row>
    <row r="100" spans="1:15" hidden="1" x14ac:dyDescent="0.2">
      <c r="A100" t="s">
        <v>18</v>
      </c>
      <c r="B100">
        <v>2030</v>
      </c>
      <c r="C100">
        <v>1830000</v>
      </c>
      <c r="D100" t="s">
        <v>16</v>
      </c>
      <c r="E100">
        <v>50</v>
      </c>
      <c r="F100">
        <v>0</v>
      </c>
      <c r="G100">
        <v>0</v>
      </c>
      <c r="H100">
        <v>482170.91489999997</v>
      </c>
      <c r="I100">
        <v>3.3136235999999999E-2</v>
      </c>
      <c r="J100">
        <v>0</v>
      </c>
      <c r="K100">
        <v>0</v>
      </c>
      <c r="L100">
        <v>0</v>
      </c>
      <c r="M100">
        <v>1</v>
      </c>
      <c r="N100" t="s">
        <v>17</v>
      </c>
      <c r="O100" s="1">
        <v>0</v>
      </c>
    </row>
    <row r="101" spans="1:15" hidden="1" x14ac:dyDescent="0.2">
      <c r="A101" t="s">
        <v>18</v>
      </c>
      <c r="B101">
        <v>2030</v>
      </c>
      <c r="C101">
        <v>1840000</v>
      </c>
      <c r="D101" t="s">
        <v>16</v>
      </c>
      <c r="E101">
        <v>50</v>
      </c>
      <c r="F101">
        <v>0.11080021800000001</v>
      </c>
      <c r="G101">
        <v>0</v>
      </c>
      <c r="H101">
        <v>482170.91489999997</v>
      </c>
      <c r="I101">
        <v>3.5881064999999997E-2</v>
      </c>
      <c r="J101">
        <v>0</v>
      </c>
      <c r="K101">
        <v>0</v>
      </c>
      <c r="L101">
        <v>0</v>
      </c>
      <c r="M101">
        <v>1</v>
      </c>
      <c r="N101" t="s">
        <v>17</v>
      </c>
      <c r="O101" s="1">
        <v>0</v>
      </c>
    </row>
    <row r="102" spans="1:15" hidden="1" x14ac:dyDescent="0.2">
      <c r="A102" t="s">
        <v>18</v>
      </c>
      <c r="B102">
        <v>2030</v>
      </c>
      <c r="C102">
        <v>3280000</v>
      </c>
      <c r="D102" t="s">
        <v>16</v>
      </c>
      <c r="E102">
        <v>50</v>
      </c>
      <c r="F102">
        <v>0.18133507900000001</v>
      </c>
      <c r="G102">
        <v>0</v>
      </c>
      <c r="H102">
        <v>514065.04210000002</v>
      </c>
      <c r="I102">
        <v>3.6335168000000001E-2</v>
      </c>
      <c r="J102">
        <v>0</v>
      </c>
      <c r="K102">
        <v>0</v>
      </c>
      <c r="L102">
        <v>0</v>
      </c>
      <c r="M102">
        <v>1</v>
      </c>
      <c r="N102" t="s">
        <v>17</v>
      </c>
      <c r="O102" s="1">
        <v>0</v>
      </c>
    </row>
    <row r="103" spans="1:15" hidden="1" x14ac:dyDescent="0.2">
      <c r="A103" t="s">
        <v>18</v>
      </c>
      <c r="B103">
        <v>2030</v>
      </c>
      <c r="C103">
        <v>10300000</v>
      </c>
      <c r="D103" t="s">
        <v>16</v>
      </c>
      <c r="E103">
        <v>50</v>
      </c>
      <c r="F103">
        <v>0.24436665399999999</v>
      </c>
      <c r="G103">
        <v>0</v>
      </c>
      <c r="H103">
        <v>632608.41630000004</v>
      </c>
      <c r="I103">
        <v>3.5400067E-2</v>
      </c>
      <c r="J103">
        <v>0</v>
      </c>
      <c r="K103">
        <v>0</v>
      </c>
      <c r="L103">
        <v>0</v>
      </c>
      <c r="M103">
        <v>1</v>
      </c>
      <c r="N103" t="s">
        <v>17</v>
      </c>
      <c r="O103" s="1">
        <v>0</v>
      </c>
    </row>
    <row r="104" spans="1:15" hidden="1" x14ac:dyDescent="0.2">
      <c r="A104" t="s">
        <v>18</v>
      </c>
      <c r="B104">
        <v>2030</v>
      </c>
      <c r="C104">
        <v>32700000</v>
      </c>
      <c r="D104" t="s">
        <v>16</v>
      </c>
      <c r="E104">
        <v>50</v>
      </c>
      <c r="F104">
        <v>0.31985118000000001</v>
      </c>
      <c r="G104">
        <v>0</v>
      </c>
      <c r="H104">
        <v>838950.40630000003</v>
      </c>
      <c r="I104">
        <v>3.4357573000000002E-2</v>
      </c>
      <c r="J104">
        <v>0</v>
      </c>
      <c r="K104">
        <v>0</v>
      </c>
      <c r="L104">
        <v>0</v>
      </c>
      <c r="M104">
        <v>1</v>
      </c>
      <c r="N104" t="s">
        <v>17</v>
      </c>
      <c r="O104" s="1">
        <v>0</v>
      </c>
    </row>
    <row r="105" spans="1:15" hidden="1" x14ac:dyDescent="0.2">
      <c r="A105" t="s">
        <v>18</v>
      </c>
      <c r="B105">
        <v>2030</v>
      </c>
      <c r="C105">
        <v>103000000</v>
      </c>
      <c r="D105" t="s">
        <v>16</v>
      </c>
      <c r="E105">
        <v>50</v>
      </c>
      <c r="F105">
        <v>0.38755583799999999</v>
      </c>
      <c r="G105">
        <v>0</v>
      </c>
      <c r="H105">
        <v>1210918.0819999999</v>
      </c>
      <c r="I105">
        <v>3.3053816E-2</v>
      </c>
      <c r="J105">
        <v>0</v>
      </c>
      <c r="K105">
        <v>0</v>
      </c>
      <c r="L105">
        <v>0</v>
      </c>
      <c r="M105">
        <v>1</v>
      </c>
      <c r="N105" t="s">
        <v>17</v>
      </c>
      <c r="O105" s="1">
        <v>0</v>
      </c>
    </row>
    <row r="106" spans="1:15" hidden="1" x14ac:dyDescent="0.2">
      <c r="A106" t="s">
        <v>18</v>
      </c>
      <c r="B106">
        <v>2030</v>
      </c>
      <c r="C106">
        <v>326000000</v>
      </c>
      <c r="D106" t="s">
        <v>16</v>
      </c>
      <c r="E106">
        <v>50</v>
      </c>
      <c r="F106">
        <v>0.51224822999999997</v>
      </c>
      <c r="G106">
        <v>0</v>
      </c>
      <c r="H106">
        <v>1892518.3540000001</v>
      </c>
      <c r="I106">
        <v>3.0634644999999999E-2</v>
      </c>
      <c r="J106">
        <v>0</v>
      </c>
      <c r="K106">
        <v>0</v>
      </c>
      <c r="L106">
        <v>0</v>
      </c>
      <c r="M106">
        <v>1</v>
      </c>
      <c r="N106" t="s">
        <v>17</v>
      </c>
      <c r="O106" s="1">
        <v>0</v>
      </c>
    </row>
    <row r="107" spans="1:15" hidden="1" x14ac:dyDescent="0.2">
      <c r="A107" t="s">
        <v>18</v>
      </c>
      <c r="B107">
        <v>2030</v>
      </c>
      <c r="C107">
        <v>1030000000</v>
      </c>
      <c r="D107" t="s">
        <v>16</v>
      </c>
      <c r="E107">
        <v>50</v>
      </c>
      <c r="F107">
        <v>1</v>
      </c>
      <c r="G107">
        <v>0</v>
      </c>
      <c r="H107">
        <v>3411688.4759999998</v>
      </c>
      <c r="I107">
        <v>2.8277191E-2</v>
      </c>
      <c r="J107">
        <v>0</v>
      </c>
      <c r="K107">
        <v>0</v>
      </c>
      <c r="L107">
        <v>0</v>
      </c>
      <c r="M107">
        <v>1</v>
      </c>
      <c r="N107" t="s">
        <v>17</v>
      </c>
      <c r="O107" s="1">
        <v>0</v>
      </c>
    </row>
    <row r="108" spans="1:15" hidden="1" x14ac:dyDescent="0.2">
      <c r="A108" t="s">
        <v>19</v>
      </c>
      <c r="B108">
        <v>2015</v>
      </c>
      <c r="C108">
        <v>10000</v>
      </c>
      <c r="D108" t="s">
        <v>16</v>
      </c>
      <c r="E108">
        <v>15</v>
      </c>
      <c r="F108">
        <v>3.6247552000000002E-2</v>
      </c>
      <c r="G108">
        <v>141968.81109999999</v>
      </c>
      <c r="H108">
        <v>0</v>
      </c>
      <c r="I108">
        <v>6.8556110000000003E-2</v>
      </c>
      <c r="J108">
        <v>0</v>
      </c>
      <c r="K108">
        <v>0</v>
      </c>
      <c r="L108">
        <v>0</v>
      </c>
      <c r="M108">
        <v>1</v>
      </c>
      <c r="N108" t="s">
        <v>20</v>
      </c>
      <c r="O108" s="1">
        <v>0</v>
      </c>
    </row>
    <row r="109" spans="1:15" hidden="1" x14ac:dyDescent="0.2">
      <c r="A109" t="s">
        <v>19</v>
      </c>
      <c r="B109">
        <v>2015</v>
      </c>
      <c r="C109">
        <v>11000</v>
      </c>
      <c r="D109" t="s">
        <v>16</v>
      </c>
      <c r="E109">
        <v>15</v>
      </c>
      <c r="F109">
        <v>3.8895858999999998E-2</v>
      </c>
      <c r="G109">
        <v>142460.12760000001</v>
      </c>
      <c r="H109">
        <v>0</v>
      </c>
      <c r="I109">
        <v>6.8945226999999998E-2</v>
      </c>
      <c r="J109">
        <v>0</v>
      </c>
      <c r="K109">
        <v>0</v>
      </c>
      <c r="L109">
        <v>0</v>
      </c>
      <c r="M109">
        <v>1</v>
      </c>
      <c r="N109" t="s">
        <v>20</v>
      </c>
      <c r="O109" s="1">
        <v>0</v>
      </c>
    </row>
    <row r="110" spans="1:15" hidden="1" x14ac:dyDescent="0.2">
      <c r="A110" t="s">
        <v>19</v>
      </c>
      <c r="B110">
        <v>2015</v>
      </c>
      <c r="C110">
        <v>12100</v>
      </c>
      <c r="D110" t="s">
        <v>16</v>
      </c>
      <c r="E110">
        <v>15</v>
      </c>
      <c r="F110">
        <v>4.1723314999999997E-2</v>
      </c>
      <c r="G110">
        <v>142989.23180000001</v>
      </c>
      <c r="H110">
        <v>0</v>
      </c>
      <c r="I110">
        <v>6.9343172999999994E-2</v>
      </c>
      <c r="J110">
        <v>0</v>
      </c>
      <c r="K110">
        <v>0</v>
      </c>
      <c r="L110">
        <v>0</v>
      </c>
      <c r="M110">
        <v>1</v>
      </c>
      <c r="N110" t="s">
        <v>20</v>
      </c>
      <c r="O110" s="1">
        <v>0</v>
      </c>
    </row>
    <row r="111" spans="1:15" hidden="1" x14ac:dyDescent="0.2">
      <c r="A111" t="s">
        <v>19</v>
      </c>
      <c r="B111">
        <v>2015</v>
      </c>
      <c r="C111">
        <v>13310</v>
      </c>
      <c r="D111" t="s">
        <v>16</v>
      </c>
      <c r="E111">
        <v>15</v>
      </c>
      <c r="F111">
        <v>4.4740676E-2</v>
      </c>
      <c r="G111">
        <v>143558.98300000001</v>
      </c>
      <c r="H111">
        <v>0</v>
      </c>
      <c r="I111">
        <v>6.9749971999999993E-2</v>
      </c>
      <c r="J111">
        <v>0</v>
      </c>
      <c r="K111">
        <v>0</v>
      </c>
      <c r="L111">
        <v>0</v>
      </c>
      <c r="M111">
        <v>1</v>
      </c>
      <c r="N111" t="s">
        <v>20</v>
      </c>
      <c r="O111" s="1">
        <v>0</v>
      </c>
    </row>
    <row r="112" spans="1:15" hidden="1" x14ac:dyDescent="0.2">
      <c r="A112" t="s">
        <v>19</v>
      </c>
      <c r="B112">
        <v>2015</v>
      </c>
      <c r="C112">
        <v>14641</v>
      </c>
      <c r="D112" t="s">
        <v>16</v>
      </c>
      <c r="E112">
        <v>15</v>
      </c>
      <c r="F112">
        <v>4.7959148E-2</v>
      </c>
      <c r="G112">
        <v>144172.46030000001</v>
      </c>
      <c r="H112">
        <v>0</v>
      </c>
      <c r="I112">
        <v>7.0165619999999998E-2</v>
      </c>
      <c r="J112">
        <v>0</v>
      </c>
      <c r="K112">
        <v>0</v>
      </c>
      <c r="L112">
        <v>0</v>
      </c>
      <c r="M112">
        <v>1</v>
      </c>
      <c r="N112" t="s">
        <v>20</v>
      </c>
      <c r="O112" s="1">
        <v>0</v>
      </c>
    </row>
    <row r="113" spans="1:15" hidden="1" x14ac:dyDescent="0.2">
      <c r="A113" t="s">
        <v>19</v>
      </c>
      <c r="B113">
        <v>2015</v>
      </c>
      <c r="C113">
        <v>16105.1</v>
      </c>
      <c r="D113" t="s">
        <v>16</v>
      </c>
      <c r="E113">
        <v>15</v>
      </c>
      <c r="F113">
        <v>5.1390367999999999E-2</v>
      </c>
      <c r="G113">
        <v>144832.9803</v>
      </c>
      <c r="H113">
        <v>0</v>
      </c>
      <c r="I113">
        <v>7.0590085999999996E-2</v>
      </c>
      <c r="J113">
        <v>0</v>
      </c>
      <c r="K113">
        <v>0</v>
      </c>
      <c r="L113">
        <v>0</v>
      </c>
      <c r="M113">
        <v>1</v>
      </c>
      <c r="N113" t="s">
        <v>20</v>
      </c>
      <c r="O113" s="1">
        <v>0</v>
      </c>
    </row>
    <row r="114" spans="1:15" hidden="1" x14ac:dyDescent="0.2">
      <c r="A114" t="s">
        <v>19</v>
      </c>
      <c r="B114">
        <v>2015</v>
      </c>
      <c r="C114">
        <v>17715.61</v>
      </c>
      <c r="D114" t="s">
        <v>16</v>
      </c>
      <c r="E114">
        <v>15</v>
      </c>
      <c r="F114">
        <v>5.5046382999999997E-2</v>
      </c>
      <c r="G114">
        <v>145544.11610000001</v>
      </c>
      <c r="H114">
        <v>0</v>
      </c>
      <c r="I114">
        <v>7.1023307999999993E-2</v>
      </c>
      <c r="J114">
        <v>0</v>
      </c>
      <c r="K114">
        <v>0</v>
      </c>
      <c r="L114">
        <v>0</v>
      </c>
      <c r="M114">
        <v>1</v>
      </c>
      <c r="N114" t="s">
        <v>20</v>
      </c>
      <c r="O114" s="1">
        <v>0</v>
      </c>
    </row>
    <row r="115" spans="1:15" hidden="1" x14ac:dyDescent="0.2">
      <c r="A115" t="s">
        <v>19</v>
      </c>
      <c r="B115">
        <v>2015</v>
      </c>
      <c r="C115">
        <v>19487.170999999998</v>
      </c>
      <c r="D115" t="s">
        <v>16</v>
      </c>
      <c r="E115">
        <v>15</v>
      </c>
      <c r="F115">
        <v>5.8939624000000003E-2</v>
      </c>
      <c r="G115">
        <v>146309.71710000001</v>
      </c>
      <c r="H115">
        <v>0</v>
      </c>
      <c r="I115">
        <v>7.1465188999999998E-2</v>
      </c>
      <c r="J115">
        <v>0</v>
      </c>
      <c r="K115">
        <v>0</v>
      </c>
      <c r="L115">
        <v>0</v>
      </c>
      <c r="M115">
        <v>1</v>
      </c>
      <c r="N115" t="s">
        <v>20</v>
      </c>
      <c r="O115" s="1">
        <v>0</v>
      </c>
    </row>
    <row r="116" spans="1:15" hidden="1" x14ac:dyDescent="0.2">
      <c r="A116" t="s">
        <v>19</v>
      </c>
      <c r="B116">
        <v>2015</v>
      </c>
      <c r="C116">
        <v>21435.8881</v>
      </c>
      <c r="D116" t="s">
        <v>16</v>
      </c>
      <c r="E116">
        <v>15</v>
      </c>
      <c r="F116">
        <v>6.3082863000000003E-2</v>
      </c>
      <c r="G116">
        <v>147133.93150000001</v>
      </c>
      <c r="H116">
        <v>0</v>
      </c>
      <c r="I116">
        <v>7.1915593999999999E-2</v>
      </c>
      <c r="J116">
        <v>0</v>
      </c>
      <c r="K116">
        <v>0</v>
      </c>
      <c r="L116">
        <v>0</v>
      </c>
      <c r="M116">
        <v>1</v>
      </c>
      <c r="N116" t="s">
        <v>20</v>
      </c>
      <c r="O116" s="1">
        <v>0</v>
      </c>
    </row>
    <row r="117" spans="1:15" hidden="1" x14ac:dyDescent="0.2">
      <c r="A117" t="s">
        <v>19</v>
      </c>
      <c r="B117">
        <v>2015</v>
      </c>
      <c r="C117">
        <v>23579.476910000001</v>
      </c>
      <c r="D117" t="s">
        <v>16</v>
      </c>
      <c r="E117">
        <v>15</v>
      </c>
      <c r="F117">
        <v>6.7489172E-2</v>
      </c>
      <c r="G117">
        <v>148021.23009999999</v>
      </c>
      <c r="H117">
        <v>0</v>
      </c>
      <c r="I117">
        <v>7.2374343999999993E-2</v>
      </c>
      <c r="J117">
        <v>0</v>
      </c>
      <c r="K117">
        <v>0</v>
      </c>
      <c r="L117">
        <v>0</v>
      </c>
      <c r="M117">
        <v>1</v>
      </c>
      <c r="N117" t="s">
        <v>20</v>
      </c>
      <c r="O117" s="1">
        <v>0</v>
      </c>
    </row>
    <row r="118" spans="1:15" hidden="1" x14ac:dyDescent="0.2">
      <c r="A118" t="s">
        <v>19</v>
      </c>
      <c r="B118">
        <v>2015</v>
      </c>
      <c r="C118">
        <v>25937.424599999998</v>
      </c>
      <c r="D118" t="s">
        <v>16</v>
      </c>
      <c r="E118">
        <v>15</v>
      </c>
      <c r="F118">
        <v>7.2171862000000003E-2</v>
      </c>
      <c r="G118">
        <v>148976.4314</v>
      </c>
      <c r="H118">
        <v>0</v>
      </c>
      <c r="I118">
        <v>7.2841217999999999E-2</v>
      </c>
      <c r="J118">
        <v>0</v>
      </c>
      <c r="K118">
        <v>0</v>
      </c>
      <c r="L118">
        <v>0</v>
      </c>
      <c r="M118">
        <v>1</v>
      </c>
      <c r="N118" t="s">
        <v>20</v>
      </c>
      <c r="O118" s="1">
        <v>0</v>
      </c>
    </row>
    <row r="119" spans="1:15" hidden="1" x14ac:dyDescent="0.2">
      <c r="A119" t="s">
        <v>19</v>
      </c>
      <c r="B119">
        <v>2015</v>
      </c>
      <c r="C119">
        <v>28531.16706</v>
      </c>
      <c r="D119" t="s">
        <v>16</v>
      </c>
      <c r="E119">
        <v>15</v>
      </c>
      <c r="F119">
        <v>7.7144414999999994E-2</v>
      </c>
      <c r="G119">
        <v>150004.73019999999</v>
      </c>
      <c r="H119">
        <v>0</v>
      </c>
      <c r="I119">
        <v>7.3315940999999996E-2</v>
      </c>
      <c r="J119">
        <v>0</v>
      </c>
      <c r="K119">
        <v>0</v>
      </c>
      <c r="L119">
        <v>0</v>
      </c>
      <c r="M119">
        <v>1</v>
      </c>
      <c r="N119" t="s">
        <v>20</v>
      </c>
      <c r="O119" s="1">
        <v>0</v>
      </c>
    </row>
    <row r="120" spans="1:15" hidden="1" x14ac:dyDescent="0.2">
      <c r="A120" t="s">
        <v>19</v>
      </c>
      <c r="B120">
        <v>2015</v>
      </c>
      <c r="C120">
        <v>31384.283769999998</v>
      </c>
      <c r="D120" t="s">
        <v>16</v>
      </c>
      <c r="E120">
        <v>15</v>
      </c>
      <c r="F120">
        <v>8.2420405000000002E-2</v>
      </c>
      <c r="G120">
        <v>151111.7268</v>
      </c>
      <c r="H120">
        <v>0</v>
      </c>
      <c r="I120">
        <v>7.3798186000000002E-2</v>
      </c>
      <c r="J120">
        <v>0</v>
      </c>
      <c r="K120">
        <v>0</v>
      </c>
      <c r="L120">
        <v>0</v>
      </c>
      <c r="M120">
        <v>1</v>
      </c>
      <c r="N120" t="s">
        <v>20</v>
      </c>
      <c r="O120" s="1">
        <v>0</v>
      </c>
    </row>
    <row r="121" spans="1:15" hidden="1" x14ac:dyDescent="0.2">
      <c r="A121" t="s">
        <v>19</v>
      </c>
      <c r="B121">
        <v>2015</v>
      </c>
      <c r="C121">
        <v>34522.712140000003</v>
      </c>
      <c r="D121" t="s">
        <v>16</v>
      </c>
      <c r="E121">
        <v>15</v>
      </c>
      <c r="F121">
        <v>8.8013403000000004E-2</v>
      </c>
      <c r="G121">
        <v>152303.46030000001</v>
      </c>
      <c r="H121">
        <v>0</v>
      </c>
      <c r="I121">
        <v>7.4287567999999998E-2</v>
      </c>
      <c r="J121">
        <v>0</v>
      </c>
      <c r="K121">
        <v>0</v>
      </c>
      <c r="L121">
        <v>0</v>
      </c>
      <c r="M121">
        <v>1</v>
      </c>
      <c r="N121" t="s">
        <v>20</v>
      </c>
      <c r="O121" s="1">
        <v>0</v>
      </c>
    </row>
    <row r="122" spans="1:15" hidden="1" x14ac:dyDescent="0.2">
      <c r="A122" t="s">
        <v>19</v>
      </c>
      <c r="B122">
        <v>2015</v>
      </c>
      <c r="C122">
        <v>37974.983359999998</v>
      </c>
      <c r="D122" t="s">
        <v>16</v>
      </c>
      <c r="E122">
        <v>15</v>
      </c>
      <c r="F122">
        <v>9.3936870000000006E-2</v>
      </c>
      <c r="G122">
        <v>153586.44270000001</v>
      </c>
      <c r="H122">
        <v>0</v>
      </c>
      <c r="I122">
        <v>7.4783639999999998E-2</v>
      </c>
      <c r="J122">
        <v>0</v>
      </c>
      <c r="K122">
        <v>0</v>
      </c>
      <c r="L122">
        <v>0</v>
      </c>
      <c r="M122">
        <v>1</v>
      </c>
      <c r="N122" t="s">
        <v>20</v>
      </c>
      <c r="O122" s="1">
        <v>0</v>
      </c>
    </row>
    <row r="123" spans="1:15" hidden="1" x14ac:dyDescent="0.2">
      <c r="A123" t="s">
        <v>19</v>
      </c>
      <c r="B123">
        <v>2015</v>
      </c>
      <c r="C123">
        <v>41772.481690000001</v>
      </c>
      <c r="D123" t="s">
        <v>16</v>
      </c>
      <c r="E123">
        <v>15</v>
      </c>
      <c r="F123">
        <v>0.100204036</v>
      </c>
      <c r="G123">
        <v>154967.69769999999</v>
      </c>
      <c r="H123">
        <v>0</v>
      </c>
      <c r="I123">
        <v>7.5285888999999995E-2</v>
      </c>
      <c r="J123">
        <v>0</v>
      </c>
      <c r="K123">
        <v>0</v>
      </c>
      <c r="L123">
        <v>0</v>
      </c>
      <c r="M123">
        <v>1</v>
      </c>
      <c r="N123" t="s">
        <v>20</v>
      </c>
      <c r="O123" s="1">
        <v>0</v>
      </c>
    </row>
    <row r="124" spans="1:15" hidden="1" x14ac:dyDescent="0.2">
      <c r="A124" t="s">
        <v>19</v>
      </c>
      <c r="B124">
        <v>2015</v>
      </c>
      <c r="C124">
        <v>45949.729859999999</v>
      </c>
      <c r="D124" t="s">
        <v>16</v>
      </c>
      <c r="E124">
        <v>15</v>
      </c>
      <c r="F124">
        <v>0.10682776099999999</v>
      </c>
      <c r="G124">
        <v>156454.80110000001</v>
      </c>
      <c r="H124">
        <v>0</v>
      </c>
      <c r="I124">
        <v>7.5793734000000001E-2</v>
      </c>
      <c r="J124">
        <v>0</v>
      </c>
      <c r="K124">
        <v>0</v>
      </c>
      <c r="L124">
        <v>0</v>
      </c>
      <c r="M124">
        <v>1</v>
      </c>
      <c r="N124" t="s">
        <v>20</v>
      </c>
      <c r="O124" s="1">
        <v>0</v>
      </c>
    </row>
    <row r="125" spans="1:15" hidden="1" x14ac:dyDescent="0.2">
      <c r="A125" t="s">
        <v>19</v>
      </c>
      <c r="B125">
        <v>2015</v>
      </c>
      <c r="C125">
        <v>50544.702850000001</v>
      </c>
      <c r="D125" t="s">
        <v>16</v>
      </c>
      <c r="E125">
        <v>15</v>
      </c>
      <c r="F125">
        <v>0.11382038999999999</v>
      </c>
      <c r="G125">
        <v>158055.92569999999</v>
      </c>
      <c r="H125">
        <v>0</v>
      </c>
      <c r="I125">
        <v>7.6306519000000003E-2</v>
      </c>
      <c r="J125">
        <v>0</v>
      </c>
      <c r="K125">
        <v>0</v>
      </c>
      <c r="L125">
        <v>0</v>
      </c>
      <c r="M125">
        <v>1</v>
      </c>
      <c r="N125" t="s">
        <v>20</v>
      </c>
      <c r="O125" s="1">
        <v>0</v>
      </c>
    </row>
    <row r="126" spans="1:15" hidden="1" x14ac:dyDescent="0.2">
      <c r="A126" t="s">
        <v>19</v>
      </c>
      <c r="B126">
        <v>2015</v>
      </c>
      <c r="C126">
        <v>55599.173130000003</v>
      </c>
      <c r="D126" t="s">
        <v>16</v>
      </c>
      <c r="E126">
        <v>15</v>
      </c>
      <c r="F126">
        <v>0.12119358199999999</v>
      </c>
      <c r="G126">
        <v>159779.88870000001</v>
      </c>
      <c r="H126">
        <v>0</v>
      </c>
      <c r="I126">
        <v>7.6823516999999994E-2</v>
      </c>
      <c r="J126">
        <v>0</v>
      </c>
      <c r="K126">
        <v>0</v>
      </c>
      <c r="L126">
        <v>0</v>
      </c>
      <c r="M126">
        <v>1</v>
      </c>
      <c r="N126" t="s">
        <v>20</v>
      </c>
      <c r="O126" s="1">
        <v>0</v>
      </c>
    </row>
    <row r="127" spans="1:15" hidden="1" x14ac:dyDescent="0.2">
      <c r="A127" t="s">
        <v>19</v>
      </c>
      <c r="B127">
        <v>2015</v>
      </c>
      <c r="C127">
        <v>61159.090450000003</v>
      </c>
      <c r="D127" t="s">
        <v>16</v>
      </c>
      <c r="E127">
        <v>15</v>
      </c>
      <c r="F127">
        <v>0.128958137</v>
      </c>
      <c r="G127">
        <v>161636.20379999999</v>
      </c>
      <c r="H127">
        <v>0</v>
      </c>
      <c r="I127">
        <v>7.7343920999999996E-2</v>
      </c>
      <c r="J127">
        <v>0</v>
      </c>
      <c r="K127">
        <v>0</v>
      </c>
      <c r="L127">
        <v>0</v>
      </c>
      <c r="M127">
        <v>1</v>
      </c>
      <c r="N127" t="s">
        <v>20</v>
      </c>
      <c r="O127" s="1">
        <v>0</v>
      </c>
    </row>
    <row r="128" spans="1:15" hidden="1" x14ac:dyDescent="0.2">
      <c r="A128" t="s">
        <v>19</v>
      </c>
      <c r="B128">
        <v>2015</v>
      </c>
      <c r="C128">
        <v>67274.999490000002</v>
      </c>
      <c r="D128" t="s">
        <v>16</v>
      </c>
      <c r="E128">
        <v>15</v>
      </c>
      <c r="F128">
        <v>0.13712380199999999</v>
      </c>
      <c r="G128">
        <v>163635.13750000001</v>
      </c>
      <c r="H128">
        <v>0</v>
      </c>
      <c r="I128">
        <v>7.7866845000000004E-2</v>
      </c>
      <c r="J128">
        <v>0</v>
      </c>
      <c r="K128">
        <v>0</v>
      </c>
      <c r="L128">
        <v>0</v>
      </c>
      <c r="M128">
        <v>1</v>
      </c>
      <c r="N128" t="s">
        <v>20</v>
      </c>
      <c r="O128" s="1">
        <v>0</v>
      </c>
    </row>
    <row r="129" spans="1:15" hidden="1" x14ac:dyDescent="0.2">
      <c r="A129" t="s">
        <v>19</v>
      </c>
      <c r="B129">
        <v>2015</v>
      </c>
      <c r="C129">
        <v>74002.49944</v>
      </c>
      <c r="D129" t="s">
        <v>16</v>
      </c>
      <c r="E129">
        <v>15</v>
      </c>
      <c r="F129">
        <v>0.14569907200000001</v>
      </c>
      <c r="G129">
        <v>165787.76930000001</v>
      </c>
      <c r="H129">
        <v>0</v>
      </c>
      <c r="I129">
        <v>7.8391324999999998E-2</v>
      </c>
      <c r="J129">
        <v>0</v>
      </c>
      <c r="K129">
        <v>0</v>
      </c>
      <c r="L129">
        <v>0</v>
      </c>
      <c r="M129">
        <v>1</v>
      </c>
      <c r="N129" t="s">
        <v>20</v>
      </c>
      <c r="O129" s="1">
        <v>0</v>
      </c>
    </row>
    <row r="130" spans="1:15" hidden="1" x14ac:dyDescent="0.2">
      <c r="A130" t="s">
        <v>19</v>
      </c>
      <c r="B130">
        <v>2015</v>
      </c>
      <c r="C130">
        <v>81402.749389999997</v>
      </c>
      <c r="D130" t="s">
        <v>16</v>
      </c>
      <c r="E130">
        <v>15</v>
      </c>
      <c r="F130">
        <v>0.15469098000000001</v>
      </c>
      <c r="G130">
        <v>168106.05780000001</v>
      </c>
      <c r="H130">
        <v>0</v>
      </c>
      <c r="I130">
        <v>7.8916318999999999E-2</v>
      </c>
      <c r="J130">
        <v>0</v>
      </c>
      <c r="K130">
        <v>0</v>
      </c>
      <c r="L130">
        <v>0</v>
      </c>
      <c r="M130">
        <v>1</v>
      </c>
      <c r="N130" t="s">
        <v>20</v>
      </c>
      <c r="O130" s="1">
        <v>0</v>
      </c>
    </row>
    <row r="131" spans="1:15" hidden="1" x14ac:dyDescent="0.2">
      <c r="A131" t="s">
        <v>19</v>
      </c>
      <c r="B131">
        <v>2015</v>
      </c>
      <c r="C131">
        <v>89543.02433</v>
      </c>
      <c r="D131" t="s">
        <v>16</v>
      </c>
      <c r="E131">
        <v>15</v>
      </c>
      <c r="F131">
        <v>0.16410488200000001</v>
      </c>
      <c r="G131">
        <v>170602.9117</v>
      </c>
      <c r="H131">
        <v>0</v>
      </c>
      <c r="I131">
        <v>7.9440706999999999E-2</v>
      </c>
      <c r="J131">
        <v>0</v>
      </c>
      <c r="K131">
        <v>0</v>
      </c>
      <c r="L131">
        <v>0</v>
      </c>
      <c r="M131">
        <v>1</v>
      </c>
      <c r="N131" t="s">
        <v>20</v>
      </c>
      <c r="O131" s="1">
        <v>0</v>
      </c>
    </row>
    <row r="132" spans="1:15" hidden="1" x14ac:dyDescent="0.2">
      <c r="A132" t="s">
        <v>19</v>
      </c>
      <c r="B132">
        <v>2015</v>
      </c>
      <c r="C132">
        <v>98497.326759999996</v>
      </c>
      <c r="D132" t="s">
        <v>16</v>
      </c>
      <c r="E132">
        <v>15</v>
      </c>
      <c r="F132">
        <v>0.173944242</v>
      </c>
      <c r="G132">
        <v>173292.266</v>
      </c>
      <c r="H132">
        <v>0</v>
      </c>
      <c r="I132">
        <v>7.9963294000000004E-2</v>
      </c>
      <c r="J132">
        <v>0</v>
      </c>
      <c r="K132">
        <v>0</v>
      </c>
      <c r="L132">
        <v>0</v>
      </c>
      <c r="M132">
        <v>1</v>
      </c>
      <c r="N132" t="s">
        <v>20</v>
      </c>
      <c r="O132" s="1">
        <v>0</v>
      </c>
    </row>
    <row r="133" spans="1:15" hidden="1" x14ac:dyDescent="0.2">
      <c r="A133" t="s">
        <v>19</v>
      </c>
      <c r="B133">
        <v>2015</v>
      </c>
      <c r="C133">
        <v>108347.0594</v>
      </c>
      <c r="D133" t="s">
        <v>16</v>
      </c>
      <c r="E133">
        <v>15</v>
      </c>
      <c r="F133">
        <v>0.18421041799999999</v>
      </c>
      <c r="G133">
        <v>176189.166</v>
      </c>
      <c r="H133">
        <v>0</v>
      </c>
      <c r="I133">
        <v>8.0482816999999998E-2</v>
      </c>
      <c r="J133">
        <v>0</v>
      </c>
      <c r="K133">
        <v>0</v>
      </c>
      <c r="L133">
        <v>0</v>
      </c>
      <c r="M133">
        <v>1</v>
      </c>
      <c r="N133" t="s">
        <v>20</v>
      </c>
      <c r="O133" s="1">
        <v>0</v>
      </c>
    </row>
    <row r="134" spans="1:15" hidden="1" x14ac:dyDescent="0.2">
      <c r="A134" t="s">
        <v>19</v>
      </c>
      <c r="B134">
        <v>2015</v>
      </c>
      <c r="C134">
        <v>119181.7654</v>
      </c>
      <c r="D134" t="s">
        <v>16</v>
      </c>
      <c r="E134">
        <v>15</v>
      </c>
      <c r="F134">
        <v>0.194902454</v>
      </c>
      <c r="G134">
        <v>179309.85680000001</v>
      </c>
      <c r="H134">
        <v>0</v>
      </c>
      <c r="I134">
        <v>8.0997946000000001E-2</v>
      </c>
      <c r="J134">
        <v>0</v>
      </c>
      <c r="K134">
        <v>0</v>
      </c>
      <c r="L134">
        <v>0</v>
      </c>
      <c r="M134">
        <v>1</v>
      </c>
      <c r="N134" t="s">
        <v>20</v>
      </c>
      <c r="O134" s="1">
        <v>0</v>
      </c>
    </row>
    <row r="135" spans="1:15" hidden="1" x14ac:dyDescent="0.2">
      <c r="A135" t="s">
        <v>19</v>
      </c>
      <c r="B135">
        <v>2015</v>
      </c>
      <c r="C135">
        <v>131099.94190000001</v>
      </c>
      <c r="D135" t="s">
        <v>16</v>
      </c>
      <c r="E135">
        <v>15</v>
      </c>
      <c r="F135">
        <v>0.20601688700000001</v>
      </c>
      <c r="G135">
        <v>182671.8805</v>
      </c>
      <c r="H135">
        <v>0</v>
      </c>
      <c r="I135">
        <v>8.1507296000000007E-2</v>
      </c>
      <c r="J135">
        <v>0</v>
      </c>
      <c r="K135">
        <v>0</v>
      </c>
      <c r="L135">
        <v>0</v>
      </c>
      <c r="M135">
        <v>1</v>
      </c>
      <c r="N135" t="s">
        <v>20</v>
      </c>
      <c r="O135" s="1">
        <v>0</v>
      </c>
    </row>
    <row r="136" spans="1:15" hidden="1" x14ac:dyDescent="0.2">
      <c r="A136" t="s">
        <v>19</v>
      </c>
      <c r="B136">
        <v>2015</v>
      </c>
      <c r="C136">
        <v>144209.93609999999</v>
      </c>
      <c r="D136" t="s">
        <v>16</v>
      </c>
      <c r="E136">
        <v>15</v>
      </c>
      <c r="F136">
        <v>0.21754757199999999</v>
      </c>
      <c r="G136">
        <v>186294.1819</v>
      </c>
      <c r="H136">
        <v>0</v>
      </c>
      <c r="I136">
        <v>8.2009434000000006E-2</v>
      </c>
      <c r="J136">
        <v>0</v>
      </c>
      <c r="K136">
        <v>0</v>
      </c>
      <c r="L136">
        <v>0</v>
      </c>
      <c r="M136">
        <v>1</v>
      </c>
      <c r="N136" t="s">
        <v>20</v>
      </c>
      <c r="O136" s="1">
        <v>0</v>
      </c>
    </row>
    <row r="137" spans="1:15" hidden="1" x14ac:dyDescent="0.2">
      <c r="A137" t="s">
        <v>19</v>
      </c>
      <c r="B137">
        <v>2015</v>
      </c>
      <c r="C137">
        <v>158630.92970000001</v>
      </c>
      <c r="D137" t="s">
        <v>16</v>
      </c>
      <c r="E137">
        <v>15</v>
      </c>
      <c r="F137">
        <v>0.229485526</v>
      </c>
      <c r="G137">
        <v>190197.22219999999</v>
      </c>
      <c r="H137">
        <v>0</v>
      </c>
      <c r="I137">
        <v>8.2502887999999996E-2</v>
      </c>
      <c r="J137">
        <v>0</v>
      </c>
      <c r="K137">
        <v>0</v>
      </c>
      <c r="L137">
        <v>0</v>
      </c>
      <c r="M137">
        <v>1</v>
      </c>
      <c r="N137" t="s">
        <v>20</v>
      </c>
      <c r="O137" s="1">
        <v>0</v>
      </c>
    </row>
    <row r="138" spans="1:15" hidden="1" x14ac:dyDescent="0.2">
      <c r="A138" t="s">
        <v>19</v>
      </c>
      <c r="B138">
        <v>2015</v>
      </c>
      <c r="C138">
        <v>174494.0227</v>
      </c>
      <c r="D138" t="s">
        <v>16</v>
      </c>
      <c r="E138">
        <v>15</v>
      </c>
      <c r="F138">
        <v>0.24181881199999999</v>
      </c>
      <c r="G138">
        <v>194403.10269999999</v>
      </c>
      <c r="H138">
        <v>0</v>
      </c>
      <c r="I138">
        <v>8.2986162000000002E-2</v>
      </c>
      <c r="J138">
        <v>0</v>
      </c>
      <c r="K138">
        <v>0</v>
      </c>
      <c r="L138">
        <v>0</v>
      </c>
      <c r="M138">
        <v>1</v>
      </c>
      <c r="N138" t="s">
        <v>20</v>
      </c>
      <c r="O138" s="1">
        <v>0</v>
      </c>
    </row>
    <row r="139" spans="1:15" hidden="1" x14ac:dyDescent="0.2">
      <c r="A139" t="s">
        <v>19</v>
      </c>
      <c r="B139">
        <v>2015</v>
      </c>
      <c r="C139">
        <v>191943.42499999999</v>
      </c>
      <c r="D139" t="s">
        <v>16</v>
      </c>
      <c r="E139">
        <v>15</v>
      </c>
      <c r="F139">
        <v>0.254532447</v>
      </c>
      <c r="G139">
        <v>198935.698</v>
      </c>
      <c r="H139">
        <v>0</v>
      </c>
      <c r="I139">
        <v>8.3457746999999999E-2</v>
      </c>
      <c r="J139">
        <v>0</v>
      </c>
      <c r="K139">
        <v>0</v>
      </c>
      <c r="L139">
        <v>0</v>
      </c>
      <c r="M139">
        <v>1</v>
      </c>
      <c r="N139" t="s">
        <v>20</v>
      </c>
      <c r="O139" s="1">
        <v>0</v>
      </c>
    </row>
    <row r="140" spans="1:15" hidden="1" x14ac:dyDescent="0.2">
      <c r="A140" t="s">
        <v>19</v>
      </c>
      <c r="B140">
        <v>2015</v>
      </c>
      <c r="C140">
        <v>211137.76749999999</v>
      </c>
      <c r="D140" t="s">
        <v>16</v>
      </c>
      <c r="E140">
        <v>15</v>
      </c>
      <c r="F140">
        <v>0.26760836199999999</v>
      </c>
      <c r="G140">
        <v>203820.8008</v>
      </c>
      <c r="H140">
        <v>0</v>
      </c>
      <c r="I140">
        <v>8.3916138000000001E-2</v>
      </c>
      <c r="J140">
        <v>0</v>
      </c>
      <c r="K140">
        <v>0</v>
      </c>
      <c r="L140">
        <v>0</v>
      </c>
      <c r="M140">
        <v>1</v>
      </c>
      <c r="N140" t="s">
        <v>20</v>
      </c>
      <c r="O140" s="1">
        <v>0</v>
      </c>
    </row>
    <row r="141" spans="1:15" hidden="1" x14ac:dyDescent="0.2">
      <c r="A141" t="s">
        <v>19</v>
      </c>
      <c r="B141">
        <v>2015</v>
      </c>
      <c r="C141">
        <v>232251.5442</v>
      </c>
      <c r="D141" t="s">
        <v>16</v>
      </c>
      <c r="E141">
        <v>15</v>
      </c>
      <c r="F141">
        <v>0.28102539900000001</v>
      </c>
      <c r="G141">
        <v>209086.2782</v>
      </c>
      <c r="H141">
        <v>0</v>
      </c>
      <c r="I141">
        <v>8.4359847000000002E-2</v>
      </c>
      <c r="J141">
        <v>0</v>
      </c>
      <c r="K141">
        <v>0</v>
      </c>
      <c r="L141">
        <v>0</v>
      </c>
      <c r="M141">
        <v>1</v>
      </c>
      <c r="N141" t="s">
        <v>20</v>
      </c>
      <c r="O141" s="1">
        <v>0</v>
      </c>
    </row>
    <row r="142" spans="1:15" hidden="1" x14ac:dyDescent="0.2">
      <c r="A142" t="s">
        <v>19</v>
      </c>
      <c r="B142">
        <v>2015</v>
      </c>
      <c r="C142">
        <v>255476.6986</v>
      </c>
      <c r="D142" t="s">
        <v>16</v>
      </c>
      <c r="E142">
        <v>15</v>
      </c>
      <c r="F142">
        <v>0.29475936899999999</v>
      </c>
      <c r="G142">
        <v>214762.2415</v>
      </c>
      <c r="H142">
        <v>0</v>
      </c>
      <c r="I142">
        <v>8.4787424E-2</v>
      </c>
      <c r="J142">
        <v>0</v>
      </c>
      <c r="K142">
        <v>0</v>
      </c>
      <c r="L142">
        <v>0</v>
      </c>
      <c r="M142">
        <v>1</v>
      </c>
      <c r="N142" t="s">
        <v>20</v>
      </c>
      <c r="O142" s="1">
        <v>0</v>
      </c>
    </row>
    <row r="143" spans="1:15" hidden="1" x14ac:dyDescent="0.2">
      <c r="A143" t="s">
        <v>19</v>
      </c>
      <c r="B143">
        <v>2015</v>
      </c>
      <c r="C143">
        <v>281024.36849999998</v>
      </c>
      <c r="D143" t="s">
        <v>16</v>
      </c>
      <c r="E143">
        <v>15</v>
      </c>
      <c r="F143">
        <v>0.30878315099999998</v>
      </c>
      <c r="G143">
        <v>220881.22889999999</v>
      </c>
      <c r="H143">
        <v>0</v>
      </c>
      <c r="I143">
        <v>8.5197470999999997E-2</v>
      </c>
      <c r="J143">
        <v>0</v>
      </c>
      <c r="K143">
        <v>0</v>
      </c>
      <c r="L143">
        <v>0</v>
      </c>
      <c r="M143">
        <v>1</v>
      </c>
      <c r="N143" t="s">
        <v>20</v>
      </c>
      <c r="O143" s="1">
        <v>0</v>
      </c>
    </row>
    <row r="144" spans="1:15" hidden="1" x14ac:dyDescent="0.2">
      <c r="A144" t="s">
        <v>19</v>
      </c>
      <c r="B144">
        <v>2015</v>
      </c>
      <c r="C144">
        <v>309126.80530000001</v>
      </c>
      <c r="D144" t="s">
        <v>16</v>
      </c>
      <c r="E144">
        <v>15</v>
      </c>
      <c r="F144">
        <v>0.32306685400000001</v>
      </c>
      <c r="G144">
        <v>227478.4045</v>
      </c>
      <c r="H144">
        <v>0</v>
      </c>
      <c r="I144">
        <v>8.5588659999999997E-2</v>
      </c>
      <c r="J144">
        <v>0</v>
      </c>
      <c r="K144">
        <v>0</v>
      </c>
      <c r="L144">
        <v>0</v>
      </c>
      <c r="M144">
        <v>1</v>
      </c>
      <c r="N144" t="s">
        <v>20</v>
      </c>
      <c r="O144" s="1">
        <v>0</v>
      </c>
    </row>
    <row r="145" spans="1:15" hidden="1" x14ac:dyDescent="0.2">
      <c r="A145" t="s">
        <v>19</v>
      </c>
      <c r="B145">
        <v>2015</v>
      </c>
      <c r="C145">
        <v>340039.48590000003</v>
      </c>
      <c r="D145" t="s">
        <v>16</v>
      </c>
      <c r="E145">
        <v>15</v>
      </c>
      <c r="F145">
        <v>0.33757802999999997</v>
      </c>
      <c r="G145">
        <v>234591.7733</v>
      </c>
      <c r="H145">
        <v>0</v>
      </c>
      <c r="I145">
        <v>8.5959753E-2</v>
      </c>
      <c r="J145">
        <v>0</v>
      </c>
      <c r="K145">
        <v>0</v>
      </c>
      <c r="L145">
        <v>0</v>
      </c>
      <c r="M145">
        <v>1</v>
      </c>
      <c r="N145" t="s">
        <v>20</v>
      </c>
      <c r="O145" s="1">
        <v>0</v>
      </c>
    </row>
    <row r="146" spans="1:15" hidden="1" x14ac:dyDescent="0.2">
      <c r="A146" t="s">
        <v>19</v>
      </c>
      <c r="B146">
        <v>2015</v>
      </c>
      <c r="C146">
        <v>374043.43440000003</v>
      </c>
      <c r="D146" t="s">
        <v>16</v>
      </c>
      <c r="E146">
        <v>15</v>
      </c>
      <c r="F146">
        <v>0.35228193800000002</v>
      </c>
      <c r="G146">
        <v>242262.41329999999</v>
      </c>
      <c r="H146">
        <v>0</v>
      </c>
      <c r="I146">
        <v>8.6309616000000006E-2</v>
      </c>
      <c r="J146">
        <v>0</v>
      </c>
      <c r="K146">
        <v>0</v>
      </c>
      <c r="L146">
        <v>0</v>
      </c>
      <c r="M146">
        <v>1</v>
      </c>
      <c r="N146" t="s">
        <v>20</v>
      </c>
      <c r="O146" s="1">
        <v>0</v>
      </c>
    </row>
    <row r="147" spans="1:15" hidden="1" x14ac:dyDescent="0.2">
      <c r="A147" t="s">
        <v>19</v>
      </c>
      <c r="B147">
        <v>2015</v>
      </c>
      <c r="C147">
        <v>411447.77789999999</v>
      </c>
      <c r="D147" t="s">
        <v>16</v>
      </c>
      <c r="E147">
        <v>15</v>
      </c>
      <c r="F147">
        <v>0.36714186100000001</v>
      </c>
      <c r="G147">
        <v>250534.72810000001</v>
      </c>
      <c r="H147">
        <v>0</v>
      </c>
      <c r="I147">
        <v>8.6637232999999994E-2</v>
      </c>
      <c r="J147">
        <v>0</v>
      </c>
      <c r="K147">
        <v>0</v>
      </c>
      <c r="L147">
        <v>0</v>
      </c>
      <c r="M147">
        <v>1</v>
      </c>
      <c r="N147" t="s">
        <v>20</v>
      </c>
      <c r="O147" s="1">
        <v>0</v>
      </c>
    </row>
    <row r="148" spans="1:15" hidden="1" x14ac:dyDescent="0.2">
      <c r="A148" t="s">
        <v>19</v>
      </c>
      <c r="B148">
        <v>2015</v>
      </c>
      <c r="C148">
        <v>452592.55570000003</v>
      </c>
      <c r="D148" t="s">
        <v>16</v>
      </c>
      <c r="E148">
        <v>15</v>
      </c>
      <c r="F148">
        <v>0.38211946099999999</v>
      </c>
      <c r="G148">
        <v>259456.71909999999</v>
      </c>
      <c r="H148">
        <v>0</v>
      </c>
      <c r="I148">
        <v>8.6941725999999997E-2</v>
      </c>
      <c r="J148">
        <v>0</v>
      </c>
      <c r="K148">
        <v>0</v>
      </c>
      <c r="L148">
        <v>0</v>
      </c>
      <c r="M148">
        <v>1</v>
      </c>
      <c r="N148" t="s">
        <v>20</v>
      </c>
      <c r="O148" s="1">
        <v>0</v>
      </c>
    </row>
    <row r="149" spans="1:15" hidden="1" x14ac:dyDescent="0.2">
      <c r="A149" t="s">
        <v>19</v>
      </c>
      <c r="B149">
        <v>2015</v>
      </c>
      <c r="C149">
        <v>497851.8112</v>
      </c>
      <c r="D149" t="s">
        <v>16</v>
      </c>
      <c r="E149">
        <v>15</v>
      </c>
      <c r="F149">
        <v>0.39717517000000002</v>
      </c>
      <c r="G149">
        <v>269080.28100000002</v>
      </c>
      <c r="H149">
        <v>0</v>
      </c>
      <c r="I149">
        <v>8.7222359999999999E-2</v>
      </c>
      <c r="J149">
        <v>0</v>
      </c>
      <c r="K149">
        <v>0</v>
      </c>
      <c r="L149">
        <v>0</v>
      </c>
      <c r="M149">
        <v>1</v>
      </c>
      <c r="N149" t="s">
        <v>20</v>
      </c>
      <c r="O149" s="1">
        <v>0</v>
      </c>
    </row>
    <row r="150" spans="1:15" hidden="1" x14ac:dyDescent="0.2">
      <c r="A150" t="s">
        <v>19</v>
      </c>
      <c r="B150">
        <v>2015</v>
      </c>
      <c r="C150">
        <v>547636.99239999999</v>
      </c>
      <c r="D150" t="s">
        <v>16</v>
      </c>
      <c r="E150">
        <v>15</v>
      </c>
      <c r="F150">
        <v>0.41226861599999998</v>
      </c>
      <c r="G150">
        <v>279461.52159999998</v>
      </c>
      <c r="H150">
        <v>0</v>
      </c>
      <c r="I150">
        <v>8.7478559999999997E-2</v>
      </c>
      <c r="J150">
        <v>0</v>
      </c>
      <c r="K150">
        <v>0</v>
      </c>
      <c r="L150">
        <v>0</v>
      </c>
      <c r="M150">
        <v>1</v>
      </c>
      <c r="N150" t="s">
        <v>20</v>
      </c>
      <c r="O150" s="1">
        <v>0</v>
      </c>
    </row>
    <row r="151" spans="1:15" hidden="1" x14ac:dyDescent="0.2">
      <c r="A151" t="s">
        <v>19</v>
      </c>
      <c r="B151">
        <v>2015</v>
      </c>
      <c r="C151">
        <v>602400.69160000002</v>
      </c>
      <c r="D151" t="s">
        <v>16</v>
      </c>
      <c r="E151">
        <v>15</v>
      </c>
      <c r="F151">
        <v>0.42735905699999999</v>
      </c>
      <c r="G151">
        <v>290661.10769999999</v>
      </c>
      <c r="H151">
        <v>0</v>
      </c>
      <c r="I151">
        <v>8.7709913E-2</v>
      </c>
      <c r="J151">
        <v>0</v>
      </c>
      <c r="K151">
        <v>0</v>
      </c>
      <c r="L151">
        <v>0</v>
      </c>
      <c r="M151">
        <v>1</v>
      </c>
      <c r="N151" t="s">
        <v>20</v>
      </c>
      <c r="O151" s="1">
        <v>0</v>
      </c>
    </row>
    <row r="152" spans="1:15" hidden="1" x14ac:dyDescent="0.2">
      <c r="A152" t="s">
        <v>19</v>
      </c>
      <c r="B152">
        <v>2015</v>
      </c>
      <c r="C152">
        <v>662640.76080000005</v>
      </c>
      <c r="D152" t="s">
        <v>16</v>
      </c>
      <c r="E152">
        <v>15</v>
      </c>
      <c r="F152">
        <v>0.442405834</v>
      </c>
      <c r="G152">
        <v>302744.64030000003</v>
      </c>
      <c r="H152">
        <v>0</v>
      </c>
      <c r="I152">
        <v>8.7916176999999998E-2</v>
      </c>
      <c r="J152">
        <v>0</v>
      </c>
      <c r="K152">
        <v>0</v>
      </c>
      <c r="L152">
        <v>0</v>
      </c>
      <c r="M152">
        <v>1</v>
      </c>
      <c r="N152" t="s">
        <v>20</v>
      </c>
      <c r="O152" s="1">
        <v>0</v>
      </c>
    </row>
    <row r="153" spans="1:15" hidden="1" x14ac:dyDescent="0.2">
      <c r="A153" t="s">
        <v>19</v>
      </c>
      <c r="B153">
        <v>2015</v>
      </c>
      <c r="C153">
        <v>728904.83689999999</v>
      </c>
      <c r="D153" t="s">
        <v>16</v>
      </c>
      <c r="E153">
        <v>15</v>
      </c>
      <c r="F153">
        <v>0.45736880899999999</v>
      </c>
      <c r="G153">
        <v>315783.05989999999</v>
      </c>
      <c r="H153">
        <v>0</v>
      </c>
      <c r="I153">
        <v>8.8097277000000002E-2</v>
      </c>
      <c r="J153">
        <v>0</v>
      </c>
      <c r="K153">
        <v>0</v>
      </c>
      <c r="L153">
        <v>0</v>
      </c>
      <c r="M153">
        <v>1</v>
      </c>
      <c r="N153" t="s">
        <v>20</v>
      </c>
      <c r="O153" s="1">
        <v>0</v>
      </c>
    </row>
    <row r="154" spans="1:15" hidden="1" x14ac:dyDescent="0.2">
      <c r="A154" t="s">
        <v>19</v>
      </c>
      <c r="B154">
        <v>2015</v>
      </c>
      <c r="C154">
        <v>801795.32050000003</v>
      </c>
      <c r="D154" t="s">
        <v>16</v>
      </c>
      <c r="E154">
        <v>15</v>
      </c>
      <c r="F154">
        <v>0.47220880500000001</v>
      </c>
      <c r="G154">
        <v>329853.08620000002</v>
      </c>
      <c r="H154">
        <v>0</v>
      </c>
      <c r="I154">
        <v>8.8253313999999999E-2</v>
      </c>
      <c r="J154">
        <v>0</v>
      </c>
      <c r="K154">
        <v>0</v>
      </c>
      <c r="L154">
        <v>0</v>
      </c>
      <c r="M154">
        <v>1</v>
      </c>
      <c r="N154" t="s">
        <v>20</v>
      </c>
      <c r="O154" s="1">
        <v>0</v>
      </c>
    </row>
    <row r="155" spans="1:15" hidden="1" x14ac:dyDescent="0.2">
      <c r="A155" t="s">
        <v>19</v>
      </c>
      <c r="B155">
        <v>2015</v>
      </c>
      <c r="C155">
        <v>881974.85259999998</v>
      </c>
      <c r="D155" t="s">
        <v>16</v>
      </c>
      <c r="E155">
        <v>15</v>
      </c>
      <c r="F155">
        <v>0.48688800900000001</v>
      </c>
      <c r="G155">
        <v>345037.6937</v>
      </c>
      <c r="H155">
        <v>0</v>
      </c>
      <c r="I155">
        <v>8.8384550000000006E-2</v>
      </c>
      <c r="J155">
        <v>0</v>
      </c>
      <c r="K155">
        <v>0</v>
      </c>
      <c r="L155">
        <v>0</v>
      </c>
      <c r="M155">
        <v>1</v>
      </c>
      <c r="N155" t="s">
        <v>20</v>
      </c>
      <c r="O155" s="1">
        <v>0</v>
      </c>
    </row>
    <row r="156" spans="1:15" hidden="1" x14ac:dyDescent="0.2">
      <c r="A156" t="s">
        <v>19</v>
      </c>
      <c r="B156">
        <v>2015</v>
      </c>
      <c r="C156">
        <v>970172.33779999998</v>
      </c>
      <c r="D156" t="s">
        <v>16</v>
      </c>
      <c r="E156">
        <v>15</v>
      </c>
      <c r="F156">
        <v>0.50470413800000002</v>
      </c>
      <c r="G156">
        <v>361426.62660000002</v>
      </c>
      <c r="H156">
        <v>0</v>
      </c>
      <c r="I156">
        <v>8.8491408999999993E-2</v>
      </c>
      <c r="J156">
        <v>0</v>
      </c>
      <c r="K156">
        <v>0</v>
      </c>
      <c r="L156">
        <v>0</v>
      </c>
      <c r="M156">
        <v>1</v>
      </c>
      <c r="N156" t="s">
        <v>20</v>
      </c>
      <c r="O156" s="1">
        <v>0</v>
      </c>
    </row>
    <row r="157" spans="1:15" hidden="1" x14ac:dyDescent="0.2">
      <c r="A157" t="s">
        <v>19</v>
      </c>
      <c r="B157">
        <v>2015</v>
      </c>
      <c r="C157">
        <v>1115698.189</v>
      </c>
      <c r="D157" t="s">
        <v>16</v>
      </c>
      <c r="E157">
        <v>15</v>
      </c>
      <c r="F157">
        <v>0.52218069600000006</v>
      </c>
      <c r="G157">
        <v>387841.78370000003</v>
      </c>
      <c r="H157">
        <v>0</v>
      </c>
      <c r="I157">
        <v>8.8605262000000004E-2</v>
      </c>
      <c r="J157">
        <v>0</v>
      </c>
      <c r="K157">
        <v>0</v>
      </c>
      <c r="L157">
        <v>0</v>
      </c>
      <c r="M157">
        <v>1</v>
      </c>
      <c r="N157" t="s">
        <v>20</v>
      </c>
      <c r="O157" s="1">
        <v>0</v>
      </c>
    </row>
    <row r="158" spans="1:15" hidden="1" x14ac:dyDescent="0.2">
      <c r="A158" t="s">
        <v>19</v>
      </c>
      <c r="B158">
        <v>2015</v>
      </c>
      <c r="C158">
        <v>1227268.007</v>
      </c>
      <c r="D158" t="s">
        <v>16</v>
      </c>
      <c r="E158">
        <v>15</v>
      </c>
      <c r="F158">
        <v>0.53603725700000004</v>
      </c>
      <c r="G158">
        <v>407632.73849999998</v>
      </c>
      <c r="H158">
        <v>0</v>
      </c>
      <c r="I158">
        <v>8.8654747000000006E-2</v>
      </c>
      <c r="J158">
        <v>0</v>
      </c>
      <c r="K158">
        <v>0</v>
      </c>
      <c r="L158">
        <v>0</v>
      </c>
      <c r="M158">
        <v>1</v>
      </c>
      <c r="N158" t="s">
        <v>20</v>
      </c>
      <c r="O158" s="1">
        <v>0</v>
      </c>
    </row>
    <row r="159" spans="1:15" hidden="1" x14ac:dyDescent="0.2">
      <c r="A159" t="s">
        <v>19</v>
      </c>
      <c r="B159">
        <v>2015</v>
      </c>
      <c r="C159">
        <v>1349994.808</v>
      </c>
      <c r="D159" t="s">
        <v>16</v>
      </c>
      <c r="E159">
        <v>15</v>
      </c>
      <c r="F159">
        <v>0.54958980599999996</v>
      </c>
      <c r="G159">
        <v>428999.78840000002</v>
      </c>
      <c r="H159">
        <v>0</v>
      </c>
      <c r="I159">
        <v>8.8682419999999998E-2</v>
      </c>
      <c r="J159">
        <v>0</v>
      </c>
      <c r="K159">
        <v>0</v>
      </c>
      <c r="L159">
        <v>0</v>
      </c>
      <c r="M159">
        <v>1</v>
      </c>
      <c r="N159" t="s">
        <v>20</v>
      </c>
      <c r="O159" s="1">
        <v>0</v>
      </c>
    </row>
    <row r="160" spans="1:15" hidden="1" x14ac:dyDescent="0.2">
      <c r="A160" t="s">
        <v>19</v>
      </c>
      <c r="B160">
        <v>2015</v>
      </c>
      <c r="C160">
        <v>1484994.2890000001</v>
      </c>
      <c r="D160" t="s">
        <v>16</v>
      </c>
      <c r="E160">
        <v>15</v>
      </c>
      <c r="F160">
        <v>0.56281351700000004</v>
      </c>
      <c r="G160">
        <v>452070.40409999999</v>
      </c>
      <c r="H160">
        <v>0</v>
      </c>
      <c r="I160">
        <v>8.8689281999999994E-2</v>
      </c>
      <c r="J160">
        <v>0</v>
      </c>
      <c r="K160">
        <v>0</v>
      </c>
      <c r="L160">
        <v>0</v>
      </c>
      <c r="M160">
        <v>1</v>
      </c>
      <c r="N160" t="s">
        <v>20</v>
      </c>
      <c r="O160" s="1">
        <v>0</v>
      </c>
    </row>
    <row r="161" spans="1:15" hidden="1" x14ac:dyDescent="0.2">
      <c r="A161" t="s">
        <v>19</v>
      </c>
      <c r="B161">
        <v>2015</v>
      </c>
      <c r="C161">
        <v>1633493.7180000001</v>
      </c>
      <c r="D161" t="s">
        <v>16</v>
      </c>
      <c r="E161">
        <v>15</v>
      </c>
      <c r="F161">
        <v>0.57568655599999996</v>
      </c>
      <c r="G161">
        <v>476982.49239999999</v>
      </c>
      <c r="H161">
        <v>0</v>
      </c>
      <c r="I161">
        <v>8.8676425000000003E-2</v>
      </c>
      <c r="J161">
        <v>0</v>
      </c>
      <c r="K161">
        <v>0</v>
      </c>
      <c r="L161">
        <v>0</v>
      </c>
      <c r="M161">
        <v>1</v>
      </c>
      <c r="N161" t="s">
        <v>20</v>
      </c>
      <c r="O161" s="1">
        <v>0</v>
      </c>
    </row>
    <row r="162" spans="1:15" hidden="1" x14ac:dyDescent="0.2">
      <c r="A162" t="s">
        <v>19</v>
      </c>
      <c r="B162">
        <v>2015</v>
      </c>
      <c r="C162">
        <v>1796843.09</v>
      </c>
      <c r="D162" t="s">
        <v>16</v>
      </c>
      <c r="E162">
        <v>15</v>
      </c>
      <c r="F162">
        <v>0.58819012699999995</v>
      </c>
      <c r="G162">
        <v>503885.2561</v>
      </c>
      <c r="H162">
        <v>0</v>
      </c>
      <c r="I162">
        <v>8.8645011999999995E-2</v>
      </c>
      <c r="J162">
        <v>0</v>
      </c>
      <c r="K162">
        <v>0</v>
      </c>
      <c r="L162">
        <v>0</v>
      </c>
      <c r="M162">
        <v>1</v>
      </c>
      <c r="N162" t="s">
        <v>20</v>
      </c>
      <c r="O162" s="1">
        <v>0</v>
      </c>
    </row>
    <row r="163" spans="1:15" hidden="1" x14ac:dyDescent="0.2">
      <c r="A163" t="s">
        <v>19</v>
      </c>
      <c r="B163">
        <v>2015</v>
      </c>
      <c r="C163">
        <v>1976527.399</v>
      </c>
      <c r="D163" t="s">
        <v>16</v>
      </c>
      <c r="E163">
        <v>15</v>
      </c>
      <c r="F163">
        <v>0.60030848800000003</v>
      </c>
      <c r="G163">
        <v>532940.12529999996</v>
      </c>
      <c r="H163">
        <v>0</v>
      </c>
      <c r="I163">
        <v>8.8596266000000007E-2</v>
      </c>
      <c r="J163">
        <v>0</v>
      </c>
      <c r="K163">
        <v>0</v>
      </c>
      <c r="L163">
        <v>0</v>
      </c>
      <c r="M163">
        <v>1</v>
      </c>
      <c r="N163" t="s">
        <v>20</v>
      </c>
      <c r="O163" s="1">
        <v>0</v>
      </c>
    </row>
    <row r="164" spans="1:15" hidden="1" x14ac:dyDescent="0.2">
      <c r="A164" t="s">
        <v>19</v>
      </c>
      <c r="B164">
        <v>2015</v>
      </c>
      <c r="C164">
        <v>2174180.1379999998</v>
      </c>
      <c r="D164" t="s">
        <v>16</v>
      </c>
      <c r="E164">
        <v>15</v>
      </c>
      <c r="F164">
        <v>0.61202890300000001</v>
      </c>
      <c r="G164">
        <v>564321.76390000002</v>
      </c>
      <c r="H164">
        <v>0</v>
      </c>
      <c r="I164">
        <v>8.8531447999999999E-2</v>
      </c>
      <c r="J164">
        <v>0</v>
      </c>
      <c r="K164">
        <v>0</v>
      </c>
      <c r="L164">
        <v>0</v>
      </c>
      <c r="M164">
        <v>1</v>
      </c>
      <c r="N164" t="s">
        <v>20</v>
      </c>
      <c r="O164" s="1">
        <v>0</v>
      </c>
    </row>
    <row r="165" spans="1:15" hidden="1" x14ac:dyDescent="0.2">
      <c r="A165" t="s">
        <v>19</v>
      </c>
      <c r="B165">
        <v>2015</v>
      </c>
      <c r="C165">
        <v>2391598.1519999998</v>
      </c>
      <c r="D165" t="s">
        <v>16</v>
      </c>
      <c r="E165">
        <v>15</v>
      </c>
      <c r="F165">
        <v>0.62334156299999999</v>
      </c>
      <c r="G165">
        <v>598219.16119999997</v>
      </c>
      <c r="H165">
        <v>0</v>
      </c>
      <c r="I165">
        <v>8.8451846000000001E-2</v>
      </c>
      <c r="J165">
        <v>0</v>
      </c>
      <c r="K165">
        <v>0</v>
      </c>
      <c r="L165">
        <v>0</v>
      </c>
      <c r="M165">
        <v>1</v>
      </c>
      <c r="N165" t="s">
        <v>20</v>
      </c>
      <c r="O165" s="1">
        <v>0</v>
      </c>
    </row>
    <row r="166" spans="1:15" hidden="1" x14ac:dyDescent="0.2">
      <c r="A166" t="s">
        <v>19</v>
      </c>
      <c r="B166">
        <v>2015</v>
      </c>
      <c r="C166">
        <v>2630757.9670000002</v>
      </c>
      <c r="D166" t="s">
        <v>16</v>
      </c>
      <c r="E166">
        <v>15</v>
      </c>
      <c r="F166">
        <v>0.63423946499999995</v>
      </c>
      <c r="G166">
        <v>634836.80980000005</v>
      </c>
      <c r="H166">
        <v>0</v>
      </c>
      <c r="I166">
        <v>8.8358754999999997E-2</v>
      </c>
      <c r="J166">
        <v>0</v>
      </c>
      <c r="K166">
        <v>0</v>
      </c>
      <c r="L166">
        <v>0</v>
      </c>
      <c r="M166">
        <v>1</v>
      </c>
      <c r="N166" t="s">
        <v>20</v>
      </c>
      <c r="O166" s="1">
        <v>0</v>
      </c>
    </row>
    <row r="167" spans="1:15" hidden="1" x14ac:dyDescent="0.2">
      <c r="A167" t="s">
        <v>19</v>
      </c>
      <c r="B167">
        <v>2015</v>
      </c>
      <c r="C167">
        <v>2893833.764</v>
      </c>
      <c r="D167" t="s">
        <v>16</v>
      </c>
      <c r="E167">
        <v>15</v>
      </c>
      <c r="F167">
        <v>0.64471826700000001</v>
      </c>
      <c r="G167">
        <v>674395.98349999997</v>
      </c>
      <c r="H167">
        <v>0</v>
      </c>
      <c r="I167">
        <v>8.8253471E-2</v>
      </c>
      <c r="J167">
        <v>0</v>
      </c>
      <c r="K167">
        <v>0</v>
      </c>
      <c r="L167">
        <v>0</v>
      </c>
      <c r="M167">
        <v>1</v>
      </c>
      <c r="N167" t="s">
        <v>20</v>
      </c>
      <c r="O167" s="1">
        <v>0</v>
      </c>
    </row>
    <row r="168" spans="1:15" hidden="1" x14ac:dyDescent="0.2">
      <c r="A168" t="s">
        <v>19</v>
      </c>
      <c r="B168">
        <v>2015</v>
      </c>
      <c r="C168">
        <v>3183217.1409999998</v>
      </c>
      <c r="D168" t="s">
        <v>16</v>
      </c>
      <c r="E168">
        <v>15</v>
      </c>
      <c r="F168">
        <v>0.65477611000000002</v>
      </c>
      <c r="G168">
        <v>717136.11710000003</v>
      </c>
      <c r="H168">
        <v>0</v>
      </c>
      <c r="I168">
        <v>8.8137271000000003E-2</v>
      </c>
      <c r="J168">
        <v>0</v>
      </c>
      <c r="K168">
        <v>0</v>
      </c>
      <c r="L168">
        <v>0</v>
      </c>
      <c r="M168">
        <v>1</v>
      </c>
      <c r="N168" t="s">
        <v>20</v>
      </c>
      <c r="O168" s="1">
        <v>0</v>
      </c>
    </row>
    <row r="169" spans="1:15" hidden="1" x14ac:dyDescent="0.2">
      <c r="A169" t="s">
        <v>19</v>
      </c>
      <c r="B169">
        <v>2015</v>
      </c>
      <c r="C169">
        <v>3501538.855</v>
      </c>
      <c r="D169" t="s">
        <v>16</v>
      </c>
      <c r="E169">
        <v>15</v>
      </c>
      <c r="F169">
        <v>0.664413425</v>
      </c>
      <c r="G169">
        <v>763316.30050000001</v>
      </c>
      <c r="H169">
        <v>0</v>
      </c>
      <c r="I169">
        <v>8.8011406E-2</v>
      </c>
      <c r="J169">
        <v>0</v>
      </c>
      <c r="K169">
        <v>0</v>
      </c>
      <c r="L169">
        <v>0</v>
      </c>
      <c r="M169">
        <v>1</v>
      </c>
      <c r="N169" t="s">
        <v>20</v>
      </c>
      <c r="O169" s="1">
        <v>0</v>
      </c>
    </row>
    <row r="170" spans="1:15" hidden="1" x14ac:dyDescent="0.2">
      <c r="A170" t="s">
        <v>19</v>
      </c>
      <c r="B170">
        <v>2015</v>
      </c>
      <c r="C170">
        <v>3851692.74</v>
      </c>
      <c r="D170" t="s">
        <v>16</v>
      </c>
      <c r="E170">
        <v>15</v>
      </c>
      <c r="F170">
        <v>0.67363273099999998</v>
      </c>
      <c r="G170">
        <v>813216.89439999999</v>
      </c>
      <c r="H170">
        <v>0</v>
      </c>
      <c r="I170">
        <v>8.7877092000000004E-2</v>
      </c>
      <c r="J170">
        <v>0</v>
      </c>
      <c r="K170">
        <v>0</v>
      </c>
      <c r="L170">
        <v>0</v>
      </c>
      <c r="M170">
        <v>1</v>
      </c>
      <c r="N170" t="s">
        <v>20</v>
      </c>
      <c r="O170" s="1">
        <v>0</v>
      </c>
    </row>
    <row r="171" spans="1:15" hidden="1" x14ac:dyDescent="0.2">
      <c r="A171" t="s">
        <v>19</v>
      </c>
      <c r="B171">
        <v>2015</v>
      </c>
      <c r="C171">
        <v>4236862.0140000004</v>
      </c>
      <c r="D171" t="s">
        <v>16</v>
      </c>
      <c r="E171">
        <v>15</v>
      </c>
      <c r="F171">
        <v>0.68243842300000002</v>
      </c>
      <c r="G171">
        <v>867141.27769999998</v>
      </c>
      <c r="H171">
        <v>0</v>
      </c>
      <c r="I171">
        <v>8.7735498999999995E-2</v>
      </c>
      <c r="J171">
        <v>0</v>
      </c>
      <c r="K171">
        <v>0</v>
      </c>
      <c r="L171">
        <v>0</v>
      </c>
      <c r="M171">
        <v>1</v>
      </c>
      <c r="N171" t="s">
        <v>20</v>
      </c>
      <c r="O171" s="1">
        <v>0</v>
      </c>
    </row>
    <row r="172" spans="1:15" hidden="1" x14ac:dyDescent="0.2">
      <c r="A172" t="s">
        <v>19</v>
      </c>
      <c r="B172">
        <v>2015</v>
      </c>
      <c r="C172">
        <v>4660548.216</v>
      </c>
      <c r="D172" t="s">
        <v>16</v>
      </c>
      <c r="E172">
        <v>15</v>
      </c>
      <c r="F172">
        <v>0.69083654900000002</v>
      </c>
      <c r="G172">
        <v>925417.73629999999</v>
      </c>
      <c r="H172">
        <v>0</v>
      </c>
      <c r="I172">
        <v>8.7587744999999995E-2</v>
      </c>
      <c r="J172">
        <v>0</v>
      </c>
      <c r="K172">
        <v>0</v>
      </c>
      <c r="L172">
        <v>0</v>
      </c>
      <c r="M172">
        <v>1</v>
      </c>
      <c r="N172" t="s">
        <v>20</v>
      </c>
      <c r="O172" s="1">
        <v>0</v>
      </c>
    </row>
    <row r="173" spans="1:15" hidden="1" x14ac:dyDescent="0.2">
      <c r="A173" t="s">
        <v>19</v>
      </c>
      <c r="B173">
        <v>2015</v>
      </c>
      <c r="C173">
        <v>5126603.0369999995</v>
      </c>
      <c r="D173" t="s">
        <v>16</v>
      </c>
      <c r="E173">
        <v>15</v>
      </c>
      <c r="F173">
        <v>0.69883460600000002</v>
      </c>
      <c r="G173">
        <v>988401.50619999995</v>
      </c>
      <c r="H173">
        <v>0</v>
      </c>
      <c r="I173">
        <v>8.7434893E-2</v>
      </c>
      <c r="J173">
        <v>0</v>
      </c>
      <c r="K173">
        <v>0</v>
      </c>
      <c r="L173">
        <v>0</v>
      </c>
      <c r="M173">
        <v>1</v>
      </c>
      <c r="N173" t="s">
        <v>20</v>
      </c>
      <c r="O173" s="1">
        <v>0</v>
      </c>
    </row>
    <row r="174" spans="1:15" hidden="1" x14ac:dyDescent="0.2">
      <c r="A174" t="s">
        <v>19</v>
      </c>
      <c r="B174">
        <v>2015</v>
      </c>
      <c r="C174">
        <v>5639263.341</v>
      </c>
      <c r="D174" t="s">
        <v>16</v>
      </c>
      <c r="E174">
        <v>15</v>
      </c>
      <c r="F174">
        <v>0.70644132199999998</v>
      </c>
      <c r="G174">
        <v>1056476.9820000001</v>
      </c>
      <c r="H174">
        <v>0</v>
      </c>
      <c r="I174">
        <v>8.7277943999999996E-2</v>
      </c>
      <c r="J174">
        <v>0</v>
      </c>
      <c r="K174">
        <v>0</v>
      </c>
      <c r="L174">
        <v>0</v>
      </c>
      <c r="M174">
        <v>1</v>
      </c>
      <c r="N174" t="s">
        <v>20</v>
      </c>
      <c r="O174" s="1">
        <v>0</v>
      </c>
    </row>
    <row r="175" spans="1:15" hidden="1" x14ac:dyDescent="0.2">
      <c r="A175" t="s">
        <v>19</v>
      </c>
      <c r="B175">
        <v>2015</v>
      </c>
      <c r="C175">
        <v>6203189.6749999998</v>
      </c>
      <c r="D175" t="s">
        <v>16</v>
      </c>
      <c r="E175">
        <v>15</v>
      </c>
      <c r="F175">
        <v>0.71366646099999997</v>
      </c>
      <c r="G175">
        <v>1130060.1040000001</v>
      </c>
      <c r="H175">
        <v>0</v>
      </c>
      <c r="I175">
        <v>8.7117837000000004E-2</v>
      </c>
      <c r="J175">
        <v>0</v>
      </c>
      <c r="K175">
        <v>0</v>
      </c>
      <c r="L175">
        <v>0</v>
      </c>
      <c r="M175">
        <v>1</v>
      </c>
      <c r="N175" t="s">
        <v>20</v>
      </c>
      <c r="O175" s="1">
        <v>0</v>
      </c>
    </row>
    <row r="176" spans="1:15" hidden="1" x14ac:dyDescent="0.2">
      <c r="A176" t="s">
        <v>19</v>
      </c>
      <c r="B176">
        <v>2015</v>
      </c>
      <c r="C176">
        <v>6823508.6430000002</v>
      </c>
      <c r="D176" t="s">
        <v>16</v>
      </c>
      <c r="E176">
        <v>15</v>
      </c>
      <c r="F176">
        <v>0.72052062800000005</v>
      </c>
      <c r="G176">
        <v>1209600.9350000001</v>
      </c>
      <c r="H176">
        <v>0</v>
      </c>
      <c r="I176">
        <v>8.6955442999999993E-2</v>
      </c>
      <c r="J176">
        <v>0</v>
      </c>
      <c r="K176">
        <v>0</v>
      </c>
      <c r="L176">
        <v>0</v>
      </c>
      <c r="M176">
        <v>1</v>
      </c>
      <c r="N176" t="s">
        <v>20</v>
      </c>
      <c r="O176" s="1">
        <v>0</v>
      </c>
    </row>
    <row r="177" spans="1:15" hidden="1" x14ac:dyDescent="0.2">
      <c r="A177" t="s">
        <v>19</v>
      </c>
      <c r="B177">
        <v>2015</v>
      </c>
      <c r="C177">
        <v>7505859.5070000002</v>
      </c>
      <c r="D177" t="s">
        <v>16</v>
      </c>
      <c r="E177">
        <v>15</v>
      </c>
      <c r="F177">
        <v>0.72701509399999997</v>
      </c>
      <c r="G177">
        <v>1295586.45</v>
      </c>
      <c r="H177">
        <v>0</v>
      </c>
      <c r="I177">
        <v>8.6791570999999998E-2</v>
      </c>
      <c r="J177">
        <v>0</v>
      </c>
      <c r="K177">
        <v>0</v>
      </c>
      <c r="L177">
        <v>0</v>
      </c>
      <c r="M177">
        <v>1</v>
      </c>
      <c r="N177" t="s">
        <v>20</v>
      </c>
      <c r="O177" s="1">
        <v>0</v>
      </c>
    </row>
    <row r="178" spans="1:15" hidden="1" x14ac:dyDescent="0.2">
      <c r="A178" t="s">
        <v>19</v>
      </c>
      <c r="B178">
        <v>2015</v>
      </c>
      <c r="C178">
        <v>8256445.4570000004</v>
      </c>
      <c r="D178" t="s">
        <v>16</v>
      </c>
      <c r="E178">
        <v>15</v>
      </c>
      <c r="F178">
        <v>0.73316162699999998</v>
      </c>
      <c r="G178">
        <v>1388543.5460000001</v>
      </c>
      <c r="H178">
        <v>0</v>
      </c>
      <c r="I178">
        <v>8.6626960000000003E-2</v>
      </c>
      <c r="J178">
        <v>0</v>
      </c>
      <c r="K178">
        <v>0</v>
      </c>
      <c r="L178">
        <v>0</v>
      </c>
      <c r="M178">
        <v>1</v>
      </c>
      <c r="N178" t="s">
        <v>20</v>
      </c>
      <c r="O178" s="1">
        <v>0</v>
      </c>
    </row>
    <row r="179" spans="1:15" hidden="1" x14ac:dyDescent="0.2">
      <c r="A179" t="s">
        <v>19</v>
      </c>
      <c r="B179">
        <v>2015</v>
      </c>
      <c r="C179">
        <v>9082090.0030000005</v>
      </c>
      <c r="D179" t="s">
        <v>16</v>
      </c>
      <c r="E179">
        <v>15</v>
      </c>
      <c r="F179">
        <v>0.73897234300000003</v>
      </c>
      <c r="G179">
        <v>1489042.291</v>
      </c>
      <c r="H179">
        <v>0</v>
      </c>
      <c r="I179">
        <v>8.6462286999999999E-2</v>
      </c>
      <c r="J179">
        <v>0</v>
      </c>
      <c r="K179">
        <v>0</v>
      </c>
      <c r="L179">
        <v>0</v>
      </c>
      <c r="M179">
        <v>1</v>
      </c>
      <c r="N179" t="s">
        <v>20</v>
      </c>
      <c r="O179" s="1">
        <v>0</v>
      </c>
    </row>
    <row r="180" spans="1:15" hidden="1" x14ac:dyDescent="0.2">
      <c r="A180" t="s">
        <v>19</v>
      </c>
      <c r="B180">
        <v>2015</v>
      </c>
      <c r="C180">
        <v>9990299.0040000007</v>
      </c>
      <c r="D180" t="s">
        <v>16</v>
      </c>
      <c r="E180">
        <v>15</v>
      </c>
      <c r="F180">
        <v>0.74445957200000001</v>
      </c>
      <c r="G180">
        <v>1597699.4369999999</v>
      </c>
      <c r="H180">
        <v>0</v>
      </c>
      <c r="I180">
        <v>8.6298163999999997E-2</v>
      </c>
      <c r="J180">
        <v>0</v>
      </c>
      <c r="K180">
        <v>0</v>
      </c>
      <c r="L180">
        <v>0</v>
      </c>
      <c r="M180">
        <v>1</v>
      </c>
      <c r="N180" t="s">
        <v>20</v>
      </c>
      <c r="O180" s="1">
        <v>0</v>
      </c>
    </row>
    <row r="181" spans="1:15" hidden="1" x14ac:dyDescent="0.2">
      <c r="A181" t="s">
        <v>19</v>
      </c>
      <c r="B181">
        <v>2015</v>
      </c>
      <c r="C181">
        <v>10989328.9</v>
      </c>
      <c r="D181" t="s">
        <v>16</v>
      </c>
      <c r="E181">
        <v>15</v>
      </c>
      <c r="F181">
        <v>0.74963573100000003</v>
      </c>
      <c r="G181">
        <v>1715182.2069999999</v>
      </c>
      <c r="H181">
        <v>0</v>
      </c>
      <c r="I181">
        <v>8.6135143999999997E-2</v>
      </c>
      <c r="J181">
        <v>0</v>
      </c>
      <c r="K181">
        <v>0</v>
      </c>
      <c r="L181">
        <v>0</v>
      </c>
      <c r="M181">
        <v>1</v>
      </c>
      <c r="N181" t="s">
        <v>20</v>
      </c>
      <c r="O181" s="1">
        <v>0</v>
      </c>
    </row>
    <row r="182" spans="1:15" hidden="1" x14ac:dyDescent="0.2">
      <c r="A182" t="s">
        <v>19</v>
      </c>
      <c r="B182">
        <v>2015</v>
      </c>
      <c r="C182">
        <v>12088261.789999999</v>
      </c>
      <c r="D182" t="s">
        <v>16</v>
      </c>
      <c r="E182">
        <v>15</v>
      </c>
      <c r="F182">
        <v>0.75451321800000004</v>
      </c>
      <c r="G182">
        <v>1842212.388</v>
      </c>
      <c r="H182">
        <v>0</v>
      </c>
      <c r="I182">
        <v>8.5973717000000005E-2</v>
      </c>
      <c r="J182">
        <v>0</v>
      </c>
      <c r="K182">
        <v>0</v>
      </c>
      <c r="L182">
        <v>0</v>
      </c>
      <c r="M182">
        <v>1</v>
      </c>
      <c r="N182" t="s">
        <v>20</v>
      </c>
      <c r="O182" s="1">
        <v>0</v>
      </c>
    </row>
    <row r="183" spans="1:15" hidden="1" x14ac:dyDescent="0.2">
      <c r="A183" t="s">
        <v>19</v>
      </c>
      <c r="B183">
        <v>2015</v>
      </c>
      <c r="C183">
        <v>13297087.970000001</v>
      </c>
      <c r="D183" t="s">
        <v>16</v>
      </c>
      <c r="E183">
        <v>15</v>
      </c>
      <c r="F183">
        <v>0.75910432100000003</v>
      </c>
      <c r="G183">
        <v>1979570.743</v>
      </c>
      <c r="H183">
        <v>0</v>
      </c>
      <c r="I183">
        <v>8.5814321999999998E-2</v>
      </c>
      <c r="J183">
        <v>0</v>
      </c>
      <c r="K183">
        <v>0</v>
      </c>
      <c r="L183">
        <v>0</v>
      </c>
      <c r="M183">
        <v>1</v>
      </c>
      <c r="N183" t="s">
        <v>20</v>
      </c>
      <c r="O183" s="1">
        <v>0</v>
      </c>
    </row>
    <row r="184" spans="1:15" hidden="1" x14ac:dyDescent="0.2">
      <c r="A184" t="s">
        <v>19</v>
      </c>
      <c r="B184">
        <v>2015</v>
      </c>
      <c r="C184">
        <v>14626796.77</v>
      </c>
      <c r="D184" t="s">
        <v>16</v>
      </c>
      <c r="E184">
        <v>15</v>
      </c>
      <c r="F184">
        <v>0.76342113099999998</v>
      </c>
      <c r="G184">
        <v>2128101.7689999999</v>
      </c>
      <c r="H184">
        <v>0</v>
      </c>
      <c r="I184">
        <v>8.5657339999999998E-2</v>
      </c>
      <c r="J184">
        <v>0</v>
      </c>
      <c r="K184">
        <v>0</v>
      </c>
      <c r="L184">
        <v>0</v>
      </c>
      <c r="M184">
        <v>1</v>
      </c>
      <c r="N184" t="s">
        <v>20</v>
      </c>
      <c r="O184" s="1">
        <v>0</v>
      </c>
    </row>
    <row r="185" spans="1:15" hidden="1" x14ac:dyDescent="0.2">
      <c r="A185" t="s">
        <v>19</v>
      </c>
      <c r="B185">
        <v>2015</v>
      </c>
      <c r="C185">
        <v>16089476.449999999</v>
      </c>
      <c r="D185" t="s">
        <v>16</v>
      </c>
      <c r="E185">
        <v>15</v>
      </c>
      <c r="F185">
        <v>0.76747548200000004</v>
      </c>
      <c r="G185">
        <v>2288718.8339999998</v>
      </c>
      <c r="H185">
        <v>0</v>
      </c>
      <c r="I185">
        <v>8.5503106999999995E-2</v>
      </c>
      <c r="J185">
        <v>0</v>
      </c>
      <c r="K185">
        <v>0</v>
      </c>
      <c r="L185">
        <v>0</v>
      </c>
      <c r="M185">
        <v>1</v>
      </c>
      <c r="N185" t="s">
        <v>20</v>
      </c>
      <c r="O185" s="1">
        <v>0</v>
      </c>
    </row>
    <row r="186" spans="1:15" hidden="1" x14ac:dyDescent="0.2">
      <c r="A186" t="s">
        <v>19</v>
      </c>
      <c r="B186">
        <v>2015</v>
      </c>
      <c r="C186">
        <v>17698424.09</v>
      </c>
      <c r="D186" t="s">
        <v>16</v>
      </c>
      <c r="E186">
        <v>15</v>
      </c>
      <c r="F186">
        <v>0.771278884</v>
      </c>
      <c r="G186">
        <v>2462409.7059999998</v>
      </c>
      <c r="H186">
        <v>0</v>
      </c>
      <c r="I186">
        <v>8.5351908000000004E-2</v>
      </c>
      <c r="J186">
        <v>0</v>
      </c>
      <c r="K186">
        <v>0</v>
      </c>
      <c r="L186">
        <v>0</v>
      </c>
      <c r="M186">
        <v>1</v>
      </c>
      <c r="N186" t="s">
        <v>20</v>
      </c>
      <c r="O186" s="1">
        <v>0</v>
      </c>
    </row>
    <row r="187" spans="1:15" hidden="1" x14ac:dyDescent="0.2">
      <c r="A187" t="s">
        <v>19</v>
      </c>
      <c r="B187">
        <v>2015</v>
      </c>
      <c r="C187">
        <v>19468266.5</v>
      </c>
      <c r="D187" t="s">
        <v>16</v>
      </c>
      <c r="E187">
        <v>15</v>
      </c>
      <c r="F187">
        <v>0.77484248499999997</v>
      </c>
      <c r="G187">
        <v>2650242.5249999999</v>
      </c>
      <c r="H187">
        <v>0</v>
      </c>
      <c r="I187">
        <v>8.5203986999999995E-2</v>
      </c>
      <c r="J187">
        <v>0</v>
      </c>
      <c r="K187">
        <v>0</v>
      </c>
      <c r="L187">
        <v>0</v>
      </c>
      <c r="M187">
        <v>1</v>
      </c>
      <c r="N187" t="s">
        <v>20</v>
      </c>
      <c r="O187" s="1">
        <v>0</v>
      </c>
    </row>
    <row r="188" spans="1:15" hidden="1" x14ac:dyDescent="0.2">
      <c r="A188" t="s">
        <v>19</v>
      </c>
      <c r="B188">
        <v>2015</v>
      </c>
      <c r="C188">
        <v>21415093.149999999</v>
      </c>
      <c r="D188" t="s">
        <v>16</v>
      </c>
      <c r="E188">
        <v>15</v>
      </c>
      <c r="F188">
        <v>0.77817702499999997</v>
      </c>
      <c r="G188">
        <v>2853372.2239999999</v>
      </c>
      <c r="H188">
        <v>0</v>
      </c>
      <c r="I188">
        <v>8.5059547999999999E-2</v>
      </c>
      <c r="J188">
        <v>0</v>
      </c>
      <c r="K188">
        <v>0</v>
      </c>
      <c r="L188">
        <v>0</v>
      </c>
      <c r="M188">
        <v>1</v>
      </c>
      <c r="N188" t="s">
        <v>20</v>
      </c>
      <c r="O188" s="1">
        <v>0</v>
      </c>
    </row>
    <row r="189" spans="1:15" hidden="1" x14ac:dyDescent="0.2">
      <c r="A189" t="s">
        <v>19</v>
      </c>
      <c r="B189">
        <v>2015</v>
      </c>
      <c r="C189">
        <v>23556602.469999999</v>
      </c>
      <c r="D189" t="s">
        <v>16</v>
      </c>
      <c r="E189">
        <v>15</v>
      </c>
      <c r="F189">
        <v>0.78129281799999994</v>
      </c>
      <c r="G189">
        <v>3073047.449</v>
      </c>
      <c r="H189">
        <v>0</v>
      </c>
      <c r="I189">
        <v>8.4918756999999997E-2</v>
      </c>
      <c r="J189">
        <v>0</v>
      </c>
      <c r="K189">
        <v>0</v>
      </c>
      <c r="L189">
        <v>0</v>
      </c>
      <c r="M189">
        <v>1</v>
      </c>
      <c r="N189" t="s">
        <v>20</v>
      </c>
      <c r="O189" s="1">
        <v>0</v>
      </c>
    </row>
    <row r="190" spans="1:15" hidden="1" x14ac:dyDescent="0.2">
      <c r="A190" t="s">
        <v>19</v>
      </c>
      <c r="B190">
        <v>2015</v>
      </c>
      <c r="C190">
        <v>25912262.710000001</v>
      </c>
      <c r="D190" t="s">
        <v>16</v>
      </c>
      <c r="E190">
        <v>15</v>
      </c>
      <c r="F190">
        <v>0.78419972100000002</v>
      </c>
      <c r="G190">
        <v>3310618.0120000001</v>
      </c>
      <c r="H190">
        <v>0</v>
      </c>
      <c r="I190">
        <v>8.4781748000000004E-2</v>
      </c>
      <c r="J190">
        <v>0</v>
      </c>
      <c r="K190">
        <v>0</v>
      </c>
      <c r="L190">
        <v>0</v>
      </c>
      <c r="M190">
        <v>1</v>
      </c>
      <c r="N190" t="s">
        <v>20</v>
      </c>
      <c r="O190" s="1">
        <v>0</v>
      </c>
    </row>
    <row r="191" spans="1:15" hidden="1" x14ac:dyDescent="0.2">
      <c r="A191" t="s">
        <v>19</v>
      </c>
      <c r="B191">
        <v>2015</v>
      </c>
      <c r="C191">
        <v>28503488.989999998</v>
      </c>
      <c r="D191" t="s">
        <v>16</v>
      </c>
      <c r="E191">
        <v>15</v>
      </c>
      <c r="F191">
        <v>0.78690712299999999</v>
      </c>
      <c r="G191">
        <v>3567542.9130000002</v>
      </c>
      <c r="H191">
        <v>0</v>
      </c>
      <c r="I191">
        <v>8.4648622000000007E-2</v>
      </c>
      <c r="J191">
        <v>0</v>
      </c>
      <c r="K191">
        <v>0</v>
      </c>
      <c r="L191">
        <v>0</v>
      </c>
      <c r="M191">
        <v>1</v>
      </c>
      <c r="N191" t="s">
        <v>20</v>
      </c>
      <c r="O191" s="1">
        <v>0</v>
      </c>
    </row>
    <row r="192" spans="1:15" hidden="1" x14ac:dyDescent="0.2">
      <c r="A192" t="s">
        <v>19</v>
      </c>
      <c r="B192">
        <v>2015</v>
      </c>
      <c r="C192">
        <v>31353837.879999999</v>
      </c>
      <c r="D192" t="s">
        <v>16</v>
      </c>
      <c r="E192">
        <v>15</v>
      </c>
      <c r="F192">
        <v>0.78942394100000002</v>
      </c>
      <c r="G192">
        <v>3845398.96</v>
      </c>
      <c r="H192">
        <v>0</v>
      </c>
      <c r="I192">
        <v>8.4519453999999994E-2</v>
      </c>
      <c r="J192">
        <v>0</v>
      </c>
      <c r="K192">
        <v>0</v>
      </c>
      <c r="L192">
        <v>0</v>
      </c>
      <c r="M192">
        <v>1</v>
      </c>
      <c r="N192" t="s">
        <v>20</v>
      </c>
      <c r="O192" s="1">
        <v>0</v>
      </c>
    </row>
    <row r="193" spans="1:15" hidden="1" x14ac:dyDescent="0.2">
      <c r="A193" t="s">
        <v>19</v>
      </c>
      <c r="B193">
        <v>2015</v>
      </c>
      <c r="C193">
        <v>34489221.670000002</v>
      </c>
      <c r="D193" t="s">
        <v>16</v>
      </c>
      <c r="E193">
        <v>15</v>
      </c>
      <c r="F193">
        <v>0.791758611</v>
      </c>
      <c r="G193">
        <v>4145890.0580000002</v>
      </c>
      <c r="H193">
        <v>0</v>
      </c>
      <c r="I193">
        <v>8.4394294999999994E-2</v>
      </c>
      <c r="J193">
        <v>0</v>
      </c>
      <c r="K193">
        <v>0</v>
      </c>
      <c r="L193">
        <v>0</v>
      </c>
      <c r="M193">
        <v>1</v>
      </c>
      <c r="N193" t="s">
        <v>20</v>
      </c>
      <c r="O193" s="1">
        <v>0</v>
      </c>
    </row>
    <row r="194" spans="1:15" hidden="1" x14ac:dyDescent="0.2">
      <c r="A194" t="s">
        <v>19</v>
      </c>
      <c r="B194">
        <v>2015</v>
      </c>
      <c r="C194">
        <v>37938143.840000004</v>
      </c>
      <c r="D194" t="s">
        <v>16</v>
      </c>
      <c r="E194">
        <v>15</v>
      </c>
      <c r="F194">
        <v>0.79391909100000002</v>
      </c>
      <c r="G194">
        <v>4470857.1739999996</v>
      </c>
      <c r="H194">
        <v>0</v>
      </c>
      <c r="I194">
        <v>8.4273168999999995E-2</v>
      </c>
      <c r="J194">
        <v>0</v>
      </c>
      <c r="K194">
        <v>0</v>
      </c>
      <c r="L194">
        <v>0</v>
      </c>
      <c r="M194">
        <v>1</v>
      </c>
      <c r="N194" t="s">
        <v>20</v>
      </c>
      <c r="O194" s="1">
        <v>0</v>
      </c>
    </row>
    <row r="195" spans="1:15" hidden="1" x14ac:dyDescent="0.2">
      <c r="A195" t="s">
        <v>19</v>
      </c>
      <c r="B195">
        <v>2015</v>
      </c>
      <c r="C195">
        <v>41731958.219999999</v>
      </c>
      <c r="D195" t="s">
        <v>16</v>
      </c>
      <c r="E195">
        <v>15</v>
      </c>
      <c r="F195">
        <v>0.795912866</v>
      </c>
      <c r="G195">
        <v>4822289.0549999997</v>
      </c>
      <c r="H195">
        <v>0</v>
      </c>
      <c r="I195">
        <v>8.4156086000000005E-2</v>
      </c>
      <c r="J195">
        <v>0</v>
      </c>
      <c r="K195">
        <v>0</v>
      </c>
      <c r="L195">
        <v>0</v>
      </c>
      <c r="M195">
        <v>1</v>
      </c>
      <c r="N195" t="s">
        <v>20</v>
      </c>
      <c r="O195" s="1">
        <v>0</v>
      </c>
    </row>
    <row r="196" spans="1:15" hidden="1" x14ac:dyDescent="0.2">
      <c r="A196" t="s">
        <v>19</v>
      </c>
      <c r="B196">
        <v>2015</v>
      </c>
      <c r="C196">
        <v>45905154.049999997</v>
      </c>
      <c r="D196" t="s">
        <v>16</v>
      </c>
      <c r="E196">
        <v>15</v>
      </c>
      <c r="F196">
        <v>0.79774695900000003</v>
      </c>
      <c r="G196">
        <v>5202333.7419999996</v>
      </c>
      <c r="H196">
        <v>0</v>
      </c>
      <c r="I196">
        <v>8.4043033000000003E-2</v>
      </c>
      <c r="J196">
        <v>0</v>
      </c>
      <c r="K196">
        <v>0</v>
      </c>
      <c r="L196">
        <v>0</v>
      </c>
      <c r="M196">
        <v>1</v>
      </c>
      <c r="N196" t="s">
        <v>20</v>
      </c>
      <c r="O196" s="1">
        <v>0</v>
      </c>
    </row>
    <row r="197" spans="1:15" hidden="1" x14ac:dyDescent="0.2">
      <c r="A197" t="s">
        <v>19</v>
      </c>
      <c r="B197">
        <v>2015</v>
      </c>
      <c r="C197">
        <v>50495669.450000003</v>
      </c>
      <c r="D197" t="s">
        <v>16</v>
      </c>
      <c r="E197">
        <v>15</v>
      </c>
      <c r="F197">
        <v>0.79942793599999995</v>
      </c>
      <c r="G197">
        <v>5613310.9210000001</v>
      </c>
      <c r="H197">
        <v>0</v>
      </c>
      <c r="I197">
        <v>8.3933985000000003E-2</v>
      </c>
      <c r="J197">
        <v>0</v>
      </c>
      <c r="K197">
        <v>0</v>
      </c>
      <c r="L197">
        <v>0</v>
      </c>
      <c r="M197">
        <v>1</v>
      </c>
      <c r="N197" t="s">
        <v>20</v>
      </c>
      <c r="O197" s="1">
        <v>0</v>
      </c>
    </row>
    <row r="198" spans="1:15" hidden="1" x14ac:dyDescent="0.2">
      <c r="A198" t="s">
        <v>19</v>
      </c>
      <c r="B198">
        <v>2015</v>
      </c>
      <c r="C198">
        <v>55545236.399999999</v>
      </c>
      <c r="D198" t="s">
        <v>16</v>
      </c>
      <c r="E198">
        <v>15</v>
      </c>
      <c r="F198">
        <v>0.80096192499999996</v>
      </c>
      <c r="G198">
        <v>6057725.1869999999</v>
      </c>
      <c r="H198">
        <v>0</v>
      </c>
      <c r="I198">
        <v>8.3828900999999997E-2</v>
      </c>
      <c r="J198">
        <v>0</v>
      </c>
      <c r="K198">
        <v>0</v>
      </c>
      <c r="L198">
        <v>0</v>
      </c>
      <c r="M198">
        <v>1</v>
      </c>
      <c r="N198" t="s">
        <v>20</v>
      </c>
      <c r="O198" s="1">
        <v>0</v>
      </c>
    </row>
    <row r="199" spans="1:15" hidden="1" x14ac:dyDescent="0.2">
      <c r="A199" t="s">
        <v>19</v>
      </c>
      <c r="B199">
        <v>2015</v>
      </c>
      <c r="C199">
        <v>61099760.039999999</v>
      </c>
      <c r="D199" t="s">
        <v>16</v>
      </c>
      <c r="E199">
        <v>15</v>
      </c>
      <c r="F199">
        <v>0.80235462899999999</v>
      </c>
      <c r="G199">
        <v>6538280.2549999999</v>
      </c>
      <c r="H199">
        <v>0</v>
      </c>
      <c r="I199">
        <v>8.372773E-2</v>
      </c>
      <c r="J199">
        <v>0</v>
      </c>
      <c r="K199">
        <v>0</v>
      </c>
      <c r="L199">
        <v>0</v>
      </c>
      <c r="M199">
        <v>1</v>
      </c>
      <c r="N199" t="s">
        <v>20</v>
      </c>
      <c r="O199" s="1">
        <v>0</v>
      </c>
    </row>
    <row r="200" spans="1:15" hidden="1" x14ac:dyDescent="0.2">
      <c r="A200" t="s">
        <v>19</v>
      </c>
      <c r="B200">
        <v>2015</v>
      </c>
      <c r="C200">
        <v>67209736.040000007</v>
      </c>
      <c r="D200" t="s">
        <v>16</v>
      </c>
      <c r="E200">
        <v>15</v>
      </c>
      <c r="F200">
        <v>0.80361133799999995</v>
      </c>
      <c r="G200">
        <v>7057894.2130000005</v>
      </c>
      <c r="H200">
        <v>0</v>
      </c>
      <c r="I200">
        <v>8.3630409000000003E-2</v>
      </c>
      <c r="J200">
        <v>0</v>
      </c>
      <c r="K200">
        <v>0</v>
      </c>
      <c r="L200">
        <v>0</v>
      </c>
      <c r="M200">
        <v>1</v>
      </c>
      <c r="N200" t="s">
        <v>20</v>
      </c>
      <c r="O200" s="1">
        <v>0</v>
      </c>
    </row>
    <row r="201" spans="1:15" hidden="1" x14ac:dyDescent="0.2">
      <c r="A201" t="s">
        <v>19</v>
      </c>
      <c r="B201">
        <v>2015</v>
      </c>
      <c r="C201">
        <v>73930709.640000001</v>
      </c>
      <c r="D201" t="s">
        <v>16</v>
      </c>
      <c r="E201">
        <v>15</v>
      </c>
      <c r="F201">
        <v>0.80473695199999995</v>
      </c>
      <c r="G201">
        <v>7619715.8420000002</v>
      </c>
      <c r="H201">
        <v>0</v>
      </c>
      <c r="I201">
        <v>8.3536867000000001E-2</v>
      </c>
      <c r="J201">
        <v>0</v>
      </c>
      <c r="K201">
        <v>0</v>
      </c>
      <c r="L201">
        <v>0</v>
      </c>
      <c r="M201">
        <v>1</v>
      </c>
      <c r="N201" t="s">
        <v>20</v>
      </c>
      <c r="O201" s="1">
        <v>0</v>
      </c>
    </row>
    <row r="202" spans="1:15" hidden="1" x14ac:dyDescent="0.2">
      <c r="A202" t="s">
        <v>19</v>
      </c>
      <c r="B202">
        <v>2015</v>
      </c>
      <c r="C202">
        <v>81323780.609999999</v>
      </c>
      <c r="D202" t="s">
        <v>16</v>
      </c>
      <c r="E202">
        <v>15</v>
      </c>
      <c r="F202">
        <v>0.80573600000000001</v>
      </c>
      <c r="G202">
        <v>8227142.1100000003</v>
      </c>
      <c r="H202">
        <v>0</v>
      </c>
      <c r="I202">
        <v>8.3447025999999994E-2</v>
      </c>
      <c r="J202">
        <v>0</v>
      </c>
      <c r="K202">
        <v>0</v>
      </c>
      <c r="L202">
        <v>0</v>
      </c>
      <c r="M202">
        <v>1</v>
      </c>
      <c r="N202" t="s">
        <v>20</v>
      </c>
      <c r="O202" s="1">
        <v>0</v>
      </c>
    </row>
    <row r="203" spans="1:15" hidden="1" x14ac:dyDescent="0.2">
      <c r="A203" t="s">
        <v>19</v>
      </c>
      <c r="B203">
        <v>2015</v>
      </c>
      <c r="C203">
        <v>89456158.670000002</v>
      </c>
      <c r="D203" t="s">
        <v>16</v>
      </c>
      <c r="E203">
        <v>15</v>
      </c>
      <c r="F203">
        <v>0.80661265000000004</v>
      </c>
      <c r="G203">
        <v>8883836.8780000005</v>
      </c>
      <c r="H203">
        <v>0</v>
      </c>
      <c r="I203">
        <v>8.3360800999999998E-2</v>
      </c>
      <c r="J203">
        <v>0</v>
      </c>
      <c r="K203">
        <v>0</v>
      </c>
      <c r="L203">
        <v>0</v>
      </c>
      <c r="M203">
        <v>1</v>
      </c>
      <c r="N203" t="s">
        <v>20</v>
      </c>
      <c r="O203" s="1">
        <v>0</v>
      </c>
    </row>
    <row r="204" spans="1:15" hidden="1" x14ac:dyDescent="0.2">
      <c r="A204" t="s">
        <v>19</v>
      </c>
      <c r="B204">
        <v>2015</v>
      </c>
      <c r="C204">
        <v>98401774.540000007</v>
      </c>
      <c r="D204" t="s">
        <v>16</v>
      </c>
      <c r="E204">
        <v>15</v>
      </c>
      <c r="F204">
        <v>0.80752538399999996</v>
      </c>
      <c r="G204">
        <v>9593750.9260000009</v>
      </c>
      <c r="H204">
        <v>0</v>
      </c>
      <c r="I204">
        <v>8.3278104000000006E-2</v>
      </c>
      <c r="J204">
        <v>0</v>
      </c>
      <c r="K204">
        <v>0</v>
      </c>
      <c r="L204">
        <v>0</v>
      </c>
      <c r="M204">
        <v>1</v>
      </c>
      <c r="N204" t="s">
        <v>20</v>
      </c>
      <c r="O204" s="1">
        <v>0</v>
      </c>
    </row>
    <row r="205" spans="1:15" hidden="1" x14ac:dyDescent="0.2">
      <c r="A205" t="s">
        <v>19</v>
      </c>
      <c r="B205">
        <v>2015</v>
      </c>
      <c r="C205">
        <v>113162040.7</v>
      </c>
      <c r="D205" t="s">
        <v>16</v>
      </c>
      <c r="E205">
        <v>15</v>
      </c>
      <c r="F205">
        <v>0.80839174199999997</v>
      </c>
      <c r="G205">
        <v>10739980.33</v>
      </c>
      <c r="H205">
        <v>0</v>
      </c>
      <c r="I205">
        <v>8.3163018000000005E-2</v>
      </c>
      <c r="J205">
        <v>0</v>
      </c>
      <c r="K205">
        <v>0</v>
      </c>
      <c r="L205">
        <v>0</v>
      </c>
      <c r="M205">
        <v>1</v>
      </c>
      <c r="N205" t="s">
        <v>20</v>
      </c>
      <c r="O205" s="1">
        <v>0</v>
      </c>
    </row>
    <row r="206" spans="1:15" hidden="1" x14ac:dyDescent="0.2">
      <c r="A206" t="s">
        <v>19</v>
      </c>
      <c r="B206">
        <v>2015</v>
      </c>
      <c r="C206">
        <v>130136346.8</v>
      </c>
      <c r="D206" t="s">
        <v>16</v>
      </c>
      <c r="E206">
        <v>15</v>
      </c>
      <c r="F206">
        <v>0.80909127300000006</v>
      </c>
      <c r="G206">
        <v>12024613.300000001</v>
      </c>
      <c r="H206">
        <v>0</v>
      </c>
      <c r="I206">
        <v>8.3055008E-2</v>
      </c>
      <c r="J206">
        <v>0</v>
      </c>
      <c r="K206">
        <v>0</v>
      </c>
      <c r="L206">
        <v>0</v>
      </c>
      <c r="M206">
        <v>1</v>
      </c>
      <c r="N206" t="s">
        <v>20</v>
      </c>
      <c r="O206" s="1">
        <v>0</v>
      </c>
    </row>
    <row r="207" spans="1:15" hidden="1" x14ac:dyDescent="0.2">
      <c r="A207" t="s">
        <v>19</v>
      </c>
      <c r="B207">
        <v>2015</v>
      </c>
      <c r="C207">
        <v>156163616.19999999</v>
      </c>
      <c r="D207" t="s">
        <v>16</v>
      </c>
      <c r="E207">
        <v>15</v>
      </c>
      <c r="F207">
        <v>0.80952894200000003</v>
      </c>
      <c r="G207">
        <v>13935930.57</v>
      </c>
      <c r="H207">
        <v>0</v>
      </c>
      <c r="I207">
        <v>8.2924222000000006E-2</v>
      </c>
      <c r="J207">
        <v>0</v>
      </c>
      <c r="K207">
        <v>0</v>
      </c>
      <c r="L207">
        <v>0</v>
      </c>
      <c r="M207">
        <v>1</v>
      </c>
      <c r="N207" t="s">
        <v>20</v>
      </c>
      <c r="O207" s="1">
        <v>0</v>
      </c>
    </row>
    <row r="208" spans="1:15" hidden="1" x14ac:dyDescent="0.2">
      <c r="A208" t="s">
        <v>19</v>
      </c>
      <c r="B208">
        <v>2015</v>
      </c>
      <c r="C208">
        <v>187396339.40000001</v>
      </c>
      <c r="D208" t="s">
        <v>16</v>
      </c>
      <c r="E208">
        <v>15</v>
      </c>
      <c r="F208">
        <v>0.80959726399999998</v>
      </c>
      <c r="G208">
        <v>16152341.359999999</v>
      </c>
      <c r="H208">
        <v>0</v>
      </c>
      <c r="I208">
        <v>8.2804230000000006E-2</v>
      </c>
      <c r="J208">
        <v>0</v>
      </c>
      <c r="K208">
        <v>0</v>
      </c>
      <c r="L208">
        <v>0</v>
      </c>
      <c r="M208">
        <v>1</v>
      </c>
      <c r="N208" t="s">
        <v>20</v>
      </c>
      <c r="O208" s="1">
        <v>0</v>
      </c>
    </row>
    <row r="209" spans="1:15" hidden="1" x14ac:dyDescent="0.2">
      <c r="A209" t="s">
        <v>19</v>
      </c>
      <c r="B209">
        <v>2015</v>
      </c>
      <c r="C209">
        <v>224875607.30000001</v>
      </c>
      <c r="D209" t="s">
        <v>16</v>
      </c>
      <c r="E209">
        <v>15</v>
      </c>
      <c r="F209">
        <v>0.80930953800000005</v>
      </c>
      <c r="G209">
        <v>18721489.75</v>
      </c>
      <c r="H209">
        <v>0</v>
      </c>
      <c r="I209">
        <v>8.2694323E-2</v>
      </c>
      <c r="J209">
        <v>0</v>
      </c>
      <c r="K209">
        <v>0</v>
      </c>
      <c r="L209">
        <v>0</v>
      </c>
      <c r="M209">
        <v>1</v>
      </c>
      <c r="N209" t="s">
        <v>20</v>
      </c>
      <c r="O209" s="1">
        <v>0</v>
      </c>
    </row>
    <row r="210" spans="1:15" hidden="1" x14ac:dyDescent="0.2">
      <c r="A210" t="s">
        <v>19</v>
      </c>
      <c r="B210">
        <v>2015</v>
      </c>
      <c r="C210">
        <v>269850728.80000001</v>
      </c>
      <c r="D210" t="s">
        <v>16</v>
      </c>
      <c r="E210">
        <v>15</v>
      </c>
      <c r="F210">
        <v>0.80867692199999996</v>
      </c>
      <c r="G210">
        <v>21698141.75</v>
      </c>
      <c r="H210">
        <v>0</v>
      </c>
      <c r="I210">
        <v>8.2593804000000007E-2</v>
      </c>
      <c r="J210">
        <v>0</v>
      </c>
      <c r="K210">
        <v>0</v>
      </c>
      <c r="L210">
        <v>0</v>
      </c>
      <c r="M210">
        <v>1</v>
      </c>
      <c r="N210" t="s">
        <v>20</v>
      </c>
      <c r="O210" s="1">
        <v>0</v>
      </c>
    </row>
    <row r="211" spans="1:15" hidden="1" x14ac:dyDescent="0.2">
      <c r="A211" t="s">
        <v>19</v>
      </c>
      <c r="B211">
        <v>2015</v>
      </c>
      <c r="C211">
        <v>323820874.5</v>
      </c>
      <c r="D211" t="s">
        <v>16</v>
      </c>
      <c r="E211">
        <v>15</v>
      </c>
      <c r="F211">
        <v>0.80770888699999999</v>
      </c>
      <c r="G211">
        <v>25145170.710000001</v>
      </c>
      <c r="H211">
        <v>0</v>
      </c>
      <c r="I211">
        <v>8.2501992999999996E-2</v>
      </c>
      <c r="J211">
        <v>0</v>
      </c>
      <c r="K211">
        <v>0</v>
      </c>
      <c r="L211">
        <v>0</v>
      </c>
      <c r="M211">
        <v>1</v>
      </c>
      <c r="N211" t="s">
        <v>20</v>
      </c>
      <c r="O211" s="1">
        <v>0</v>
      </c>
    </row>
    <row r="212" spans="1:15" hidden="1" x14ac:dyDescent="0.2">
      <c r="A212" t="s">
        <v>19</v>
      </c>
      <c r="B212">
        <v>2015</v>
      </c>
      <c r="C212">
        <v>388585049.39999998</v>
      </c>
      <c r="D212" t="s">
        <v>16</v>
      </c>
      <c r="E212">
        <v>15</v>
      </c>
      <c r="F212">
        <v>0.80641364900000001</v>
      </c>
      <c r="G212">
        <v>29134662.030000001</v>
      </c>
      <c r="H212">
        <v>0</v>
      </c>
      <c r="I212">
        <v>8.2418236000000006E-2</v>
      </c>
      <c r="J212">
        <v>0</v>
      </c>
      <c r="K212">
        <v>0</v>
      </c>
      <c r="L212">
        <v>0</v>
      </c>
      <c r="M212">
        <v>1</v>
      </c>
      <c r="N212" t="s">
        <v>20</v>
      </c>
      <c r="O212" s="1">
        <v>0</v>
      </c>
    </row>
    <row r="213" spans="1:15" hidden="1" x14ac:dyDescent="0.2">
      <c r="A213" t="s">
        <v>19</v>
      </c>
      <c r="B213">
        <v>2015</v>
      </c>
      <c r="C213">
        <v>466302059.30000001</v>
      </c>
      <c r="D213" t="s">
        <v>16</v>
      </c>
      <c r="E213">
        <v>15</v>
      </c>
      <c r="F213">
        <v>0.80479858100000001</v>
      </c>
      <c r="G213">
        <v>33749148.670000002</v>
      </c>
      <c r="H213">
        <v>0</v>
      </c>
      <c r="I213">
        <v>8.2341907000000006E-2</v>
      </c>
      <c r="J213">
        <v>0</v>
      </c>
      <c r="K213">
        <v>0</v>
      </c>
      <c r="L213">
        <v>0</v>
      </c>
      <c r="M213">
        <v>1</v>
      </c>
      <c r="N213" t="s">
        <v>20</v>
      </c>
      <c r="O213" s="1">
        <v>0</v>
      </c>
    </row>
    <row r="214" spans="1:15" hidden="1" x14ac:dyDescent="0.2">
      <c r="A214" t="s">
        <v>19</v>
      </c>
      <c r="B214">
        <v>2015</v>
      </c>
      <c r="C214">
        <v>559562471.20000005</v>
      </c>
      <c r="D214" t="s">
        <v>16</v>
      </c>
      <c r="E214">
        <v>15</v>
      </c>
      <c r="F214">
        <v>0.80287059999999999</v>
      </c>
      <c r="G214">
        <v>39082989.549999997</v>
      </c>
      <c r="H214">
        <v>0</v>
      </c>
      <c r="I214">
        <v>8.2272416000000001E-2</v>
      </c>
      <c r="J214">
        <v>0</v>
      </c>
      <c r="K214">
        <v>0</v>
      </c>
      <c r="L214">
        <v>0</v>
      </c>
      <c r="M214">
        <v>1</v>
      </c>
      <c r="N214" t="s">
        <v>20</v>
      </c>
      <c r="O214" s="1">
        <v>0</v>
      </c>
    </row>
    <row r="215" spans="1:15" hidden="1" x14ac:dyDescent="0.2">
      <c r="A215" t="s">
        <v>19</v>
      </c>
      <c r="B215">
        <v>2015</v>
      </c>
      <c r="C215">
        <v>671474965.39999998</v>
      </c>
      <c r="D215" t="s">
        <v>16</v>
      </c>
      <c r="E215">
        <v>15</v>
      </c>
      <c r="F215">
        <v>1</v>
      </c>
      <c r="G215">
        <v>45243903.880000003</v>
      </c>
      <c r="H215">
        <v>0</v>
      </c>
      <c r="I215">
        <v>8.2209200999999996E-2</v>
      </c>
      <c r="J215">
        <v>0</v>
      </c>
      <c r="K215">
        <v>0</v>
      </c>
      <c r="L215">
        <v>0</v>
      </c>
      <c r="M215">
        <v>1</v>
      </c>
      <c r="N215" t="s">
        <v>20</v>
      </c>
      <c r="O215" s="1">
        <v>0</v>
      </c>
    </row>
    <row r="216" spans="1:15" hidden="1" x14ac:dyDescent="0.2">
      <c r="A216" t="s">
        <v>21</v>
      </c>
      <c r="B216">
        <v>2015</v>
      </c>
      <c r="C216">
        <v>10000</v>
      </c>
      <c r="D216" t="s">
        <v>16</v>
      </c>
      <c r="E216">
        <v>15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 t="s">
        <v>20</v>
      </c>
      <c r="O216" s="1">
        <v>0</v>
      </c>
    </row>
    <row r="217" spans="1:15" hidden="1" x14ac:dyDescent="0.2">
      <c r="A217" t="s">
        <v>21</v>
      </c>
      <c r="B217">
        <v>2015</v>
      </c>
      <c r="C217">
        <v>11000</v>
      </c>
      <c r="D217" t="s">
        <v>16</v>
      </c>
      <c r="E217">
        <v>15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 t="s">
        <v>20</v>
      </c>
      <c r="O217" s="1">
        <v>0</v>
      </c>
    </row>
    <row r="218" spans="1:15" hidden="1" x14ac:dyDescent="0.2">
      <c r="A218" t="s">
        <v>21</v>
      </c>
      <c r="B218">
        <v>2015</v>
      </c>
      <c r="C218">
        <v>12100</v>
      </c>
      <c r="D218" t="s">
        <v>16</v>
      </c>
      <c r="E218">
        <v>15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 t="s">
        <v>20</v>
      </c>
      <c r="O218" s="1">
        <v>0</v>
      </c>
    </row>
    <row r="219" spans="1:15" hidden="1" x14ac:dyDescent="0.2">
      <c r="A219" t="s">
        <v>21</v>
      </c>
      <c r="B219">
        <v>2015</v>
      </c>
      <c r="C219">
        <v>13310</v>
      </c>
      <c r="D219" t="s">
        <v>16</v>
      </c>
      <c r="E219">
        <v>15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 t="s">
        <v>20</v>
      </c>
      <c r="O219" s="1">
        <v>0</v>
      </c>
    </row>
    <row r="220" spans="1:15" hidden="1" x14ac:dyDescent="0.2">
      <c r="A220" t="s">
        <v>21</v>
      </c>
      <c r="B220">
        <v>2015</v>
      </c>
      <c r="C220">
        <v>14641</v>
      </c>
      <c r="D220" t="s">
        <v>16</v>
      </c>
      <c r="E220">
        <v>15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 t="s">
        <v>20</v>
      </c>
      <c r="O220" s="1">
        <v>0</v>
      </c>
    </row>
    <row r="221" spans="1:15" hidden="1" x14ac:dyDescent="0.2">
      <c r="A221" t="s">
        <v>21</v>
      </c>
      <c r="B221">
        <v>2015</v>
      </c>
      <c r="C221">
        <v>16105.1</v>
      </c>
      <c r="D221" t="s">
        <v>16</v>
      </c>
      <c r="E221">
        <v>15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 t="s">
        <v>20</v>
      </c>
      <c r="O221" s="1">
        <v>0</v>
      </c>
    </row>
    <row r="222" spans="1:15" hidden="1" x14ac:dyDescent="0.2">
      <c r="A222" t="s">
        <v>21</v>
      </c>
      <c r="B222">
        <v>2015</v>
      </c>
      <c r="C222">
        <v>17715.61</v>
      </c>
      <c r="D222" t="s">
        <v>16</v>
      </c>
      <c r="E222">
        <v>15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 t="s">
        <v>20</v>
      </c>
      <c r="O222" s="1">
        <v>0</v>
      </c>
    </row>
    <row r="223" spans="1:15" hidden="1" x14ac:dyDescent="0.2">
      <c r="A223" t="s">
        <v>21</v>
      </c>
      <c r="B223">
        <v>2015</v>
      </c>
      <c r="C223">
        <v>19487.170999999998</v>
      </c>
      <c r="D223" t="s">
        <v>16</v>
      </c>
      <c r="E223">
        <v>15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 t="s">
        <v>20</v>
      </c>
      <c r="O223" s="1">
        <v>0</v>
      </c>
    </row>
    <row r="224" spans="1:15" hidden="1" x14ac:dyDescent="0.2">
      <c r="A224" t="s">
        <v>21</v>
      </c>
      <c r="B224">
        <v>2015</v>
      </c>
      <c r="C224">
        <v>21435.8881</v>
      </c>
      <c r="D224" t="s">
        <v>16</v>
      </c>
      <c r="E224">
        <v>15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 t="s">
        <v>20</v>
      </c>
      <c r="O224" s="1">
        <v>0</v>
      </c>
    </row>
    <row r="225" spans="1:15" hidden="1" x14ac:dyDescent="0.2">
      <c r="A225" t="s">
        <v>21</v>
      </c>
      <c r="B225">
        <v>2015</v>
      </c>
      <c r="C225">
        <v>23579.476910000001</v>
      </c>
      <c r="D225" t="s">
        <v>16</v>
      </c>
      <c r="E225">
        <v>15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 t="s">
        <v>20</v>
      </c>
      <c r="O225" s="1">
        <v>0</v>
      </c>
    </row>
    <row r="226" spans="1:15" hidden="1" x14ac:dyDescent="0.2">
      <c r="A226" t="s">
        <v>21</v>
      </c>
      <c r="B226">
        <v>2015</v>
      </c>
      <c r="C226">
        <v>25937.424599999998</v>
      </c>
      <c r="D226" t="s">
        <v>16</v>
      </c>
      <c r="E226">
        <v>15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 t="s">
        <v>20</v>
      </c>
      <c r="O226" s="1">
        <v>0</v>
      </c>
    </row>
    <row r="227" spans="1:15" hidden="1" x14ac:dyDescent="0.2">
      <c r="A227" t="s">
        <v>21</v>
      </c>
      <c r="B227">
        <v>2015</v>
      </c>
      <c r="C227">
        <v>28531.16706</v>
      </c>
      <c r="D227" t="s">
        <v>16</v>
      </c>
      <c r="E227">
        <v>15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 t="s">
        <v>20</v>
      </c>
      <c r="O227" s="1">
        <v>0</v>
      </c>
    </row>
    <row r="228" spans="1:15" hidden="1" x14ac:dyDescent="0.2">
      <c r="A228" t="s">
        <v>21</v>
      </c>
      <c r="B228">
        <v>2015</v>
      </c>
      <c r="C228">
        <v>31384.283769999998</v>
      </c>
      <c r="D228" t="s">
        <v>16</v>
      </c>
      <c r="E228">
        <v>15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 t="s">
        <v>20</v>
      </c>
      <c r="O228" s="1">
        <v>0</v>
      </c>
    </row>
    <row r="229" spans="1:15" hidden="1" x14ac:dyDescent="0.2">
      <c r="A229" t="s">
        <v>21</v>
      </c>
      <c r="B229">
        <v>2015</v>
      </c>
      <c r="C229">
        <v>34522.712140000003</v>
      </c>
      <c r="D229" t="s">
        <v>16</v>
      </c>
      <c r="E229">
        <v>15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 t="s">
        <v>20</v>
      </c>
      <c r="O229" s="1">
        <v>0</v>
      </c>
    </row>
    <row r="230" spans="1:15" hidden="1" x14ac:dyDescent="0.2">
      <c r="A230" t="s">
        <v>21</v>
      </c>
      <c r="B230">
        <v>2015</v>
      </c>
      <c r="C230">
        <v>37974.983359999998</v>
      </c>
      <c r="D230" t="s">
        <v>16</v>
      </c>
      <c r="E230">
        <v>15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 t="s">
        <v>20</v>
      </c>
      <c r="O230" s="1">
        <v>0</v>
      </c>
    </row>
    <row r="231" spans="1:15" hidden="1" x14ac:dyDescent="0.2">
      <c r="A231" t="s">
        <v>21</v>
      </c>
      <c r="B231">
        <v>2015</v>
      </c>
      <c r="C231">
        <v>41772.481690000001</v>
      </c>
      <c r="D231" t="s">
        <v>16</v>
      </c>
      <c r="E231">
        <v>15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 t="s">
        <v>20</v>
      </c>
      <c r="O231" s="1">
        <v>0</v>
      </c>
    </row>
    <row r="232" spans="1:15" hidden="1" x14ac:dyDescent="0.2">
      <c r="A232" t="s">
        <v>21</v>
      </c>
      <c r="B232">
        <v>2015</v>
      </c>
      <c r="C232">
        <v>45949.729859999999</v>
      </c>
      <c r="D232" t="s">
        <v>16</v>
      </c>
      <c r="E232">
        <v>15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 t="s">
        <v>20</v>
      </c>
      <c r="O232" s="1">
        <v>0</v>
      </c>
    </row>
    <row r="233" spans="1:15" hidden="1" x14ac:dyDescent="0.2">
      <c r="A233" t="s">
        <v>21</v>
      </c>
      <c r="B233">
        <v>2015</v>
      </c>
      <c r="C233">
        <v>50544.702850000001</v>
      </c>
      <c r="D233" t="s">
        <v>16</v>
      </c>
      <c r="E233">
        <v>15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 t="s">
        <v>20</v>
      </c>
      <c r="O233" s="1">
        <v>0</v>
      </c>
    </row>
    <row r="234" spans="1:15" hidden="1" x14ac:dyDescent="0.2">
      <c r="A234" t="s">
        <v>21</v>
      </c>
      <c r="B234">
        <v>2015</v>
      </c>
      <c r="C234">
        <v>55599.173130000003</v>
      </c>
      <c r="D234" t="s">
        <v>16</v>
      </c>
      <c r="E234">
        <v>15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 t="s">
        <v>20</v>
      </c>
      <c r="O234" s="1">
        <v>0</v>
      </c>
    </row>
    <row r="235" spans="1:15" hidden="1" x14ac:dyDescent="0.2">
      <c r="A235" t="s">
        <v>21</v>
      </c>
      <c r="B235">
        <v>2015</v>
      </c>
      <c r="C235">
        <v>61159.090450000003</v>
      </c>
      <c r="D235" t="s">
        <v>16</v>
      </c>
      <c r="E235">
        <v>15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 t="s">
        <v>20</v>
      </c>
      <c r="O235" s="1">
        <v>0</v>
      </c>
    </row>
    <row r="236" spans="1:15" hidden="1" x14ac:dyDescent="0.2">
      <c r="A236" t="s">
        <v>21</v>
      </c>
      <c r="B236">
        <v>2015</v>
      </c>
      <c r="C236">
        <v>67274.999490000002</v>
      </c>
      <c r="D236" t="s">
        <v>16</v>
      </c>
      <c r="E236">
        <v>15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 t="s">
        <v>20</v>
      </c>
      <c r="O236" s="1">
        <v>0</v>
      </c>
    </row>
    <row r="237" spans="1:15" hidden="1" x14ac:dyDescent="0.2">
      <c r="A237" t="s">
        <v>21</v>
      </c>
      <c r="B237">
        <v>2015</v>
      </c>
      <c r="C237">
        <v>74002.49944</v>
      </c>
      <c r="D237" t="s">
        <v>16</v>
      </c>
      <c r="E237">
        <v>15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 t="s">
        <v>20</v>
      </c>
      <c r="O237" s="1">
        <v>0</v>
      </c>
    </row>
    <row r="238" spans="1:15" hidden="1" x14ac:dyDescent="0.2">
      <c r="A238" t="s">
        <v>21</v>
      </c>
      <c r="B238">
        <v>2015</v>
      </c>
      <c r="C238">
        <v>81402.749389999997</v>
      </c>
      <c r="D238" t="s">
        <v>16</v>
      </c>
      <c r="E238">
        <v>15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 t="s">
        <v>20</v>
      </c>
      <c r="O238" s="1">
        <v>0</v>
      </c>
    </row>
    <row r="239" spans="1:15" hidden="1" x14ac:dyDescent="0.2">
      <c r="A239" t="s">
        <v>21</v>
      </c>
      <c r="B239">
        <v>2015</v>
      </c>
      <c r="C239">
        <v>89543.02433</v>
      </c>
      <c r="D239" t="s">
        <v>16</v>
      </c>
      <c r="E239">
        <v>15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 t="s">
        <v>20</v>
      </c>
      <c r="O239" s="1">
        <v>0</v>
      </c>
    </row>
    <row r="240" spans="1:15" hidden="1" x14ac:dyDescent="0.2">
      <c r="A240" t="s">
        <v>21</v>
      </c>
      <c r="B240">
        <v>2015</v>
      </c>
      <c r="C240">
        <v>98497.326759999996</v>
      </c>
      <c r="D240" t="s">
        <v>16</v>
      </c>
      <c r="E240">
        <v>15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 t="s">
        <v>20</v>
      </c>
      <c r="O240" s="1">
        <v>0</v>
      </c>
    </row>
    <row r="241" spans="1:15" hidden="1" x14ac:dyDescent="0.2">
      <c r="A241" t="s">
        <v>21</v>
      </c>
      <c r="B241">
        <v>2015</v>
      </c>
      <c r="C241">
        <v>108347.0594</v>
      </c>
      <c r="D241" t="s">
        <v>16</v>
      </c>
      <c r="E241">
        <v>15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 t="s">
        <v>20</v>
      </c>
      <c r="O241" s="1">
        <v>0</v>
      </c>
    </row>
    <row r="242" spans="1:15" hidden="1" x14ac:dyDescent="0.2">
      <c r="A242" t="s">
        <v>21</v>
      </c>
      <c r="B242">
        <v>2015</v>
      </c>
      <c r="C242">
        <v>119181.7654</v>
      </c>
      <c r="D242" t="s">
        <v>16</v>
      </c>
      <c r="E242">
        <v>15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 t="s">
        <v>20</v>
      </c>
      <c r="O242" s="1">
        <v>0</v>
      </c>
    </row>
    <row r="243" spans="1:15" hidden="1" x14ac:dyDescent="0.2">
      <c r="A243" t="s">
        <v>21</v>
      </c>
      <c r="B243">
        <v>2015</v>
      </c>
      <c r="C243">
        <v>131099.94190000001</v>
      </c>
      <c r="D243" t="s">
        <v>16</v>
      </c>
      <c r="E243">
        <v>15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 t="s">
        <v>20</v>
      </c>
      <c r="O243" s="1">
        <v>0</v>
      </c>
    </row>
    <row r="244" spans="1:15" hidden="1" x14ac:dyDescent="0.2">
      <c r="A244" t="s">
        <v>21</v>
      </c>
      <c r="B244">
        <v>2015</v>
      </c>
      <c r="C244">
        <v>144209.93609999999</v>
      </c>
      <c r="D244" t="s">
        <v>16</v>
      </c>
      <c r="E244">
        <v>15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 t="s">
        <v>20</v>
      </c>
      <c r="O244" s="1">
        <v>0</v>
      </c>
    </row>
    <row r="245" spans="1:15" hidden="1" x14ac:dyDescent="0.2">
      <c r="A245" t="s">
        <v>21</v>
      </c>
      <c r="B245">
        <v>2015</v>
      </c>
      <c r="C245">
        <v>158630.92970000001</v>
      </c>
      <c r="D245" t="s">
        <v>16</v>
      </c>
      <c r="E245">
        <v>15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 t="s">
        <v>20</v>
      </c>
      <c r="O245" s="1">
        <v>0</v>
      </c>
    </row>
    <row r="246" spans="1:15" hidden="1" x14ac:dyDescent="0.2">
      <c r="A246" t="s">
        <v>21</v>
      </c>
      <c r="B246">
        <v>2015</v>
      </c>
      <c r="C246">
        <v>174494.0227</v>
      </c>
      <c r="D246" t="s">
        <v>16</v>
      </c>
      <c r="E246">
        <v>15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 t="s">
        <v>20</v>
      </c>
      <c r="O246" s="1">
        <v>0</v>
      </c>
    </row>
    <row r="247" spans="1:15" hidden="1" x14ac:dyDescent="0.2">
      <c r="A247" t="s">
        <v>21</v>
      </c>
      <c r="B247">
        <v>2015</v>
      </c>
      <c r="C247">
        <v>191943.42499999999</v>
      </c>
      <c r="D247" t="s">
        <v>16</v>
      </c>
      <c r="E247">
        <v>15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 t="s">
        <v>20</v>
      </c>
      <c r="O247" s="1">
        <v>0</v>
      </c>
    </row>
    <row r="248" spans="1:15" hidden="1" x14ac:dyDescent="0.2">
      <c r="A248" t="s">
        <v>21</v>
      </c>
      <c r="B248">
        <v>2015</v>
      </c>
      <c r="C248">
        <v>211137.76749999999</v>
      </c>
      <c r="D248" t="s">
        <v>16</v>
      </c>
      <c r="E248">
        <v>15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 t="s">
        <v>20</v>
      </c>
      <c r="O248" s="1">
        <v>0</v>
      </c>
    </row>
    <row r="249" spans="1:15" hidden="1" x14ac:dyDescent="0.2">
      <c r="A249" t="s">
        <v>21</v>
      </c>
      <c r="B249">
        <v>2015</v>
      </c>
      <c r="C249">
        <v>232251.5442</v>
      </c>
      <c r="D249" t="s">
        <v>16</v>
      </c>
      <c r="E249">
        <v>15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 t="s">
        <v>20</v>
      </c>
      <c r="O249" s="1">
        <v>0</v>
      </c>
    </row>
    <row r="250" spans="1:15" hidden="1" x14ac:dyDescent="0.2">
      <c r="A250" t="s">
        <v>21</v>
      </c>
      <c r="B250">
        <v>2015</v>
      </c>
      <c r="C250">
        <v>255476.6986</v>
      </c>
      <c r="D250" t="s">
        <v>16</v>
      </c>
      <c r="E250">
        <v>15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 t="s">
        <v>20</v>
      </c>
      <c r="O250" s="1">
        <v>0</v>
      </c>
    </row>
    <row r="251" spans="1:15" hidden="1" x14ac:dyDescent="0.2">
      <c r="A251" t="s">
        <v>21</v>
      </c>
      <c r="B251">
        <v>2015</v>
      </c>
      <c r="C251">
        <v>281024.36849999998</v>
      </c>
      <c r="D251" t="s">
        <v>16</v>
      </c>
      <c r="E251">
        <v>15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 t="s">
        <v>20</v>
      </c>
      <c r="O251" s="1">
        <v>0</v>
      </c>
    </row>
    <row r="252" spans="1:15" hidden="1" x14ac:dyDescent="0.2">
      <c r="A252" t="s">
        <v>21</v>
      </c>
      <c r="B252">
        <v>2015</v>
      </c>
      <c r="C252">
        <v>309126.80530000001</v>
      </c>
      <c r="D252" t="s">
        <v>16</v>
      </c>
      <c r="E252">
        <v>15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 t="s">
        <v>20</v>
      </c>
      <c r="O252" s="1">
        <v>0</v>
      </c>
    </row>
    <row r="253" spans="1:15" hidden="1" x14ac:dyDescent="0.2">
      <c r="A253" t="s">
        <v>21</v>
      </c>
      <c r="B253">
        <v>2015</v>
      </c>
      <c r="C253">
        <v>340039.48590000003</v>
      </c>
      <c r="D253" t="s">
        <v>16</v>
      </c>
      <c r="E253">
        <v>15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 t="s">
        <v>20</v>
      </c>
      <c r="O253" s="1">
        <v>0</v>
      </c>
    </row>
    <row r="254" spans="1:15" hidden="1" x14ac:dyDescent="0.2">
      <c r="A254" t="s">
        <v>21</v>
      </c>
      <c r="B254">
        <v>2015</v>
      </c>
      <c r="C254">
        <v>374043.43440000003</v>
      </c>
      <c r="D254" t="s">
        <v>16</v>
      </c>
      <c r="E254">
        <v>15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 t="s">
        <v>20</v>
      </c>
      <c r="O254" s="1">
        <v>0</v>
      </c>
    </row>
    <row r="255" spans="1:15" hidden="1" x14ac:dyDescent="0.2">
      <c r="A255" t="s">
        <v>21</v>
      </c>
      <c r="B255">
        <v>2015</v>
      </c>
      <c r="C255">
        <v>411447.77789999999</v>
      </c>
      <c r="D255" t="s">
        <v>16</v>
      </c>
      <c r="E255">
        <v>15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 t="s">
        <v>20</v>
      </c>
      <c r="O255" s="1">
        <v>0</v>
      </c>
    </row>
    <row r="256" spans="1:15" hidden="1" x14ac:dyDescent="0.2">
      <c r="A256" t="s">
        <v>21</v>
      </c>
      <c r="B256">
        <v>2015</v>
      </c>
      <c r="C256">
        <v>452592.55570000003</v>
      </c>
      <c r="D256" t="s">
        <v>16</v>
      </c>
      <c r="E256">
        <v>15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 t="s">
        <v>20</v>
      </c>
      <c r="O256" s="1">
        <v>0</v>
      </c>
    </row>
    <row r="257" spans="1:15" hidden="1" x14ac:dyDescent="0.2">
      <c r="A257" t="s">
        <v>21</v>
      </c>
      <c r="B257">
        <v>2015</v>
      </c>
      <c r="C257">
        <v>497851.8112</v>
      </c>
      <c r="D257" t="s">
        <v>16</v>
      </c>
      <c r="E257">
        <v>15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 t="s">
        <v>20</v>
      </c>
      <c r="O257" s="1">
        <v>0</v>
      </c>
    </row>
    <row r="258" spans="1:15" hidden="1" x14ac:dyDescent="0.2">
      <c r="A258" t="s">
        <v>21</v>
      </c>
      <c r="B258">
        <v>2015</v>
      </c>
      <c r="C258">
        <v>547636.99239999999</v>
      </c>
      <c r="D258" t="s">
        <v>16</v>
      </c>
      <c r="E258">
        <v>15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 t="s">
        <v>20</v>
      </c>
      <c r="O258" s="1">
        <v>0</v>
      </c>
    </row>
    <row r="259" spans="1:15" hidden="1" x14ac:dyDescent="0.2">
      <c r="A259" t="s">
        <v>21</v>
      </c>
      <c r="B259">
        <v>2015</v>
      </c>
      <c r="C259">
        <v>602400.69160000002</v>
      </c>
      <c r="D259" t="s">
        <v>16</v>
      </c>
      <c r="E259">
        <v>15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 t="s">
        <v>20</v>
      </c>
      <c r="O259" s="1">
        <v>0</v>
      </c>
    </row>
    <row r="260" spans="1:15" hidden="1" x14ac:dyDescent="0.2">
      <c r="A260" t="s">
        <v>21</v>
      </c>
      <c r="B260">
        <v>2015</v>
      </c>
      <c r="C260">
        <v>662640.76080000005</v>
      </c>
      <c r="D260" t="s">
        <v>16</v>
      </c>
      <c r="E260">
        <v>15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 t="s">
        <v>20</v>
      </c>
      <c r="O260" s="1">
        <v>0</v>
      </c>
    </row>
    <row r="261" spans="1:15" hidden="1" x14ac:dyDescent="0.2">
      <c r="A261" t="s">
        <v>21</v>
      </c>
      <c r="B261">
        <v>2015</v>
      </c>
      <c r="C261">
        <v>728904.83689999999</v>
      </c>
      <c r="D261" t="s">
        <v>16</v>
      </c>
      <c r="E261">
        <v>15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 t="s">
        <v>20</v>
      </c>
      <c r="O261" s="1">
        <v>0</v>
      </c>
    </row>
    <row r="262" spans="1:15" hidden="1" x14ac:dyDescent="0.2">
      <c r="A262" t="s">
        <v>21</v>
      </c>
      <c r="B262">
        <v>2015</v>
      </c>
      <c r="C262">
        <v>801795.32050000003</v>
      </c>
      <c r="D262" t="s">
        <v>16</v>
      </c>
      <c r="E262">
        <v>15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 t="s">
        <v>20</v>
      </c>
      <c r="O262" s="1">
        <v>0</v>
      </c>
    </row>
    <row r="263" spans="1:15" hidden="1" x14ac:dyDescent="0.2">
      <c r="A263" t="s">
        <v>21</v>
      </c>
      <c r="B263">
        <v>2015</v>
      </c>
      <c r="C263">
        <v>881974.85259999998</v>
      </c>
      <c r="D263" t="s">
        <v>16</v>
      </c>
      <c r="E263">
        <v>15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 t="s">
        <v>20</v>
      </c>
      <c r="O263" s="1">
        <v>0</v>
      </c>
    </row>
    <row r="264" spans="1:15" hidden="1" x14ac:dyDescent="0.2">
      <c r="A264" t="s">
        <v>21</v>
      </c>
      <c r="B264">
        <v>2015</v>
      </c>
      <c r="C264">
        <v>970172.33779999998</v>
      </c>
      <c r="D264" t="s">
        <v>16</v>
      </c>
      <c r="E264">
        <v>15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 t="s">
        <v>20</v>
      </c>
      <c r="O264" s="1">
        <v>0</v>
      </c>
    </row>
    <row r="265" spans="1:15" hidden="1" x14ac:dyDescent="0.2">
      <c r="A265" t="s">
        <v>21</v>
      </c>
      <c r="B265">
        <v>2015</v>
      </c>
      <c r="C265">
        <v>1115698.189</v>
      </c>
      <c r="D265" t="s">
        <v>16</v>
      </c>
      <c r="E265">
        <v>15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 t="s">
        <v>20</v>
      </c>
      <c r="O265" s="1">
        <v>0</v>
      </c>
    </row>
    <row r="266" spans="1:15" hidden="1" x14ac:dyDescent="0.2">
      <c r="A266" t="s">
        <v>21</v>
      </c>
      <c r="B266">
        <v>2015</v>
      </c>
      <c r="C266">
        <v>1227268.007</v>
      </c>
      <c r="D266" t="s">
        <v>16</v>
      </c>
      <c r="E266">
        <v>15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 t="s">
        <v>20</v>
      </c>
      <c r="O266" s="1">
        <v>0</v>
      </c>
    </row>
    <row r="267" spans="1:15" hidden="1" x14ac:dyDescent="0.2">
      <c r="A267" t="s">
        <v>21</v>
      </c>
      <c r="B267">
        <v>2015</v>
      </c>
      <c r="C267">
        <v>1349994.808</v>
      </c>
      <c r="D267" t="s">
        <v>16</v>
      </c>
      <c r="E267">
        <v>15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 t="s">
        <v>20</v>
      </c>
      <c r="O267" s="1">
        <v>0</v>
      </c>
    </row>
    <row r="268" spans="1:15" hidden="1" x14ac:dyDescent="0.2">
      <c r="A268" t="s">
        <v>21</v>
      </c>
      <c r="B268">
        <v>2015</v>
      </c>
      <c r="C268">
        <v>1484994.2890000001</v>
      </c>
      <c r="D268" t="s">
        <v>16</v>
      </c>
      <c r="E268">
        <v>15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 t="s">
        <v>20</v>
      </c>
      <c r="O268" s="1">
        <v>0</v>
      </c>
    </row>
    <row r="269" spans="1:15" hidden="1" x14ac:dyDescent="0.2">
      <c r="A269" t="s">
        <v>21</v>
      </c>
      <c r="B269">
        <v>2015</v>
      </c>
      <c r="C269">
        <v>1633493.7180000001</v>
      </c>
      <c r="D269" t="s">
        <v>16</v>
      </c>
      <c r="E269">
        <v>15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 t="s">
        <v>20</v>
      </c>
      <c r="O269" s="1">
        <v>0</v>
      </c>
    </row>
    <row r="270" spans="1:15" hidden="1" x14ac:dyDescent="0.2">
      <c r="A270" t="s">
        <v>21</v>
      </c>
      <c r="B270">
        <v>2015</v>
      </c>
      <c r="C270">
        <v>1796843.09</v>
      </c>
      <c r="D270" t="s">
        <v>16</v>
      </c>
      <c r="E270">
        <v>15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 t="s">
        <v>20</v>
      </c>
      <c r="O270" s="1">
        <v>0</v>
      </c>
    </row>
    <row r="271" spans="1:15" hidden="1" x14ac:dyDescent="0.2">
      <c r="A271" t="s">
        <v>21</v>
      </c>
      <c r="B271">
        <v>2015</v>
      </c>
      <c r="C271">
        <v>1976527.399</v>
      </c>
      <c r="D271" t="s">
        <v>16</v>
      </c>
      <c r="E271">
        <v>15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 t="s">
        <v>20</v>
      </c>
      <c r="O271" s="1">
        <v>0</v>
      </c>
    </row>
    <row r="272" spans="1:15" hidden="1" x14ac:dyDescent="0.2">
      <c r="A272" t="s">
        <v>21</v>
      </c>
      <c r="B272">
        <v>2015</v>
      </c>
      <c r="C272">
        <v>2174180.1379999998</v>
      </c>
      <c r="D272" t="s">
        <v>16</v>
      </c>
      <c r="E272">
        <v>15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 t="s">
        <v>20</v>
      </c>
      <c r="O272" s="1">
        <v>0</v>
      </c>
    </row>
    <row r="273" spans="1:15" hidden="1" x14ac:dyDescent="0.2">
      <c r="A273" t="s">
        <v>21</v>
      </c>
      <c r="B273">
        <v>2015</v>
      </c>
      <c r="C273">
        <v>2391598.1519999998</v>
      </c>
      <c r="D273" t="s">
        <v>16</v>
      </c>
      <c r="E273">
        <v>15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 t="s">
        <v>20</v>
      </c>
      <c r="O273" s="1">
        <v>0</v>
      </c>
    </row>
    <row r="274" spans="1:15" hidden="1" x14ac:dyDescent="0.2">
      <c r="A274" t="s">
        <v>21</v>
      </c>
      <c r="B274">
        <v>2015</v>
      </c>
      <c r="C274">
        <v>2630757.9670000002</v>
      </c>
      <c r="D274" t="s">
        <v>16</v>
      </c>
      <c r="E274">
        <v>15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 t="s">
        <v>20</v>
      </c>
      <c r="O274" s="1">
        <v>0</v>
      </c>
    </row>
    <row r="275" spans="1:15" hidden="1" x14ac:dyDescent="0.2">
      <c r="A275" t="s">
        <v>21</v>
      </c>
      <c r="B275">
        <v>2015</v>
      </c>
      <c r="C275">
        <v>2893833.764</v>
      </c>
      <c r="D275" t="s">
        <v>16</v>
      </c>
      <c r="E275">
        <v>15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 t="s">
        <v>20</v>
      </c>
      <c r="O275" s="1">
        <v>0</v>
      </c>
    </row>
    <row r="276" spans="1:15" hidden="1" x14ac:dyDescent="0.2">
      <c r="A276" t="s">
        <v>21</v>
      </c>
      <c r="B276">
        <v>2015</v>
      </c>
      <c r="C276">
        <v>3183217.1409999998</v>
      </c>
      <c r="D276" t="s">
        <v>16</v>
      </c>
      <c r="E276">
        <v>15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 t="s">
        <v>20</v>
      </c>
      <c r="O276" s="1">
        <v>0</v>
      </c>
    </row>
    <row r="277" spans="1:15" hidden="1" x14ac:dyDescent="0.2">
      <c r="A277" t="s">
        <v>21</v>
      </c>
      <c r="B277">
        <v>2015</v>
      </c>
      <c r="C277">
        <v>3501538.855</v>
      </c>
      <c r="D277" t="s">
        <v>16</v>
      </c>
      <c r="E277">
        <v>15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 t="s">
        <v>20</v>
      </c>
      <c r="O277" s="1">
        <v>0</v>
      </c>
    </row>
    <row r="278" spans="1:15" hidden="1" x14ac:dyDescent="0.2">
      <c r="A278" t="s">
        <v>21</v>
      </c>
      <c r="B278">
        <v>2015</v>
      </c>
      <c r="C278">
        <v>3851692.74</v>
      </c>
      <c r="D278" t="s">
        <v>16</v>
      </c>
      <c r="E278">
        <v>15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 t="s">
        <v>20</v>
      </c>
      <c r="O278" s="1">
        <v>0</v>
      </c>
    </row>
    <row r="279" spans="1:15" hidden="1" x14ac:dyDescent="0.2">
      <c r="A279" t="s">
        <v>21</v>
      </c>
      <c r="B279">
        <v>2015</v>
      </c>
      <c r="C279">
        <v>4236862.0140000004</v>
      </c>
      <c r="D279" t="s">
        <v>16</v>
      </c>
      <c r="E279">
        <v>15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 t="s">
        <v>20</v>
      </c>
      <c r="O279" s="1">
        <v>0</v>
      </c>
    </row>
    <row r="280" spans="1:15" hidden="1" x14ac:dyDescent="0.2">
      <c r="A280" t="s">
        <v>21</v>
      </c>
      <c r="B280">
        <v>2015</v>
      </c>
      <c r="C280">
        <v>4660548.216</v>
      </c>
      <c r="D280" t="s">
        <v>16</v>
      </c>
      <c r="E280">
        <v>15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 t="s">
        <v>20</v>
      </c>
      <c r="O280" s="1">
        <v>0</v>
      </c>
    </row>
    <row r="281" spans="1:15" hidden="1" x14ac:dyDescent="0.2">
      <c r="A281" t="s">
        <v>21</v>
      </c>
      <c r="B281">
        <v>2015</v>
      </c>
      <c r="C281">
        <v>5126603.0369999995</v>
      </c>
      <c r="D281" t="s">
        <v>16</v>
      </c>
      <c r="E281">
        <v>15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 t="s">
        <v>20</v>
      </c>
      <c r="O281" s="1">
        <v>0</v>
      </c>
    </row>
    <row r="282" spans="1:15" hidden="1" x14ac:dyDescent="0.2">
      <c r="A282" t="s">
        <v>21</v>
      </c>
      <c r="B282">
        <v>2015</v>
      </c>
      <c r="C282">
        <v>5639263.341</v>
      </c>
      <c r="D282" t="s">
        <v>16</v>
      </c>
      <c r="E282">
        <v>15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 t="s">
        <v>20</v>
      </c>
      <c r="O282" s="1">
        <v>0</v>
      </c>
    </row>
    <row r="283" spans="1:15" hidden="1" x14ac:dyDescent="0.2">
      <c r="A283" t="s">
        <v>21</v>
      </c>
      <c r="B283">
        <v>2015</v>
      </c>
      <c r="C283">
        <v>6203189.6749999998</v>
      </c>
      <c r="D283" t="s">
        <v>16</v>
      </c>
      <c r="E283">
        <v>15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 t="s">
        <v>20</v>
      </c>
      <c r="O283" s="1">
        <v>0</v>
      </c>
    </row>
    <row r="284" spans="1:15" hidden="1" x14ac:dyDescent="0.2">
      <c r="A284" t="s">
        <v>21</v>
      </c>
      <c r="B284">
        <v>2015</v>
      </c>
      <c r="C284">
        <v>6823508.6430000002</v>
      </c>
      <c r="D284" t="s">
        <v>16</v>
      </c>
      <c r="E284">
        <v>15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 t="s">
        <v>20</v>
      </c>
      <c r="O284" s="1">
        <v>0</v>
      </c>
    </row>
    <row r="285" spans="1:15" hidden="1" x14ac:dyDescent="0.2">
      <c r="A285" t="s">
        <v>21</v>
      </c>
      <c r="B285">
        <v>2015</v>
      </c>
      <c r="C285">
        <v>7505859.5070000002</v>
      </c>
      <c r="D285" t="s">
        <v>16</v>
      </c>
      <c r="E285">
        <v>15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 t="s">
        <v>20</v>
      </c>
      <c r="O285" s="1">
        <v>0</v>
      </c>
    </row>
    <row r="286" spans="1:15" hidden="1" x14ac:dyDescent="0.2">
      <c r="A286" t="s">
        <v>21</v>
      </c>
      <c r="B286">
        <v>2015</v>
      </c>
      <c r="C286">
        <v>8256445.4570000004</v>
      </c>
      <c r="D286" t="s">
        <v>16</v>
      </c>
      <c r="E286">
        <v>15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 t="s">
        <v>20</v>
      </c>
      <c r="O286" s="1">
        <v>0</v>
      </c>
    </row>
    <row r="287" spans="1:15" hidden="1" x14ac:dyDescent="0.2">
      <c r="A287" t="s">
        <v>21</v>
      </c>
      <c r="B287">
        <v>2015</v>
      </c>
      <c r="C287">
        <v>9082090.0030000005</v>
      </c>
      <c r="D287" t="s">
        <v>16</v>
      </c>
      <c r="E287">
        <v>15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 t="s">
        <v>20</v>
      </c>
      <c r="O287" s="1">
        <v>0</v>
      </c>
    </row>
    <row r="288" spans="1:15" hidden="1" x14ac:dyDescent="0.2">
      <c r="A288" t="s">
        <v>21</v>
      </c>
      <c r="B288">
        <v>2015</v>
      </c>
      <c r="C288">
        <v>9990299.0040000007</v>
      </c>
      <c r="D288" t="s">
        <v>16</v>
      </c>
      <c r="E288">
        <v>15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 t="s">
        <v>20</v>
      </c>
      <c r="O288" s="1">
        <v>0</v>
      </c>
    </row>
    <row r="289" spans="1:15" hidden="1" x14ac:dyDescent="0.2">
      <c r="A289" t="s">
        <v>21</v>
      </c>
      <c r="B289">
        <v>2015</v>
      </c>
      <c r="C289">
        <v>10989328.9</v>
      </c>
      <c r="D289" t="s">
        <v>16</v>
      </c>
      <c r="E289">
        <v>15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 t="s">
        <v>20</v>
      </c>
      <c r="O289" s="1">
        <v>0</v>
      </c>
    </row>
    <row r="290" spans="1:15" hidden="1" x14ac:dyDescent="0.2">
      <c r="A290" t="s">
        <v>21</v>
      </c>
      <c r="B290">
        <v>2015</v>
      </c>
      <c r="C290">
        <v>12088261.789999999</v>
      </c>
      <c r="D290" t="s">
        <v>16</v>
      </c>
      <c r="E290">
        <v>15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 t="s">
        <v>20</v>
      </c>
      <c r="O290" s="1">
        <v>0</v>
      </c>
    </row>
    <row r="291" spans="1:15" hidden="1" x14ac:dyDescent="0.2">
      <c r="A291" t="s">
        <v>21</v>
      </c>
      <c r="B291">
        <v>2015</v>
      </c>
      <c r="C291">
        <v>13297087.970000001</v>
      </c>
      <c r="D291" t="s">
        <v>16</v>
      </c>
      <c r="E291">
        <v>15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 t="s">
        <v>20</v>
      </c>
      <c r="O291" s="1">
        <v>0</v>
      </c>
    </row>
    <row r="292" spans="1:15" hidden="1" x14ac:dyDescent="0.2">
      <c r="A292" t="s">
        <v>21</v>
      </c>
      <c r="B292">
        <v>2015</v>
      </c>
      <c r="C292">
        <v>14626796.77</v>
      </c>
      <c r="D292" t="s">
        <v>16</v>
      </c>
      <c r="E292">
        <v>15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 t="s">
        <v>20</v>
      </c>
      <c r="O292" s="1">
        <v>0</v>
      </c>
    </row>
    <row r="293" spans="1:15" hidden="1" x14ac:dyDescent="0.2">
      <c r="A293" t="s">
        <v>21</v>
      </c>
      <c r="B293">
        <v>2015</v>
      </c>
      <c r="C293">
        <v>16089476.449999999</v>
      </c>
      <c r="D293" t="s">
        <v>16</v>
      </c>
      <c r="E293">
        <v>15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 t="s">
        <v>20</v>
      </c>
      <c r="O293" s="1">
        <v>0</v>
      </c>
    </row>
    <row r="294" spans="1:15" hidden="1" x14ac:dyDescent="0.2">
      <c r="A294" t="s">
        <v>21</v>
      </c>
      <c r="B294">
        <v>2015</v>
      </c>
      <c r="C294">
        <v>17698424.09</v>
      </c>
      <c r="D294" t="s">
        <v>16</v>
      </c>
      <c r="E294">
        <v>15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 t="s">
        <v>20</v>
      </c>
      <c r="O294" s="1">
        <v>0</v>
      </c>
    </row>
    <row r="295" spans="1:15" hidden="1" x14ac:dyDescent="0.2">
      <c r="A295" t="s">
        <v>21</v>
      </c>
      <c r="B295">
        <v>2015</v>
      </c>
      <c r="C295">
        <v>19468266.5</v>
      </c>
      <c r="D295" t="s">
        <v>16</v>
      </c>
      <c r="E295">
        <v>15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 t="s">
        <v>20</v>
      </c>
      <c r="O295" s="1">
        <v>0</v>
      </c>
    </row>
    <row r="296" spans="1:15" hidden="1" x14ac:dyDescent="0.2">
      <c r="A296" t="s">
        <v>21</v>
      </c>
      <c r="B296">
        <v>2015</v>
      </c>
      <c r="C296">
        <v>21415093.149999999</v>
      </c>
      <c r="D296" t="s">
        <v>16</v>
      </c>
      <c r="E296">
        <v>15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 t="s">
        <v>20</v>
      </c>
      <c r="O296" s="1">
        <v>0</v>
      </c>
    </row>
    <row r="297" spans="1:15" hidden="1" x14ac:dyDescent="0.2">
      <c r="A297" t="s">
        <v>21</v>
      </c>
      <c r="B297">
        <v>2015</v>
      </c>
      <c r="C297">
        <v>23556602.469999999</v>
      </c>
      <c r="D297" t="s">
        <v>16</v>
      </c>
      <c r="E297">
        <v>15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 t="s">
        <v>20</v>
      </c>
      <c r="O297" s="1">
        <v>0</v>
      </c>
    </row>
    <row r="298" spans="1:15" hidden="1" x14ac:dyDescent="0.2">
      <c r="A298" t="s">
        <v>21</v>
      </c>
      <c r="B298">
        <v>2015</v>
      </c>
      <c r="C298">
        <v>25912262.710000001</v>
      </c>
      <c r="D298" t="s">
        <v>16</v>
      </c>
      <c r="E298">
        <v>15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 t="s">
        <v>20</v>
      </c>
      <c r="O298" s="1">
        <v>0</v>
      </c>
    </row>
    <row r="299" spans="1:15" hidden="1" x14ac:dyDescent="0.2">
      <c r="A299" t="s">
        <v>21</v>
      </c>
      <c r="B299">
        <v>2015</v>
      </c>
      <c r="C299">
        <v>28503488.989999998</v>
      </c>
      <c r="D299" t="s">
        <v>16</v>
      </c>
      <c r="E299">
        <v>15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 t="s">
        <v>20</v>
      </c>
      <c r="O299" s="1">
        <v>0</v>
      </c>
    </row>
    <row r="300" spans="1:15" hidden="1" x14ac:dyDescent="0.2">
      <c r="A300" t="s">
        <v>21</v>
      </c>
      <c r="B300">
        <v>2015</v>
      </c>
      <c r="C300">
        <v>31353837.879999999</v>
      </c>
      <c r="D300" t="s">
        <v>16</v>
      </c>
      <c r="E300">
        <v>15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 t="s">
        <v>20</v>
      </c>
      <c r="O300" s="1">
        <v>0</v>
      </c>
    </row>
    <row r="301" spans="1:15" hidden="1" x14ac:dyDescent="0.2">
      <c r="A301" t="s">
        <v>21</v>
      </c>
      <c r="B301">
        <v>2015</v>
      </c>
      <c r="C301">
        <v>34489221.670000002</v>
      </c>
      <c r="D301" t="s">
        <v>16</v>
      </c>
      <c r="E301">
        <v>15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 t="s">
        <v>20</v>
      </c>
      <c r="O301" s="1">
        <v>0</v>
      </c>
    </row>
    <row r="302" spans="1:15" hidden="1" x14ac:dyDescent="0.2">
      <c r="A302" t="s">
        <v>21</v>
      </c>
      <c r="B302">
        <v>2015</v>
      </c>
      <c r="C302">
        <v>37938143.840000004</v>
      </c>
      <c r="D302" t="s">
        <v>16</v>
      </c>
      <c r="E302">
        <v>15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 t="s">
        <v>20</v>
      </c>
      <c r="O302" s="1">
        <v>0</v>
      </c>
    </row>
    <row r="303" spans="1:15" hidden="1" x14ac:dyDescent="0.2">
      <c r="A303" t="s">
        <v>21</v>
      </c>
      <c r="B303">
        <v>2015</v>
      </c>
      <c r="C303">
        <v>41731958.219999999</v>
      </c>
      <c r="D303" t="s">
        <v>16</v>
      </c>
      <c r="E303">
        <v>15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 t="s">
        <v>20</v>
      </c>
      <c r="O303" s="1">
        <v>0</v>
      </c>
    </row>
    <row r="304" spans="1:15" hidden="1" x14ac:dyDescent="0.2">
      <c r="A304" t="s">
        <v>21</v>
      </c>
      <c r="B304">
        <v>2015</v>
      </c>
      <c r="C304">
        <v>45905154.049999997</v>
      </c>
      <c r="D304" t="s">
        <v>16</v>
      </c>
      <c r="E304">
        <v>15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 t="s">
        <v>20</v>
      </c>
      <c r="O304" s="1">
        <v>0</v>
      </c>
    </row>
    <row r="305" spans="1:15" hidden="1" x14ac:dyDescent="0.2">
      <c r="A305" t="s">
        <v>21</v>
      </c>
      <c r="B305">
        <v>2015</v>
      </c>
      <c r="C305">
        <v>50495669.450000003</v>
      </c>
      <c r="D305" t="s">
        <v>16</v>
      </c>
      <c r="E305">
        <v>15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 t="s">
        <v>20</v>
      </c>
      <c r="O305" s="1">
        <v>0</v>
      </c>
    </row>
    <row r="306" spans="1:15" hidden="1" x14ac:dyDescent="0.2">
      <c r="A306" t="s">
        <v>21</v>
      </c>
      <c r="B306">
        <v>2015</v>
      </c>
      <c r="C306">
        <v>55545236.399999999</v>
      </c>
      <c r="D306" t="s">
        <v>16</v>
      </c>
      <c r="E306">
        <v>15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 t="s">
        <v>20</v>
      </c>
      <c r="O306" s="1">
        <v>0</v>
      </c>
    </row>
    <row r="307" spans="1:15" hidden="1" x14ac:dyDescent="0.2">
      <c r="A307" t="s">
        <v>21</v>
      </c>
      <c r="B307">
        <v>2015</v>
      </c>
      <c r="C307">
        <v>61099760.039999999</v>
      </c>
      <c r="D307" t="s">
        <v>16</v>
      </c>
      <c r="E307">
        <v>15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 t="s">
        <v>20</v>
      </c>
      <c r="O307" s="1">
        <v>0</v>
      </c>
    </row>
    <row r="308" spans="1:15" hidden="1" x14ac:dyDescent="0.2">
      <c r="A308" t="s">
        <v>21</v>
      </c>
      <c r="B308">
        <v>2015</v>
      </c>
      <c r="C308">
        <v>67209736.040000007</v>
      </c>
      <c r="D308" t="s">
        <v>16</v>
      </c>
      <c r="E308">
        <v>15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 t="s">
        <v>20</v>
      </c>
      <c r="O308" s="1">
        <v>0</v>
      </c>
    </row>
    <row r="309" spans="1:15" hidden="1" x14ac:dyDescent="0.2">
      <c r="A309" t="s">
        <v>21</v>
      </c>
      <c r="B309">
        <v>2015</v>
      </c>
      <c r="C309">
        <v>73930709.640000001</v>
      </c>
      <c r="D309" t="s">
        <v>16</v>
      </c>
      <c r="E309">
        <v>15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 t="s">
        <v>20</v>
      </c>
      <c r="O309" s="1">
        <v>0</v>
      </c>
    </row>
    <row r="310" spans="1:15" hidden="1" x14ac:dyDescent="0.2">
      <c r="A310" t="s">
        <v>21</v>
      </c>
      <c r="B310">
        <v>2015</v>
      </c>
      <c r="C310">
        <v>81323780.609999999</v>
      </c>
      <c r="D310" t="s">
        <v>16</v>
      </c>
      <c r="E310">
        <v>15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 t="s">
        <v>20</v>
      </c>
      <c r="O310" s="1">
        <v>0</v>
      </c>
    </row>
    <row r="311" spans="1:15" hidden="1" x14ac:dyDescent="0.2">
      <c r="A311" t="s">
        <v>21</v>
      </c>
      <c r="B311">
        <v>2015</v>
      </c>
      <c r="C311">
        <v>89456158.670000002</v>
      </c>
      <c r="D311" t="s">
        <v>16</v>
      </c>
      <c r="E311">
        <v>15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 t="s">
        <v>20</v>
      </c>
      <c r="O311" s="1">
        <v>0</v>
      </c>
    </row>
    <row r="312" spans="1:15" hidden="1" x14ac:dyDescent="0.2">
      <c r="A312" t="s">
        <v>21</v>
      </c>
      <c r="B312">
        <v>2015</v>
      </c>
      <c r="C312">
        <v>98401774.540000007</v>
      </c>
      <c r="D312" t="s">
        <v>16</v>
      </c>
      <c r="E312">
        <v>15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 t="s">
        <v>20</v>
      </c>
      <c r="O312" s="1">
        <v>0</v>
      </c>
    </row>
    <row r="313" spans="1:15" hidden="1" x14ac:dyDescent="0.2">
      <c r="A313" t="s">
        <v>21</v>
      </c>
      <c r="B313">
        <v>2015</v>
      </c>
      <c r="C313">
        <v>113162040.7</v>
      </c>
      <c r="D313" t="s">
        <v>16</v>
      </c>
      <c r="E313">
        <v>15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 t="s">
        <v>20</v>
      </c>
      <c r="O313" s="1">
        <v>0</v>
      </c>
    </row>
    <row r="314" spans="1:15" hidden="1" x14ac:dyDescent="0.2">
      <c r="A314" t="s">
        <v>21</v>
      </c>
      <c r="B314">
        <v>2015</v>
      </c>
      <c r="C314">
        <v>130136346.8</v>
      </c>
      <c r="D314" t="s">
        <v>16</v>
      </c>
      <c r="E314">
        <v>15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 t="s">
        <v>20</v>
      </c>
      <c r="O314" s="1">
        <v>0</v>
      </c>
    </row>
    <row r="315" spans="1:15" hidden="1" x14ac:dyDescent="0.2">
      <c r="A315" t="s">
        <v>21</v>
      </c>
      <c r="B315">
        <v>2015</v>
      </c>
      <c r="C315">
        <v>156163616.19999999</v>
      </c>
      <c r="D315" t="s">
        <v>16</v>
      </c>
      <c r="E315">
        <v>15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</v>
      </c>
      <c r="N315" t="s">
        <v>20</v>
      </c>
      <c r="O315" s="1">
        <v>0</v>
      </c>
    </row>
    <row r="316" spans="1:15" hidden="1" x14ac:dyDescent="0.2">
      <c r="A316" t="s">
        <v>21</v>
      </c>
      <c r="B316">
        <v>2015</v>
      </c>
      <c r="C316">
        <v>187396339.40000001</v>
      </c>
      <c r="D316" t="s">
        <v>16</v>
      </c>
      <c r="E316">
        <v>15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 t="s">
        <v>20</v>
      </c>
      <c r="O316" s="1">
        <v>0</v>
      </c>
    </row>
    <row r="317" spans="1:15" hidden="1" x14ac:dyDescent="0.2">
      <c r="A317" t="s">
        <v>21</v>
      </c>
      <c r="B317">
        <v>2015</v>
      </c>
      <c r="C317">
        <v>224875607.30000001</v>
      </c>
      <c r="D317" t="s">
        <v>16</v>
      </c>
      <c r="E317">
        <v>15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 t="s">
        <v>20</v>
      </c>
      <c r="O317" s="1">
        <v>0</v>
      </c>
    </row>
    <row r="318" spans="1:15" hidden="1" x14ac:dyDescent="0.2">
      <c r="A318" t="s">
        <v>21</v>
      </c>
      <c r="B318">
        <v>2015</v>
      </c>
      <c r="C318">
        <v>269850728.80000001</v>
      </c>
      <c r="D318" t="s">
        <v>16</v>
      </c>
      <c r="E318">
        <v>15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</v>
      </c>
      <c r="N318" t="s">
        <v>20</v>
      </c>
      <c r="O318" s="1">
        <v>0</v>
      </c>
    </row>
    <row r="319" spans="1:15" hidden="1" x14ac:dyDescent="0.2">
      <c r="A319" t="s">
        <v>21</v>
      </c>
      <c r="B319">
        <v>2015</v>
      </c>
      <c r="C319">
        <v>323820874.5</v>
      </c>
      <c r="D319" t="s">
        <v>16</v>
      </c>
      <c r="E319">
        <v>15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 t="s">
        <v>20</v>
      </c>
      <c r="O319" s="1">
        <v>0</v>
      </c>
    </row>
    <row r="320" spans="1:15" hidden="1" x14ac:dyDescent="0.2">
      <c r="A320" t="s">
        <v>21</v>
      </c>
      <c r="B320">
        <v>2015</v>
      </c>
      <c r="C320">
        <v>388585049.39999998</v>
      </c>
      <c r="D320" t="s">
        <v>16</v>
      </c>
      <c r="E320">
        <v>15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 t="s">
        <v>20</v>
      </c>
      <c r="O320" s="1">
        <v>0</v>
      </c>
    </row>
    <row r="321" spans="1:15" hidden="1" x14ac:dyDescent="0.2">
      <c r="A321" t="s">
        <v>21</v>
      </c>
      <c r="B321">
        <v>2015</v>
      </c>
      <c r="C321">
        <v>466302059.30000001</v>
      </c>
      <c r="D321" t="s">
        <v>16</v>
      </c>
      <c r="E321">
        <v>15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 t="s">
        <v>20</v>
      </c>
      <c r="O321" s="1">
        <v>0</v>
      </c>
    </row>
    <row r="322" spans="1:15" hidden="1" x14ac:dyDescent="0.2">
      <c r="A322" t="s">
        <v>21</v>
      </c>
      <c r="B322">
        <v>2015</v>
      </c>
      <c r="C322">
        <v>559562471.20000005</v>
      </c>
      <c r="D322" t="s">
        <v>16</v>
      </c>
      <c r="E322">
        <v>15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 t="s">
        <v>20</v>
      </c>
      <c r="O322" s="1">
        <v>0</v>
      </c>
    </row>
    <row r="323" spans="1:15" hidden="1" x14ac:dyDescent="0.2">
      <c r="A323" t="s">
        <v>21</v>
      </c>
      <c r="B323">
        <v>2015</v>
      </c>
      <c r="C323">
        <v>671474965.39999998</v>
      </c>
      <c r="D323" t="s">
        <v>16</v>
      </c>
      <c r="E323">
        <v>15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 t="s">
        <v>20</v>
      </c>
      <c r="O323" s="1">
        <v>0</v>
      </c>
    </row>
    <row r="324" spans="1:15" hidden="1" x14ac:dyDescent="0.2">
      <c r="A324" t="s">
        <v>20</v>
      </c>
      <c r="B324">
        <v>2015</v>
      </c>
      <c r="C324">
        <v>1054051.9709999999</v>
      </c>
      <c r="D324" t="s">
        <v>16</v>
      </c>
      <c r="E324">
        <v>30</v>
      </c>
      <c r="F324">
        <v>0.71160408799999997</v>
      </c>
      <c r="G324">
        <v>1236285.7960000001</v>
      </c>
      <c r="H324">
        <v>0</v>
      </c>
      <c r="I324">
        <v>0.21992199000000001</v>
      </c>
      <c r="J324">
        <v>0</v>
      </c>
      <c r="K324">
        <v>0</v>
      </c>
      <c r="L324">
        <v>0</v>
      </c>
      <c r="M324">
        <v>1</v>
      </c>
      <c r="N324" t="s">
        <v>17</v>
      </c>
      <c r="O324" s="1">
        <v>1050000</v>
      </c>
    </row>
    <row r="325" spans="1:15" hidden="1" x14ac:dyDescent="0.2">
      <c r="A325" t="s">
        <v>20</v>
      </c>
      <c r="B325">
        <v>2015</v>
      </c>
      <c r="C325">
        <v>1830268.0689999999</v>
      </c>
      <c r="D325" t="s">
        <v>16</v>
      </c>
      <c r="E325">
        <v>30</v>
      </c>
      <c r="F325">
        <v>0.71520368000000001</v>
      </c>
      <c r="G325">
        <v>1830866.6140000001</v>
      </c>
      <c r="H325">
        <v>0</v>
      </c>
      <c r="I325">
        <v>0.18365588199999999</v>
      </c>
      <c r="J325">
        <v>0</v>
      </c>
      <c r="K325">
        <v>0</v>
      </c>
      <c r="L325">
        <v>0</v>
      </c>
      <c r="M325">
        <v>1</v>
      </c>
      <c r="N325" t="s">
        <v>17</v>
      </c>
      <c r="O325" s="1">
        <v>1830000</v>
      </c>
    </row>
    <row r="326" spans="1:15" hidden="1" x14ac:dyDescent="0.2">
      <c r="A326" t="s">
        <v>20</v>
      </c>
      <c r="B326">
        <v>2015</v>
      </c>
      <c r="C326">
        <v>3211772.5589999999</v>
      </c>
      <c r="D326" t="s">
        <v>16</v>
      </c>
      <c r="E326">
        <v>30</v>
      </c>
      <c r="F326">
        <v>0.72097674199999995</v>
      </c>
      <c r="G326">
        <v>2737353.9539999999</v>
      </c>
      <c r="H326">
        <v>0</v>
      </c>
      <c r="I326">
        <v>0.15490116500000001</v>
      </c>
      <c r="J326">
        <v>0</v>
      </c>
      <c r="K326">
        <v>0</v>
      </c>
      <c r="L326">
        <v>0</v>
      </c>
      <c r="M326">
        <v>1</v>
      </c>
      <c r="N326" t="s">
        <v>17</v>
      </c>
      <c r="O326" s="1">
        <v>3210000</v>
      </c>
    </row>
    <row r="327" spans="1:15" hidden="1" x14ac:dyDescent="0.2">
      <c r="A327" t="s">
        <v>20</v>
      </c>
      <c r="B327">
        <v>2015</v>
      </c>
      <c r="C327">
        <v>10036819.66</v>
      </c>
      <c r="D327" t="s">
        <v>16</v>
      </c>
      <c r="E327">
        <v>30</v>
      </c>
      <c r="F327">
        <v>0.72857259200000002</v>
      </c>
      <c r="G327">
        <v>6224540.0099999998</v>
      </c>
      <c r="H327">
        <v>0</v>
      </c>
      <c r="I327">
        <v>0.11502633600000001</v>
      </c>
      <c r="J327">
        <v>0</v>
      </c>
      <c r="K327">
        <v>0</v>
      </c>
      <c r="L327">
        <v>0</v>
      </c>
      <c r="M327">
        <v>1</v>
      </c>
      <c r="N327" t="s">
        <v>17</v>
      </c>
      <c r="O327" s="1">
        <v>10000000</v>
      </c>
    </row>
    <row r="328" spans="1:15" hidden="1" x14ac:dyDescent="0.2">
      <c r="A328" t="s">
        <v>20</v>
      </c>
      <c r="B328">
        <v>2015</v>
      </c>
      <c r="C328">
        <v>31609017.359999999</v>
      </c>
      <c r="D328" t="s">
        <v>16</v>
      </c>
      <c r="E328">
        <v>30</v>
      </c>
      <c r="F328">
        <v>0.73509043699999999</v>
      </c>
      <c r="G328">
        <v>14357967.470000001</v>
      </c>
      <c r="H328">
        <v>0</v>
      </c>
      <c r="I328">
        <v>9.1376200000000005E-2</v>
      </c>
      <c r="J328">
        <v>0</v>
      </c>
      <c r="K328">
        <v>0</v>
      </c>
      <c r="L328">
        <v>0</v>
      </c>
      <c r="M328">
        <v>1</v>
      </c>
      <c r="N328" t="s">
        <v>17</v>
      </c>
      <c r="O328" s="1">
        <v>31600000</v>
      </c>
    </row>
    <row r="329" spans="1:15" hidden="1" x14ac:dyDescent="0.2">
      <c r="A329" t="s">
        <v>20</v>
      </c>
      <c r="B329">
        <v>2015</v>
      </c>
      <c r="C329">
        <v>99788337.689999998</v>
      </c>
      <c r="D329" t="s">
        <v>16</v>
      </c>
      <c r="E329">
        <v>30</v>
      </c>
      <c r="F329">
        <v>0.73937964700000003</v>
      </c>
      <c r="G329">
        <v>33427252.370000001</v>
      </c>
      <c r="H329">
        <v>0</v>
      </c>
      <c r="I329">
        <v>7.7595748000000006E-2</v>
      </c>
      <c r="J329">
        <v>0</v>
      </c>
      <c r="K329">
        <v>0</v>
      </c>
      <c r="L329">
        <v>0</v>
      </c>
      <c r="M329">
        <v>1</v>
      </c>
      <c r="N329" t="s">
        <v>17</v>
      </c>
      <c r="O329" s="1">
        <v>99800000</v>
      </c>
    </row>
    <row r="330" spans="1:15" hidden="1" x14ac:dyDescent="0.2">
      <c r="A330" t="s">
        <v>20</v>
      </c>
      <c r="B330">
        <v>2015</v>
      </c>
      <c r="C330">
        <v>315268823.30000001</v>
      </c>
      <c r="D330" t="s">
        <v>16</v>
      </c>
      <c r="E330">
        <v>30</v>
      </c>
      <c r="F330">
        <v>0.84159509099999996</v>
      </c>
      <c r="G330">
        <v>78252039.799999997</v>
      </c>
      <c r="H330">
        <v>0</v>
      </c>
      <c r="I330">
        <v>6.9634460999999995E-2</v>
      </c>
      <c r="J330">
        <v>0</v>
      </c>
      <c r="K330">
        <v>0</v>
      </c>
      <c r="L330">
        <v>0</v>
      </c>
      <c r="M330">
        <v>1</v>
      </c>
      <c r="N330" t="s">
        <v>17</v>
      </c>
      <c r="O330" s="1">
        <v>315000000</v>
      </c>
    </row>
    <row r="331" spans="1:15" hidden="1" x14ac:dyDescent="0.2">
      <c r="A331" t="s">
        <v>20</v>
      </c>
      <c r="B331">
        <v>2015</v>
      </c>
      <c r="C331">
        <v>996293619.89999998</v>
      </c>
      <c r="D331" t="s">
        <v>16</v>
      </c>
      <c r="E331">
        <v>30</v>
      </c>
      <c r="F331">
        <v>0.76410542800000003</v>
      </c>
      <c r="G331">
        <v>206084845.09999999</v>
      </c>
      <c r="H331">
        <v>0</v>
      </c>
      <c r="I331">
        <v>6.5164901999999997E-2</v>
      </c>
      <c r="J331">
        <v>0</v>
      </c>
      <c r="K331">
        <v>0</v>
      </c>
      <c r="L331">
        <v>0</v>
      </c>
      <c r="M331">
        <v>1</v>
      </c>
      <c r="N331" t="s">
        <v>17</v>
      </c>
      <c r="O331" s="1">
        <v>996000000</v>
      </c>
    </row>
    <row r="332" spans="1:15" hidden="1" x14ac:dyDescent="0.2">
      <c r="A332" t="s">
        <v>20</v>
      </c>
      <c r="B332">
        <v>2020</v>
      </c>
      <c r="C332">
        <v>1054051.9709999999</v>
      </c>
      <c r="D332" t="s">
        <v>16</v>
      </c>
      <c r="E332">
        <v>30</v>
      </c>
      <c r="F332">
        <v>0.71049159799999995</v>
      </c>
      <c r="G332">
        <v>1097566.9069999999</v>
      </c>
      <c r="H332">
        <v>0</v>
      </c>
      <c r="I332">
        <v>0.24210759100000001</v>
      </c>
      <c r="J332">
        <v>0</v>
      </c>
      <c r="K332">
        <v>0</v>
      </c>
      <c r="L332">
        <v>0</v>
      </c>
      <c r="M332">
        <v>1</v>
      </c>
      <c r="N332" t="s">
        <v>17</v>
      </c>
      <c r="O332" s="1">
        <v>1050000</v>
      </c>
    </row>
    <row r="333" spans="1:15" hidden="1" x14ac:dyDescent="0.2">
      <c r="A333" t="s">
        <v>20</v>
      </c>
      <c r="B333">
        <v>2020</v>
      </c>
      <c r="C333">
        <v>1830268.0689999999</v>
      </c>
      <c r="D333" t="s">
        <v>16</v>
      </c>
      <c r="E333">
        <v>30</v>
      </c>
      <c r="F333">
        <v>0.71400448100000002</v>
      </c>
      <c r="G333">
        <v>1624434.5519999999</v>
      </c>
      <c r="H333">
        <v>0</v>
      </c>
      <c r="I333">
        <v>0.200700976</v>
      </c>
      <c r="J333">
        <v>0</v>
      </c>
      <c r="K333">
        <v>0</v>
      </c>
      <c r="L333">
        <v>0</v>
      </c>
      <c r="M333">
        <v>1</v>
      </c>
      <c r="N333" t="s">
        <v>17</v>
      </c>
      <c r="O333" s="1">
        <v>1830000</v>
      </c>
    </row>
    <row r="334" spans="1:15" hidden="1" x14ac:dyDescent="0.2">
      <c r="A334" t="s">
        <v>20</v>
      </c>
      <c r="B334">
        <v>2020</v>
      </c>
      <c r="C334">
        <v>3211772.5589999999</v>
      </c>
      <c r="D334" t="s">
        <v>16</v>
      </c>
      <c r="E334">
        <v>30</v>
      </c>
      <c r="F334">
        <v>0.71968409899999997</v>
      </c>
      <c r="G334">
        <v>2427077.1970000002</v>
      </c>
      <c r="H334">
        <v>0</v>
      </c>
      <c r="I334">
        <v>0.16784837699999999</v>
      </c>
      <c r="J334">
        <v>0</v>
      </c>
      <c r="K334">
        <v>0</v>
      </c>
      <c r="L334">
        <v>0</v>
      </c>
      <c r="M334">
        <v>1</v>
      </c>
      <c r="N334" t="s">
        <v>17</v>
      </c>
      <c r="O334" s="1">
        <v>3210000</v>
      </c>
    </row>
    <row r="335" spans="1:15" hidden="1" x14ac:dyDescent="0.2">
      <c r="A335" t="s">
        <v>20</v>
      </c>
      <c r="B335">
        <v>2020</v>
      </c>
      <c r="C335">
        <v>10036819.66</v>
      </c>
      <c r="D335" t="s">
        <v>16</v>
      </c>
      <c r="E335">
        <v>30</v>
      </c>
      <c r="F335">
        <v>0.72729786399999996</v>
      </c>
      <c r="G335">
        <v>5510870.7939999998</v>
      </c>
      <c r="H335">
        <v>0</v>
      </c>
      <c r="I335">
        <v>0.122234866</v>
      </c>
      <c r="J335">
        <v>0</v>
      </c>
      <c r="K335">
        <v>0</v>
      </c>
      <c r="L335">
        <v>0</v>
      </c>
      <c r="M335">
        <v>1</v>
      </c>
      <c r="N335" t="s">
        <v>17</v>
      </c>
      <c r="O335" s="1">
        <v>10000000</v>
      </c>
    </row>
    <row r="336" spans="1:15" hidden="1" x14ac:dyDescent="0.2">
      <c r="A336" t="s">
        <v>20</v>
      </c>
      <c r="B336">
        <v>2020</v>
      </c>
      <c r="C336">
        <v>31609017.359999999</v>
      </c>
      <c r="D336" t="s">
        <v>16</v>
      </c>
      <c r="E336">
        <v>30</v>
      </c>
      <c r="F336">
        <v>0.73411650799999995</v>
      </c>
      <c r="G336">
        <v>12693191.810000001</v>
      </c>
      <c r="H336">
        <v>0</v>
      </c>
      <c r="I336">
        <v>9.5120562000000006E-2</v>
      </c>
      <c r="J336">
        <v>0</v>
      </c>
      <c r="K336">
        <v>0</v>
      </c>
      <c r="L336">
        <v>0</v>
      </c>
      <c r="M336">
        <v>1</v>
      </c>
      <c r="N336" t="s">
        <v>17</v>
      </c>
      <c r="O336" s="1">
        <v>31600000</v>
      </c>
    </row>
    <row r="337" spans="1:15" hidden="1" x14ac:dyDescent="0.2">
      <c r="A337" t="s">
        <v>20</v>
      </c>
      <c r="B337">
        <v>2020</v>
      </c>
      <c r="C337">
        <v>99788337.689999998</v>
      </c>
      <c r="D337" t="s">
        <v>16</v>
      </c>
      <c r="E337">
        <v>30</v>
      </c>
      <c r="F337">
        <v>0.73912209699999998</v>
      </c>
      <c r="G337">
        <v>29518365.48</v>
      </c>
      <c r="H337">
        <v>0</v>
      </c>
      <c r="I337">
        <v>7.9278438000000007E-2</v>
      </c>
      <c r="J337">
        <v>0</v>
      </c>
      <c r="K337">
        <v>0</v>
      </c>
      <c r="L337">
        <v>0</v>
      </c>
      <c r="M337">
        <v>1</v>
      </c>
      <c r="N337" t="s">
        <v>17</v>
      </c>
      <c r="O337" s="1">
        <v>99800000</v>
      </c>
    </row>
    <row r="338" spans="1:15" hidden="1" x14ac:dyDescent="0.2">
      <c r="A338" t="s">
        <v>20</v>
      </c>
      <c r="B338">
        <v>2020</v>
      </c>
      <c r="C338">
        <v>315268823.30000001</v>
      </c>
      <c r="D338" t="s">
        <v>16</v>
      </c>
      <c r="E338">
        <v>30</v>
      </c>
      <c r="F338">
        <v>0.83421417600000003</v>
      </c>
      <c r="G338">
        <v>69081000.739999995</v>
      </c>
      <c r="H338">
        <v>0</v>
      </c>
      <c r="I338">
        <v>7.0103350999999994E-2</v>
      </c>
      <c r="J338">
        <v>0</v>
      </c>
      <c r="K338">
        <v>0</v>
      </c>
      <c r="L338">
        <v>0</v>
      </c>
      <c r="M338">
        <v>1</v>
      </c>
      <c r="N338" t="s">
        <v>17</v>
      </c>
      <c r="O338" s="1">
        <v>315000000</v>
      </c>
    </row>
    <row r="339" spans="1:15" hidden="1" x14ac:dyDescent="0.2">
      <c r="A339" t="s">
        <v>20</v>
      </c>
      <c r="B339">
        <v>2020</v>
      </c>
      <c r="C339">
        <v>996293619.89999998</v>
      </c>
      <c r="D339" t="s">
        <v>16</v>
      </c>
      <c r="E339">
        <v>30</v>
      </c>
      <c r="F339">
        <v>0.76439307199999995</v>
      </c>
      <c r="G339">
        <v>180393431.09999999</v>
      </c>
      <c r="H339">
        <v>0</v>
      </c>
      <c r="I339">
        <v>6.4931320000000001E-2</v>
      </c>
      <c r="J339">
        <v>0</v>
      </c>
      <c r="K339">
        <v>0</v>
      </c>
      <c r="L339">
        <v>0</v>
      </c>
      <c r="M339">
        <v>1</v>
      </c>
      <c r="N339" t="s">
        <v>17</v>
      </c>
      <c r="O339" s="1">
        <v>996000000</v>
      </c>
    </row>
    <row r="340" spans="1:15" hidden="1" x14ac:dyDescent="0.2">
      <c r="A340" t="s">
        <v>20</v>
      </c>
      <c r="B340">
        <v>2025</v>
      </c>
      <c r="C340">
        <v>1054051.9709999999</v>
      </c>
      <c r="D340" t="s">
        <v>16</v>
      </c>
      <c r="E340">
        <v>30</v>
      </c>
      <c r="F340">
        <v>0.70905620499999999</v>
      </c>
      <c r="G340">
        <v>958848.01780000003</v>
      </c>
      <c r="H340">
        <v>0</v>
      </c>
      <c r="I340">
        <v>0.26429319200000001</v>
      </c>
      <c r="J340">
        <v>0</v>
      </c>
      <c r="K340">
        <v>0</v>
      </c>
      <c r="L340">
        <v>0</v>
      </c>
      <c r="M340">
        <v>1</v>
      </c>
      <c r="N340" t="s">
        <v>17</v>
      </c>
      <c r="O340" s="1">
        <v>1050000</v>
      </c>
    </row>
    <row r="341" spans="1:15" hidden="1" x14ac:dyDescent="0.2">
      <c r="A341" t="s">
        <v>20</v>
      </c>
      <c r="B341">
        <v>2025</v>
      </c>
      <c r="C341">
        <v>1830268.0689999999</v>
      </c>
      <c r="D341" t="s">
        <v>16</v>
      </c>
      <c r="E341">
        <v>30</v>
      </c>
      <c r="F341">
        <v>0.71245492600000004</v>
      </c>
      <c r="G341">
        <v>1418002.4890000001</v>
      </c>
      <c r="H341">
        <v>0</v>
      </c>
      <c r="I341">
        <v>0.21774606899999999</v>
      </c>
      <c r="J341">
        <v>0</v>
      </c>
      <c r="K341">
        <v>0</v>
      </c>
      <c r="L341">
        <v>0</v>
      </c>
      <c r="M341">
        <v>1</v>
      </c>
      <c r="N341" t="s">
        <v>17</v>
      </c>
      <c r="O341" s="1">
        <v>1830000</v>
      </c>
    </row>
    <row r="342" spans="1:15" hidden="1" x14ac:dyDescent="0.2">
      <c r="A342" t="s">
        <v>20</v>
      </c>
      <c r="B342">
        <v>2025</v>
      </c>
      <c r="C342">
        <v>3211772.5589999999</v>
      </c>
      <c r="D342" t="s">
        <v>16</v>
      </c>
      <c r="E342">
        <v>30</v>
      </c>
      <c r="F342">
        <v>0.71800968099999996</v>
      </c>
      <c r="G342">
        <v>2116800.44</v>
      </c>
      <c r="H342">
        <v>0</v>
      </c>
      <c r="I342">
        <v>0.18079558900000001</v>
      </c>
      <c r="J342">
        <v>0</v>
      </c>
      <c r="K342">
        <v>0</v>
      </c>
      <c r="L342">
        <v>0</v>
      </c>
      <c r="M342">
        <v>1</v>
      </c>
      <c r="N342" t="s">
        <v>17</v>
      </c>
      <c r="O342" s="1">
        <v>3210000</v>
      </c>
    </row>
    <row r="343" spans="1:15" hidden="1" x14ac:dyDescent="0.2">
      <c r="A343" t="s">
        <v>20</v>
      </c>
      <c r="B343">
        <v>2025</v>
      </c>
      <c r="C343">
        <v>10036819.66</v>
      </c>
      <c r="D343" t="s">
        <v>16</v>
      </c>
      <c r="E343">
        <v>30</v>
      </c>
      <c r="F343">
        <v>0.72564107600000005</v>
      </c>
      <c r="G343">
        <v>4797201.5789999999</v>
      </c>
      <c r="H343">
        <v>0</v>
      </c>
      <c r="I343">
        <v>0.12944339699999999</v>
      </c>
      <c r="J343">
        <v>0</v>
      </c>
      <c r="K343">
        <v>0</v>
      </c>
      <c r="L343">
        <v>0</v>
      </c>
      <c r="M343">
        <v>1</v>
      </c>
      <c r="N343" t="s">
        <v>17</v>
      </c>
      <c r="O343" s="1">
        <v>10000000</v>
      </c>
    </row>
    <row r="344" spans="1:15" hidden="1" x14ac:dyDescent="0.2">
      <c r="A344" t="s">
        <v>20</v>
      </c>
      <c r="B344">
        <v>2025</v>
      </c>
      <c r="C344">
        <v>31609017.359999999</v>
      </c>
      <c r="D344" t="s">
        <v>16</v>
      </c>
      <c r="E344">
        <v>30</v>
      </c>
      <c r="F344">
        <v>0.73284690699999999</v>
      </c>
      <c r="G344">
        <v>11028416.140000001</v>
      </c>
      <c r="H344">
        <v>0</v>
      </c>
      <c r="I344">
        <v>9.8864922999999993E-2</v>
      </c>
      <c r="J344">
        <v>0</v>
      </c>
      <c r="K344">
        <v>0</v>
      </c>
      <c r="L344">
        <v>0</v>
      </c>
      <c r="M344">
        <v>1</v>
      </c>
      <c r="N344" t="s">
        <v>17</v>
      </c>
      <c r="O344" s="1">
        <v>31600000</v>
      </c>
    </row>
    <row r="345" spans="1:15" hidden="1" x14ac:dyDescent="0.2">
      <c r="A345" t="s">
        <v>20</v>
      </c>
      <c r="B345">
        <v>2025</v>
      </c>
      <c r="C345">
        <v>99788337.689999998</v>
      </c>
      <c r="D345" t="s">
        <v>16</v>
      </c>
      <c r="E345">
        <v>30</v>
      </c>
      <c r="F345">
        <v>0.73878581099999996</v>
      </c>
      <c r="G345">
        <v>25609478.59</v>
      </c>
      <c r="H345">
        <v>0</v>
      </c>
      <c r="I345">
        <v>8.0961127999999993E-2</v>
      </c>
      <c r="J345">
        <v>0</v>
      </c>
      <c r="K345">
        <v>0</v>
      </c>
      <c r="L345">
        <v>0</v>
      </c>
      <c r="M345">
        <v>1</v>
      </c>
      <c r="N345" t="s">
        <v>17</v>
      </c>
      <c r="O345" s="1">
        <v>99800000</v>
      </c>
    </row>
    <row r="346" spans="1:15" hidden="1" x14ac:dyDescent="0.2">
      <c r="A346" t="s">
        <v>20</v>
      </c>
      <c r="B346">
        <v>2025</v>
      </c>
      <c r="C346">
        <v>315268823.30000001</v>
      </c>
      <c r="D346" t="s">
        <v>16</v>
      </c>
      <c r="E346">
        <v>30</v>
      </c>
      <c r="F346">
        <v>0.82447812899999995</v>
      </c>
      <c r="G346">
        <v>59909961.68</v>
      </c>
      <c r="H346">
        <v>0</v>
      </c>
      <c r="I346">
        <v>7.0572240999999994E-2</v>
      </c>
      <c r="J346">
        <v>0</v>
      </c>
      <c r="K346">
        <v>0</v>
      </c>
      <c r="L346">
        <v>0</v>
      </c>
      <c r="M346">
        <v>1</v>
      </c>
      <c r="N346" t="s">
        <v>17</v>
      </c>
      <c r="O346" s="1">
        <v>315000000</v>
      </c>
    </row>
    <row r="347" spans="1:15" hidden="1" x14ac:dyDescent="0.2">
      <c r="A347" t="s">
        <v>20</v>
      </c>
      <c r="B347">
        <v>2025</v>
      </c>
      <c r="C347">
        <v>996293619.89999998</v>
      </c>
      <c r="D347" t="s">
        <v>16</v>
      </c>
      <c r="E347">
        <v>30</v>
      </c>
      <c r="F347">
        <v>0.74881813399999997</v>
      </c>
      <c r="G347">
        <v>154702017.19999999</v>
      </c>
      <c r="H347">
        <v>0</v>
      </c>
      <c r="I347">
        <v>6.4697738000000005E-2</v>
      </c>
      <c r="J347">
        <v>0</v>
      </c>
      <c r="K347">
        <v>0</v>
      </c>
      <c r="L347">
        <v>0</v>
      </c>
      <c r="M347">
        <v>1</v>
      </c>
      <c r="N347" t="s">
        <v>17</v>
      </c>
      <c r="O347" s="1">
        <v>996000000</v>
      </c>
    </row>
    <row r="348" spans="1:15" hidden="1" x14ac:dyDescent="0.2">
      <c r="A348" t="s">
        <v>20</v>
      </c>
      <c r="B348">
        <v>2030</v>
      </c>
      <c r="C348">
        <v>1054051.9709999999</v>
      </c>
      <c r="D348" t="s">
        <v>16</v>
      </c>
      <c r="E348">
        <v>30</v>
      </c>
      <c r="F348">
        <v>0.70851022399999997</v>
      </c>
      <c r="G348" s="1">
        <v>915000</v>
      </c>
      <c r="H348">
        <v>0</v>
      </c>
      <c r="I348">
        <v>0.27379330099999999</v>
      </c>
      <c r="J348">
        <v>0</v>
      </c>
      <c r="K348">
        <v>0</v>
      </c>
      <c r="L348">
        <v>0</v>
      </c>
      <c r="M348">
        <v>1</v>
      </c>
      <c r="N348" t="s">
        <v>17</v>
      </c>
      <c r="O348" s="1">
        <v>1050000</v>
      </c>
    </row>
    <row r="349" spans="1:15" hidden="1" x14ac:dyDescent="0.2">
      <c r="A349" t="s">
        <v>20</v>
      </c>
      <c r="B349">
        <v>2030</v>
      </c>
      <c r="C349">
        <v>1830268.0689999999</v>
      </c>
      <c r="D349" t="s">
        <v>16</v>
      </c>
      <c r="E349">
        <v>30</v>
      </c>
      <c r="F349">
        <v>0.71186484400000005</v>
      </c>
      <c r="G349">
        <v>1352586.439</v>
      </c>
      <c r="H349">
        <v>0</v>
      </c>
      <c r="I349">
        <v>0.22505743</v>
      </c>
      <c r="J349">
        <v>0</v>
      </c>
      <c r="K349">
        <v>0</v>
      </c>
      <c r="L349">
        <v>0</v>
      </c>
      <c r="M349">
        <v>1</v>
      </c>
      <c r="N349" t="s">
        <v>17</v>
      </c>
      <c r="O349" s="1">
        <v>1830000</v>
      </c>
    </row>
    <row r="350" spans="1:15" hidden="1" x14ac:dyDescent="0.2">
      <c r="A350" t="s">
        <v>20</v>
      </c>
      <c r="B350">
        <v>2030</v>
      </c>
      <c r="C350">
        <v>3211772.5589999999</v>
      </c>
      <c r="D350" t="s">
        <v>16</v>
      </c>
      <c r="E350">
        <v>30</v>
      </c>
      <c r="F350">
        <v>0.71737082399999996</v>
      </c>
      <c r="G350">
        <v>2018477.148</v>
      </c>
      <c r="H350">
        <v>0</v>
      </c>
      <c r="I350">
        <v>0.186359633</v>
      </c>
      <c r="J350">
        <v>0</v>
      </c>
      <c r="K350">
        <v>0</v>
      </c>
      <c r="L350">
        <v>0</v>
      </c>
      <c r="M350">
        <v>1</v>
      </c>
      <c r="N350" t="s">
        <v>17</v>
      </c>
      <c r="O350" s="1">
        <v>3210000</v>
      </c>
    </row>
    <row r="351" spans="1:15" hidden="1" x14ac:dyDescent="0.2">
      <c r="A351" t="s">
        <v>20</v>
      </c>
      <c r="B351">
        <v>2030</v>
      </c>
      <c r="C351">
        <v>10036819.66</v>
      </c>
      <c r="D351" t="s">
        <v>16</v>
      </c>
      <c r="E351">
        <v>30</v>
      </c>
      <c r="F351">
        <v>0.72500728000000003</v>
      </c>
      <c r="G351">
        <v>4571047.6519999998</v>
      </c>
      <c r="H351">
        <v>0</v>
      </c>
      <c r="I351">
        <v>0.132554006</v>
      </c>
      <c r="J351">
        <v>0</v>
      </c>
      <c r="K351">
        <v>0</v>
      </c>
      <c r="L351">
        <v>0</v>
      </c>
      <c r="M351">
        <v>1</v>
      </c>
      <c r="N351" t="s">
        <v>17</v>
      </c>
      <c r="O351" s="1">
        <v>10000000</v>
      </c>
    </row>
    <row r="352" spans="1:15" hidden="1" x14ac:dyDescent="0.2">
      <c r="A352" t="s">
        <v>20</v>
      </c>
      <c r="B352">
        <v>2030</v>
      </c>
      <c r="C352">
        <v>31609017.359999999</v>
      </c>
      <c r="D352" t="s">
        <v>16</v>
      </c>
      <c r="E352">
        <v>30</v>
      </c>
      <c r="F352">
        <v>0.73236009899999999</v>
      </c>
      <c r="G352">
        <v>10500867.039999999</v>
      </c>
      <c r="H352">
        <v>0</v>
      </c>
      <c r="I352">
        <v>0.100487304</v>
      </c>
      <c r="J352">
        <v>0</v>
      </c>
      <c r="K352">
        <v>0</v>
      </c>
      <c r="L352">
        <v>0</v>
      </c>
      <c r="M352">
        <v>1</v>
      </c>
      <c r="N352" t="s">
        <v>17</v>
      </c>
      <c r="O352" s="1">
        <v>31600000</v>
      </c>
    </row>
    <row r="353" spans="1:15" hidden="1" x14ac:dyDescent="0.2">
      <c r="A353" t="s">
        <v>20</v>
      </c>
      <c r="B353">
        <v>2030</v>
      </c>
      <c r="C353">
        <v>99788337.689999998</v>
      </c>
      <c r="D353" t="s">
        <v>16</v>
      </c>
      <c r="E353">
        <v>30</v>
      </c>
      <c r="F353">
        <v>0.738656702</v>
      </c>
      <c r="G353" s="1">
        <v>24400000</v>
      </c>
      <c r="H353">
        <v>0</v>
      </c>
      <c r="I353">
        <v>8.1692506999999998E-2</v>
      </c>
      <c r="J353">
        <v>0</v>
      </c>
      <c r="K353">
        <v>0</v>
      </c>
      <c r="L353">
        <v>0</v>
      </c>
      <c r="M353">
        <v>1</v>
      </c>
      <c r="N353" t="s">
        <v>17</v>
      </c>
      <c r="O353" s="1">
        <v>99800000</v>
      </c>
    </row>
    <row r="354" spans="1:15" hidden="1" x14ac:dyDescent="0.2">
      <c r="A354" t="s">
        <v>20</v>
      </c>
      <c r="B354">
        <v>2030</v>
      </c>
      <c r="C354">
        <v>315268823.30000001</v>
      </c>
      <c r="D354" t="s">
        <v>16</v>
      </c>
      <c r="E354">
        <v>30</v>
      </c>
      <c r="F354">
        <v>0.82071004299999994</v>
      </c>
      <c r="G354">
        <v>57003760.259999998</v>
      </c>
      <c r="H354">
        <v>0</v>
      </c>
      <c r="I354">
        <v>7.0776213000000004E-2</v>
      </c>
      <c r="J354">
        <v>0</v>
      </c>
      <c r="K354">
        <v>0</v>
      </c>
      <c r="L354">
        <v>0</v>
      </c>
      <c r="M354">
        <v>1</v>
      </c>
      <c r="N354" t="s">
        <v>17</v>
      </c>
      <c r="O354" s="1">
        <v>315000000</v>
      </c>
    </row>
    <row r="355" spans="1:15" hidden="1" x14ac:dyDescent="0.2">
      <c r="A355" t="s">
        <v>20</v>
      </c>
      <c r="B355">
        <v>2030</v>
      </c>
      <c r="C355">
        <v>996293619.89999998</v>
      </c>
      <c r="D355" t="s">
        <v>16</v>
      </c>
      <c r="E355">
        <v>30</v>
      </c>
      <c r="F355">
        <v>1</v>
      </c>
      <c r="G355">
        <v>146560690.59999999</v>
      </c>
      <c r="H355">
        <v>0</v>
      </c>
      <c r="I355">
        <v>6.4593655999999999E-2</v>
      </c>
      <c r="J355">
        <v>0</v>
      </c>
      <c r="K355">
        <v>0</v>
      </c>
      <c r="L355">
        <v>0</v>
      </c>
      <c r="M355">
        <v>1</v>
      </c>
      <c r="N355" t="s">
        <v>17</v>
      </c>
      <c r="O355" s="1">
        <v>996000000</v>
      </c>
    </row>
    <row r="356" spans="1:15" hidden="1" x14ac:dyDescent="0.2">
      <c r="A356" t="s">
        <v>22</v>
      </c>
      <c r="B356">
        <v>2015</v>
      </c>
      <c r="C356">
        <v>5</v>
      </c>
      <c r="D356" t="s">
        <v>16</v>
      </c>
      <c r="E356">
        <v>20</v>
      </c>
      <c r="F356">
        <v>0</v>
      </c>
      <c r="G356">
        <v>3486285</v>
      </c>
      <c r="H356">
        <v>0</v>
      </c>
      <c r="I356">
        <v>0.103007996</v>
      </c>
      <c r="J356">
        <v>0</v>
      </c>
      <c r="K356">
        <v>0</v>
      </c>
      <c r="L356">
        <v>0</v>
      </c>
      <c r="M356">
        <v>1</v>
      </c>
      <c r="N356" t="s">
        <v>17</v>
      </c>
      <c r="O356" s="1">
        <v>0</v>
      </c>
    </row>
    <row r="357" spans="1:15" hidden="1" x14ac:dyDescent="0.2">
      <c r="A357" t="s">
        <v>22</v>
      </c>
      <c r="B357">
        <v>2015</v>
      </c>
      <c r="C357">
        <v>54700</v>
      </c>
      <c r="D357" t="s">
        <v>16</v>
      </c>
      <c r="E357">
        <v>20</v>
      </c>
      <c r="F357">
        <v>0</v>
      </c>
      <c r="G357">
        <v>3486285</v>
      </c>
      <c r="H357">
        <v>0</v>
      </c>
      <c r="I357">
        <v>0.103007996</v>
      </c>
      <c r="J357">
        <v>0</v>
      </c>
      <c r="K357">
        <v>0</v>
      </c>
      <c r="L357">
        <v>0</v>
      </c>
      <c r="M357">
        <v>1</v>
      </c>
      <c r="N357" t="s">
        <v>17</v>
      </c>
      <c r="O357" s="1">
        <v>0</v>
      </c>
    </row>
    <row r="358" spans="1:15" hidden="1" x14ac:dyDescent="0.2">
      <c r="A358" t="s">
        <v>22</v>
      </c>
      <c r="B358">
        <v>2015</v>
      </c>
      <c r="C358">
        <v>54750</v>
      </c>
      <c r="D358" t="s">
        <v>16</v>
      </c>
      <c r="E358">
        <v>20</v>
      </c>
      <c r="F358">
        <v>0</v>
      </c>
      <c r="G358">
        <v>3486285</v>
      </c>
      <c r="H358">
        <v>0</v>
      </c>
      <c r="I358">
        <v>0.103007996</v>
      </c>
      <c r="J358">
        <v>0</v>
      </c>
      <c r="K358">
        <v>0</v>
      </c>
      <c r="L358">
        <v>0</v>
      </c>
      <c r="M358">
        <v>1</v>
      </c>
      <c r="N358" t="s">
        <v>17</v>
      </c>
      <c r="O358" s="1">
        <v>0</v>
      </c>
    </row>
    <row r="359" spans="1:15" hidden="1" x14ac:dyDescent="0.2">
      <c r="A359" t="s">
        <v>22</v>
      </c>
      <c r="B359">
        <v>2015</v>
      </c>
      <c r="C359">
        <v>182500</v>
      </c>
      <c r="D359" t="s">
        <v>16</v>
      </c>
      <c r="E359">
        <v>20</v>
      </c>
      <c r="F359">
        <v>0.68977264800000004</v>
      </c>
      <c r="G359">
        <v>3669774</v>
      </c>
      <c r="H359">
        <v>0</v>
      </c>
      <c r="I359">
        <v>9.9753939999999999E-2</v>
      </c>
      <c r="J359">
        <v>0</v>
      </c>
      <c r="K359">
        <v>0</v>
      </c>
      <c r="L359">
        <v>0</v>
      </c>
      <c r="M359">
        <v>1</v>
      </c>
      <c r="N359" t="s">
        <v>17</v>
      </c>
      <c r="O359" s="1">
        <v>0</v>
      </c>
    </row>
    <row r="360" spans="1:15" hidden="1" x14ac:dyDescent="0.2">
      <c r="A360" t="s">
        <v>22</v>
      </c>
      <c r="B360">
        <v>2015</v>
      </c>
      <c r="C360">
        <v>365000</v>
      </c>
      <c r="D360" t="s">
        <v>16</v>
      </c>
      <c r="E360">
        <v>20</v>
      </c>
      <c r="F360">
        <v>1.2334319490000001</v>
      </c>
      <c r="G360">
        <v>5919453</v>
      </c>
      <c r="H360">
        <v>0</v>
      </c>
      <c r="I360">
        <v>9.9057248000000001E-2</v>
      </c>
      <c r="J360">
        <v>0</v>
      </c>
      <c r="K360">
        <v>0</v>
      </c>
      <c r="L360">
        <v>0</v>
      </c>
      <c r="M360">
        <v>1</v>
      </c>
      <c r="N360" t="s">
        <v>17</v>
      </c>
      <c r="O360" s="1">
        <v>0</v>
      </c>
    </row>
    <row r="361" spans="1:15" hidden="1" x14ac:dyDescent="0.2">
      <c r="A361" t="s">
        <v>22</v>
      </c>
      <c r="B361">
        <v>2015</v>
      </c>
      <c r="C361">
        <v>547500</v>
      </c>
      <c r="D361" t="s">
        <v>16</v>
      </c>
      <c r="E361">
        <v>20</v>
      </c>
      <c r="F361">
        <v>0.94128609399999996</v>
      </c>
      <c r="G361">
        <v>9760637</v>
      </c>
      <c r="H361">
        <v>0</v>
      </c>
      <c r="I361">
        <v>9.8370465000000004E-2</v>
      </c>
      <c r="J361">
        <v>0</v>
      </c>
      <c r="K361">
        <v>0</v>
      </c>
      <c r="L361">
        <v>0</v>
      </c>
      <c r="M361">
        <v>1</v>
      </c>
      <c r="N361" t="s">
        <v>17</v>
      </c>
      <c r="O361" s="1">
        <v>0</v>
      </c>
    </row>
    <row r="362" spans="1:15" hidden="1" x14ac:dyDescent="0.2">
      <c r="A362" t="s">
        <v>22</v>
      </c>
      <c r="B362">
        <v>2015</v>
      </c>
      <c r="C362">
        <v>730000</v>
      </c>
      <c r="D362" t="s">
        <v>16</v>
      </c>
      <c r="E362">
        <v>20</v>
      </c>
      <c r="F362">
        <v>1.1171226059999999</v>
      </c>
      <c r="G362">
        <v>12796207</v>
      </c>
      <c r="H362">
        <v>0</v>
      </c>
      <c r="I362">
        <v>9.7276996000000004E-2</v>
      </c>
      <c r="J362">
        <v>0</v>
      </c>
      <c r="K362">
        <v>0</v>
      </c>
      <c r="L362">
        <v>0</v>
      </c>
      <c r="M362">
        <v>1</v>
      </c>
      <c r="N362" t="s">
        <v>17</v>
      </c>
      <c r="O362" s="1">
        <v>0</v>
      </c>
    </row>
    <row r="363" spans="1:15" hidden="1" x14ac:dyDescent="0.2">
      <c r="A363" t="s">
        <v>22</v>
      </c>
      <c r="B363">
        <v>2015</v>
      </c>
      <c r="C363">
        <v>1095000</v>
      </c>
      <c r="D363" t="s">
        <v>16</v>
      </c>
      <c r="E363">
        <v>20</v>
      </c>
      <c r="F363">
        <v>0.961304618</v>
      </c>
      <c r="G363">
        <v>20127822</v>
      </c>
      <c r="H363">
        <v>0</v>
      </c>
      <c r="I363">
        <v>9.9670917999999997E-2</v>
      </c>
      <c r="J363">
        <v>0</v>
      </c>
      <c r="K363">
        <v>0</v>
      </c>
      <c r="L363">
        <v>0</v>
      </c>
      <c r="M363">
        <v>1</v>
      </c>
      <c r="N363" t="s">
        <v>17</v>
      </c>
      <c r="O363" s="1">
        <v>0</v>
      </c>
    </row>
    <row r="364" spans="1:15" hidden="1" x14ac:dyDescent="0.2">
      <c r="A364" t="s">
        <v>22</v>
      </c>
      <c r="B364">
        <v>2015</v>
      </c>
      <c r="C364">
        <v>1460000</v>
      </c>
      <c r="D364" t="s">
        <v>16</v>
      </c>
      <c r="E364">
        <v>20</v>
      </c>
      <c r="F364">
        <v>0.55916243899999996</v>
      </c>
      <c r="G364">
        <v>26540003</v>
      </c>
      <c r="H364">
        <v>0</v>
      </c>
      <c r="I364">
        <v>9.0605547999999994E-2</v>
      </c>
      <c r="J364">
        <v>0</v>
      </c>
      <c r="K364">
        <v>0</v>
      </c>
      <c r="L364">
        <v>0</v>
      </c>
      <c r="M364">
        <v>1</v>
      </c>
      <c r="N364" t="s">
        <v>17</v>
      </c>
      <c r="O364" s="1">
        <v>0</v>
      </c>
    </row>
    <row r="365" spans="1:15" hidden="1" x14ac:dyDescent="0.2">
      <c r="A365" t="s">
        <v>22</v>
      </c>
      <c r="B365">
        <v>2015</v>
      </c>
      <c r="C365">
        <v>2044000</v>
      </c>
      <c r="D365" t="s">
        <v>16</v>
      </c>
      <c r="E365">
        <v>20</v>
      </c>
      <c r="F365">
        <v>0.41184495700000001</v>
      </c>
      <c r="G365">
        <v>32033934</v>
      </c>
      <c r="H365">
        <v>0</v>
      </c>
      <c r="I365">
        <v>9.1556546000000003E-2</v>
      </c>
      <c r="J365">
        <v>0</v>
      </c>
      <c r="K365">
        <v>0</v>
      </c>
      <c r="L365">
        <v>0</v>
      </c>
      <c r="M365">
        <v>1</v>
      </c>
      <c r="N365" t="s">
        <v>17</v>
      </c>
      <c r="O365" s="1">
        <v>0</v>
      </c>
    </row>
    <row r="366" spans="1:15" hidden="1" x14ac:dyDescent="0.2">
      <c r="A366" t="s">
        <v>22</v>
      </c>
      <c r="B366">
        <v>2015</v>
      </c>
      <c r="C366">
        <v>2774000</v>
      </c>
      <c r="D366" t="s">
        <v>16</v>
      </c>
      <c r="E366">
        <v>20</v>
      </c>
      <c r="F366">
        <v>0.30103786300000002</v>
      </c>
      <c r="G366">
        <v>36327160</v>
      </c>
      <c r="H366">
        <v>0</v>
      </c>
      <c r="I366">
        <v>9.2553668000000006E-2</v>
      </c>
      <c r="J366">
        <v>0</v>
      </c>
      <c r="K366">
        <v>0</v>
      </c>
      <c r="L366">
        <v>0</v>
      </c>
      <c r="M366">
        <v>1</v>
      </c>
      <c r="N366" t="s">
        <v>17</v>
      </c>
      <c r="O366" s="1">
        <v>0</v>
      </c>
    </row>
    <row r="367" spans="1:15" hidden="1" x14ac:dyDescent="0.2">
      <c r="A367" t="s">
        <v>22</v>
      </c>
      <c r="B367">
        <v>2015</v>
      </c>
      <c r="C367">
        <v>3832500</v>
      </c>
      <c r="D367" t="s">
        <v>16</v>
      </c>
      <c r="E367">
        <v>20</v>
      </c>
      <c r="F367">
        <v>1.0855455570000001</v>
      </c>
      <c r="G367">
        <v>40039611</v>
      </c>
      <c r="H367">
        <v>0</v>
      </c>
      <c r="I367">
        <v>9.4109909000000005E-2</v>
      </c>
      <c r="J367">
        <v>0</v>
      </c>
      <c r="K367">
        <v>0</v>
      </c>
      <c r="L367">
        <v>0</v>
      </c>
      <c r="M367">
        <v>1</v>
      </c>
      <c r="N367" t="s">
        <v>17</v>
      </c>
      <c r="O367" s="1">
        <v>0</v>
      </c>
    </row>
    <row r="368" spans="1:15" hidden="1" x14ac:dyDescent="0.2">
      <c r="A368" t="s">
        <v>22</v>
      </c>
      <c r="B368">
        <v>2015</v>
      </c>
      <c r="C368">
        <v>5288850</v>
      </c>
      <c r="D368" t="s">
        <v>16</v>
      </c>
      <c r="E368">
        <v>20</v>
      </c>
      <c r="F368">
        <v>0.257500006</v>
      </c>
      <c r="G368">
        <v>56798252</v>
      </c>
      <c r="H368">
        <v>0</v>
      </c>
      <c r="I368">
        <v>9.5174338999999997E-2</v>
      </c>
      <c r="J368">
        <v>0</v>
      </c>
      <c r="K368">
        <v>0</v>
      </c>
      <c r="L368">
        <v>0</v>
      </c>
      <c r="M368">
        <v>1</v>
      </c>
      <c r="N368" t="s">
        <v>17</v>
      </c>
      <c r="O368" s="1">
        <v>0</v>
      </c>
    </row>
    <row r="369" spans="1:15" hidden="1" x14ac:dyDescent="0.2">
      <c r="A369" t="s">
        <v>22</v>
      </c>
      <c r="B369">
        <v>2015</v>
      </c>
      <c r="C369">
        <v>8030000</v>
      </c>
      <c r="D369" t="s">
        <v>16</v>
      </c>
      <c r="E369">
        <v>20</v>
      </c>
      <c r="F369">
        <v>1</v>
      </c>
      <c r="G369">
        <v>63246093</v>
      </c>
      <c r="H369">
        <v>0</v>
      </c>
      <c r="I369">
        <v>9.5774215999999995E-2</v>
      </c>
      <c r="J369">
        <v>0</v>
      </c>
      <c r="K369">
        <v>0</v>
      </c>
      <c r="L369">
        <v>0</v>
      </c>
      <c r="M369">
        <v>1</v>
      </c>
      <c r="N369" t="s">
        <v>17</v>
      </c>
      <c r="O369" s="1">
        <v>0</v>
      </c>
    </row>
    <row r="370" spans="1:15" hidden="1" x14ac:dyDescent="0.2">
      <c r="A370" t="s">
        <v>22</v>
      </c>
      <c r="B370">
        <v>2020</v>
      </c>
      <c r="C370">
        <v>5</v>
      </c>
      <c r="D370" t="s">
        <v>16</v>
      </c>
      <c r="E370">
        <v>20</v>
      </c>
      <c r="F370">
        <v>0</v>
      </c>
      <c r="G370">
        <v>2789697</v>
      </c>
      <c r="H370">
        <v>0</v>
      </c>
      <c r="I370">
        <v>0.10791635099999999</v>
      </c>
      <c r="J370">
        <v>0</v>
      </c>
      <c r="K370">
        <v>0</v>
      </c>
      <c r="L370">
        <v>0</v>
      </c>
      <c r="M370">
        <v>1</v>
      </c>
      <c r="N370" t="s">
        <v>17</v>
      </c>
      <c r="O370" s="1">
        <v>0</v>
      </c>
    </row>
    <row r="371" spans="1:15" hidden="1" x14ac:dyDescent="0.2">
      <c r="A371" t="s">
        <v>22</v>
      </c>
      <c r="B371">
        <v>2020</v>
      </c>
      <c r="C371">
        <v>54700</v>
      </c>
      <c r="D371" t="s">
        <v>16</v>
      </c>
      <c r="E371">
        <v>20</v>
      </c>
      <c r="F371">
        <v>0</v>
      </c>
      <c r="G371">
        <v>2789697</v>
      </c>
      <c r="H371">
        <v>0</v>
      </c>
      <c r="I371">
        <v>0.10791635099999999</v>
      </c>
      <c r="J371">
        <v>0</v>
      </c>
      <c r="K371">
        <v>0</v>
      </c>
      <c r="L371">
        <v>0</v>
      </c>
      <c r="M371">
        <v>1</v>
      </c>
      <c r="N371" t="s">
        <v>17</v>
      </c>
      <c r="O371" s="1">
        <v>0</v>
      </c>
    </row>
    <row r="372" spans="1:15" hidden="1" x14ac:dyDescent="0.2">
      <c r="A372" t="s">
        <v>22</v>
      </c>
      <c r="B372">
        <v>2020</v>
      </c>
      <c r="C372">
        <v>54750</v>
      </c>
      <c r="D372" t="s">
        <v>16</v>
      </c>
      <c r="E372">
        <v>20</v>
      </c>
      <c r="F372">
        <v>0</v>
      </c>
      <c r="G372">
        <v>2789697</v>
      </c>
      <c r="H372">
        <v>0</v>
      </c>
      <c r="I372">
        <v>0.10791635099999999</v>
      </c>
      <c r="J372">
        <v>0</v>
      </c>
      <c r="K372">
        <v>0</v>
      </c>
      <c r="L372">
        <v>0</v>
      </c>
      <c r="M372">
        <v>1</v>
      </c>
      <c r="N372" t="s">
        <v>17</v>
      </c>
      <c r="O372" s="1">
        <v>0</v>
      </c>
    </row>
    <row r="373" spans="1:15" hidden="1" x14ac:dyDescent="0.2">
      <c r="A373" t="s">
        <v>22</v>
      </c>
      <c r="B373">
        <v>2020</v>
      </c>
      <c r="C373">
        <v>182500</v>
      </c>
      <c r="D373" t="s">
        <v>16</v>
      </c>
      <c r="E373">
        <v>20</v>
      </c>
      <c r="F373">
        <v>0.66792369299999998</v>
      </c>
      <c r="G373">
        <v>2936523</v>
      </c>
      <c r="H373">
        <v>0</v>
      </c>
      <c r="I373">
        <v>0.104011545</v>
      </c>
      <c r="J373">
        <v>0</v>
      </c>
      <c r="K373">
        <v>0</v>
      </c>
      <c r="L373">
        <v>0</v>
      </c>
      <c r="M373">
        <v>1</v>
      </c>
      <c r="N373" t="s">
        <v>17</v>
      </c>
      <c r="O373" s="1">
        <v>0</v>
      </c>
    </row>
    <row r="374" spans="1:15" hidden="1" x14ac:dyDescent="0.2">
      <c r="A374" t="s">
        <v>22</v>
      </c>
      <c r="B374">
        <v>2020</v>
      </c>
      <c r="C374">
        <v>365000</v>
      </c>
      <c r="D374" t="s">
        <v>16</v>
      </c>
      <c r="E374">
        <v>20</v>
      </c>
      <c r="F374">
        <v>1.2019953139999999</v>
      </c>
      <c r="G374">
        <v>4665503</v>
      </c>
      <c r="H374">
        <v>0</v>
      </c>
      <c r="I374">
        <v>0.102703725</v>
      </c>
      <c r="J374">
        <v>0</v>
      </c>
      <c r="K374">
        <v>0</v>
      </c>
      <c r="L374">
        <v>0</v>
      </c>
      <c r="M374">
        <v>1</v>
      </c>
      <c r="N374" t="s">
        <v>17</v>
      </c>
      <c r="O374" s="1">
        <v>0</v>
      </c>
    </row>
    <row r="375" spans="1:15" hidden="1" x14ac:dyDescent="0.2">
      <c r="A375" t="s">
        <v>22</v>
      </c>
      <c r="B375">
        <v>2020</v>
      </c>
      <c r="C375">
        <v>547500</v>
      </c>
      <c r="D375" t="s">
        <v>16</v>
      </c>
      <c r="E375">
        <v>20</v>
      </c>
      <c r="F375">
        <v>0.96228082999999998</v>
      </c>
      <c r="G375">
        <v>7595552</v>
      </c>
      <c r="H375">
        <v>0</v>
      </c>
      <c r="I375">
        <v>0.101546659</v>
      </c>
      <c r="J375">
        <v>0</v>
      </c>
      <c r="K375">
        <v>0</v>
      </c>
      <c r="L375">
        <v>0</v>
      </c>
      <c r="M375">
        <v>1</v>
      </c>
      <c r="N375" t="s">
        <v>17</v>
      </c>
      <c r="O375" s="1">
        <v>0</v>
      </c>
    </row>
    <row r="376" spans="1:15" hidden="1" x14ac:dyDescent="0.2">
      <c r="A376" t="s">
        <v>22</v>
      </c>
      <c r="B376">
        <v>2020</v>
      </c>
      <c r="C376">
        <v>730000</v>
      </c>
      <c r="D376" t="s">
        <v>16</v>
      </c>
      <c r="E376">
        <v>20</v>
      </c>
      <c r="F376">
        <v>1.081729776</v>
      </c>
      <c r="G376">
        <v>10018103</v>
      </c>
      <c r="H376">
        <v>0</v>
      </c>
      <c r="I376">
        <v>9.9704959999999995E-2</v>
      </c>
      <c r="J376">
        <v>0</v>
      </c>
      <c r="K376">
        <v>0</v>
      </c>
      <c r="L376">
        <v>0</v>
      </c>
      <c r="M376">
        <v>1</v>
      </c>
      <c r="N376" t="s">
        <v>17</v>
      </c>
      <c r="O376" s="1">
        <v>0</v>
      </c>
    </row>
    <row r="377" spans="1:15" hidden="1" x14ac:dyDescent="0.2">
      <c r="A377" t="s">
        <v>22</v>
      </c>
      <c r="B377">
        <v>2020</v>
      </c>
      <c r="C377">
        <v>1095000</v>
      </c>
      <c r="D377" t="s">
        <v>16</v>
      </c>
      <c r="E377">
        <v>20</v>
      </c>
      <c r="F377">
        <v>1.026962857</v>
      </c>
      <c r="G377">
        <v>15533476</v>
      </c>
      <c r="H377">
        <v>0</v>
      </c>
      <c r="I377">
        <v>0.102743396</v>
      </c>
      <c r="J377">
        <v>0</v>
      </c>
      <c r="K377">
        <v>0</v>
      </c>
      <c r="L377">
        <v>0</v>
      </c>
      <c r="M377">
        <v>1</v>
      </c>
      <c r="N377" t="s">
        <v>17</v>
      </c>
      <c r="O377" s="1">
        <v>0</v>
      </c>
    </row>
    <row r="378" spans="1:15" hidden="1" x14ac:dyDescent="0.2">
      <c r="A378" t="s">
        <v>22</v>
      </c>
      <c r="B378">
        <v>2020</v>
      </c>
      <c r="C378">
        <v>1460000</v>
      </c>
      <c r="D378" t="s">
        <v>16</v>
      </c>
      <c r="E378">
        <v>20</v>
      </c>
      <c r="F378">
        <v>0.53905388300000001</v>
      </c>
      <c r="G378">
        <v>20872578</v>
      </c>
      <c r="H378">
        <v>0</v>
      </c>
      <c r="I378">
        <v>9.0905925999999998E-2</v>
      </c>
      <c r="J378">
        <v>0</v>
      </c>
      <c r="K378">
        <v>0</v>
      </c>
      <c r="L378">
        <v>0</v>
      </c>
      <c r="M378">
        <v>1</v>
      </c>
      <c r="N378" t="s">
        <v>17</v>
      </c>
      <c r="O378" s="1">
        <v>0</v>
      </c>
    </row>
    <row r="379" spans="1:15" hidden="1" x14ac:dyDescent="0.2">
      <c r="A379" t="s">
        <v>22</v>
      </c>
      <c r="B379">
        <v>2020</v>
      </c>
      <c r="C379">
        <v>2044000</v>
      </c>
      <c r="D379" t="s">
        <v>16</v>
      </c>
      <c r="E379">
        <v>20</v>
      </c>
      <c r="F379">
        <v>0.37551195799999998</v>
      </c>
      <c r="G379">
        <v>25023438</v>
      </c>
      <c r="H379">
        <v>0</v>
      </c>
      <c r="I379">
        <v>9.1727260000000005E-2</v>
      </c>
      <c r="J379">
        <v>0</v>
      </c>
      <c r="K379">
        <v>0</v>
      </c>
      <c r="L379">
        <v>0</v>
      </c>
      <c r="M379">
        <v>1</v>
      </c>
      <c r="N379" t="s">
        <v>17</v>
      </c>
      <c r="O379" s="1">
        <v>0</v>
      </c>
    </row>
    <row r="380" spans="1:15" hidden="1" x14ac:dyDescent="0.2">
      <c r="A380" t="s">
        <v>22</v>
      </c>
      <c r="B380">
        <v>2020</v>
      </c>
      <c r="C380">
        <v>2774000</v>
      </c>
      <c r="D380" t="s">
        <v>16</v>
      </c>
      <c r="E380">
        <v>20</v>
      </c>
      <c r="F380">
        <v>0.25320522699999998</v>
      </c>
      <c r="G380">
        <v>28063993</v>
      </c>
      <c r="H380">
        <v>0</v>
      </c>
      <c r="I380">
        <v>9.2810764000000004E-2</v>
      </c>
      <c r="J380">
        <v>0</v>
      </c>
      <c r="K380">
        <v>0</v>
      </c>
      <c r="L380">
        <v>0</v>
      </c>
      <c r="M380">
        <v>1</v>
      </c>
      <c r="N380" t="s">
        <v>17</v>
      </c>
      <c r="O380" s="1">
        <v>0</v>
      </c>
    </row>
    <row r="381" spans="1:15" hidden="1" x14ac:dyDescent="0.2">
      <c r="A381" t="s">
        <v>22</v>
      </c>
      <c r="B381">
        <v>2020</v>
      </c>
      <c r="C381">
        <v>3832500</v>
      </c>
      <c r="D381" t="s">
        <v>16</v>
      </c>
      <c r="E381">
        <v>20</v>
      </c>
      <c r="F381">
        <v>1.0380394669999999</v>
      </c>
      <c r="G381">
        <v>30457435</v>
      </c>
      <c r="H381">
        <v>0</v>
      </c>
      <c r="I381">
        <v>9.4585733000000005E-2</v>
      </c>
      <c r="J381">
        <v>0</v>
      </c>
      <c r="K381">
        <v>0</v>
      </c>
      <c r="L381">
        <v>0</v>
      </c>
      <c r="M381">
        <v>1</v>
      </c>
      <c r="N381" t="s">
        <v>17</v>
      </c>
      <c r="O381" s="1">
        <v>0</v>
      </c>
    </row>
    <row r="382" spans="1:15" hidden="1" x14ac:dyDescent="0.2">
      <c r="A382" t="s">
        <v>22</v>
      </c>
      <c r="B382">
        <v>2020</v>
      </c>
      <c r="C382">
        <v>5288850</v>
      </c>
      <c r="D382" t="s">
        <v>16</v>
      </c>
      <c r="E382">
        <v>20</v>
      </c>
      <c r="F382">
        <v>0.24119480800000001</v>
      </c>
      <c r="G382">
        <v>42549390</v>
      </c>
      <c r="H382">
        <v>0</v>
      </c>
      <c r="I382">
        <v>9.5783621999999999E-2</v>
      </c>
      <c r="J382">
        <v>0</v>
      </c>
      <c r="K382">
        <v>0</v>
      </c>
      <c r="L382">
        <v>0</v>
      </c>
      <c r="M382">
        <v>1</v>
      </c>
      <c r="N382" t="s">
        <v>17</v>
      </c>
      <c r="O382" s="1">
        <v>0</v>
      </c>
    </row>
    <row r="383" spans="1:15" hidden="1" x14ac:dyDescent="0.2">
      <c r="A383" t="s">
        <v>22</v>
      </c>
      <c r="B383">
        <v>2020</v>
      </c>
      <c r="C383">
        <v>8030000</v>
      </c>
      <c r="D383" t="s">
        <v>16</v>
      </c>
      <c r="E383">
        <v>20</v>
      </c>
      <c r="F383">
        <v>1</v>
      </c>
      <c r="G383">
        <v>47058172</v>
      </c>
      <c r="H383">
        <v>0</v>
      </c>
      <c r="I383">
        <v>9.6534913E-2</v>
      </c>
      <c r="J383">
        <v>0</v>
      </c>
      <c r="K383">
        <v>0</v>
      </c>
      <c r="L383">
        <v>0</v>
      </c>
      <c r="M383">
        <v>1</v>
      </c>
      <c r="N383" t="s">
        <v>17</v>
      </c>
      <c r="O383" s="1">
        <v>0</v>
      </c>
    </row>
    <row r="384" spans="1:15" hidden="1" x14ac:dyDescent="0.2">
      <c r="A384" t="s">
        <v>22</v>
      </c>
      <c r="B384">
        <v>2025</v>
      </c>
      <c r="C384">
        <v>5</v>
      </c>
      <c r="D384" t="s">
        <v>16</v>
      </c>
      <c r="E384">
        <v>20</v>
      </c>
      <c r="F384">
        <v>0</v>
      </c>
      <c r="G384">
        <v>10458855</v>
      </c>
      <c r="H384">
        <v>0</v>
      </c>
      <c r="I384">
        <v>0.112824707</v>
      </c>
      <c r="J384">
        <v>0</v>
      </c>
      <c r="K384">
        <v>0</v>
      </c>
      <c r="L384">
        <v>0</v>
      </c>
      <c r="M384">
        <v>1</v>
      </c>
      <c r="N384" t="s">
        <v>17</v>
      </c>
      <c r="O384" s="1">
        <v>0</v>
      </c>
    </row>
    <row r="385" spans="1:15" hidden="1" x14ac:dyDescent="0.2">
      <c r="A385" t="s">
        <v>22</v>
      </c>
      <c r="B385">
        <v>2025</v>
      </c>
      <c r="C385">
        <v>54700</v>
      </c>
      <c r="D385" t="s">
        <v>16</v>
      </c>
      <c r="E385">
        <v>20</v>
      </c>
      <c r="F385">
        <v>0</v>
      </c>
      <c r="G385">
        <v>10458855</v>
      </c>
      <c r="H385">
        <v>0</v>
      </c>
      <c r="I385">
        <v>0.112824707</v>
      </c>
      <c r="J385">
        <v>0</v>
      </c>
      <c r="K385">
        <v>0</v>
      </c>
      <c r="L385">
        <v>0</v>
      </c>
      <c r="M385">
        <v>1</v>
      </c>
      <c r="N385" t="s">
        <v>17</v>
      </c>
      <c r="O385" s="1">
        <v>0</v>
      </c>
    </row>
    <row r="386" spans="1:15" hidden="1" x14ac:dyDescent="0.2">
      <c r="A386" t="s">
        <v>22</v>
      </c>
      <c r="B386">
        <v>2025</v>
      </c>
      <c r="C386">
        <v>54750</v>
      </c>
      <c r="D386" t="s">
        <v>16</v>
      </c>
      <c r="E386">
        <v>20</v>
      </c>
      <c r="F386">
        <v>0</v>
      </c>
      <c r="G386">
        <v>10458855</v>
      </c>
      <c r="H386">
        <v>0</v>
      </c>
      <c r="I386">
        <v>0.112824707</v>
      </c>
      <c r="J386">
        <v>0</v>
      </c>
      <c r="K386">
        <v>0</v>
      </c>
      <c r="L386">
        <v>0</v>
      </c>
      <c r="M386">
        <v>1</v>
      </c>
      <c r="N386" t="s">
        <v>17</v>
      </c>
      <c r="O386" s="1">
        <v>0</v>
      </c>
    </row>
    <row r="387" spans="1:15" hidden="1" x14ac:dyDescent="0.2">
      <c r="A387" t="s">
        <v>22</v>
      </c>
      <c r="B387">
        <v>2025</v>
      </c>
      <c r="C387">
        <v>182500</v>
      </c>
      <c r="D387" t="s">
        <v>16</v>
      </c>
      <c r="E387">
        <v>20</v>
      </c>
      <c r="F387">
        <v>0.63078167299999999</v>
      </c>
      <c r="G387">
        <v>11009322</v>
      </c>
      <c r="H387">
        <v>0</v>
      </c>
      <c r="I387">
        <v>0.10826914999999999</v>
      </c>
      <c r="J387">
        <v>0</v>
      </c>
      <c r="K387">
        <v>0</v>
      </c>
      <c r="L387">
        <v>0</v>
      </c>
      <c r="M387">
        <v>1</v>
      </c>
      <c r="N387" t="s">
        <v>17</v>
      </c>
      <c r="O387" s="1">
        <v>0</v>
      </c>
    </row>
    <row r="388" spans="1:15" hidden="1" x14ac:dyDescent="0.2">
      <c r="A388" t="s">
        <v>22</v>
      </c>
      <c r="B388">
        <v>2025</v>
      </c>
      <c r="C388">
        <v>365000</v>
      </c>
      <c r="D388" t="s">
        <v>16</v>
      </c>
      <c r="E388">
        <v>20</v>
      </c>
      <c r="F388">
        <v>1.14647926</v>
      </c>
      <c r="G388">
        <v>17758359</v>
      </c>
      <c r="H388">
        <v>0</v>
      </c>
      <c r="I388">
        <v>0.106350202</v>
      </c>
      <c r="J388">
        <v>0</v>
      </c>
      <c r="K388">
        <v>0</v>
      </c>
      <c r="L388">
        <v>0</v>
      </c>
      <c r="M388">
        <v>1</v>
      </c>
      <c r="N388" t="s">
        <v>17</v>
      </c>
      <c r="O388" s="1">
        <v>0</v>
      </c>
    </row>
    <row r="389" spans="1:15" hidden="1" x14ac:dyDescent="0.2">
      <c r="A389" t="s">
        <v>22</v>
      </c>
      <c r="B389">
        <v>2025</v>
      </c>
      <c r="C389">
        <v>547500</v>
      </c>
      <c r="D389" t="s">
        <v>16</v>
      </c>
      <c r="E389">
        <v>20</v>
      </c>
      <c r="F389">
        <v>0.99970121899999997</v>
      </c>
      <c r="G389">
        <v>29281911</v>
      </c>
      <c r="H389">
        <v>0</v>
      </c>
      <c r="I389">
        <v>0.104722854</v>
      </c>
      <c r="J389">
        <v>0</v>
      </c>
      <c r="K389">
        <v>0</v>
      </c>
      <c r="L389">
        <v>0</v>
      </c>
      <c r="M389">
        <v>1</v>
      </c>
      <c r="N389" t="s">
        <v>17</v>
      </c>
      <c r="O389" s="1">
        <v>0</v>
      </c>
    </row>
    <row r="390" spans="1:15" hidden="1" x14ac:dyDescent="0.2">
      <c r="A390" t="s">
        <v>22</v>
      </c>
      <c r="B390">
        <v>2025</v>
      </c>
      <c r="C390">
        <v>730000</v>
      </c>
      <c r="D390" t="s">
        <v>16</v>
      </c>
      <c r="E390">
        <v>20</v>
      </c>
      <c r="F390">
        <v>1.017905592</v>
      </c>
      <c r="G390">
        <v>38388621</v>
      </c>
      <c r="H390">
        <v>0</v>
      </c>
      <c r="I390">
        <v>0.102132924</v>
      </c>
      <c r="J390">
        <v>0</v>
      </c>
      <c r="K390">
        <v>0</v>
      </c>
      <c r="L390">
        <v>0</v>
      </c>
      <c r="M390">
        <v>1</v>
      </c>
      <c r="N390" t="s">
        <v>17</v>
      </c>
      <c r="O390" s="1">
        <v>0</v>
      </c>
    </row>
    <row r="391" spans="1:15" hidden="1" x14ac:dyDescent="0.2">
      <c r="A391" t="s">
        <v>22</v>
      </c>
      <c r="B391">
        <v>2025</v>
      </c>
      <c r="C391">
        <v>1095000</v>
      </c>
      <c r="D391" t="s">
        <v>16</v>
      </c>
      <c r="E391">
        <v>20</v>
      </c>
      <c r="F391">
        <v>1.1446250769999999</v>
      </c>
      <c r="G391">
        <v>60383466</v>
      </c>
      <c r="H391">
        <v>0</v>
      </c>
      <c r="I391">
        <v>0.105815874</v>
      </c>
      <c r="J391">
        <v>0</v>
      </c>
      <c r="K391">
        <v>0</v>
      </c>
      <c r="L391">
        <v>0</v>
      </c>
      <c r="M391">
        <v>1</v>
      </c>
      <c r="N391" t="s">
        <v>17</v>
      </c>
      <c r="O391" s="1">
        <v>0</v>
      </c>
    </row>
    <row r="392" spans="1:15" hidden="1" x14ac:dyDescent="0.2">
      <c r="A392" t="s">
        <v>22</v>
      </c>
      <c r="B392">
        <v>2025</v>
      </c>
      <c r="C392">
        <v>1460000</v>
      </c>
      <c r="D392" t="s">
        <v>16</v>
      </c>
      <c r="E392">
        <v>20</v>
      </c>
      <c r="F392">
        <v>0.50362568399999996</v>
      </c>
      <c r="G392">
        <v>79620009</v>
      </c>
      <c r="H392">
        <v>0</v>
      </c>
      <c r="I392">
        <v>9.1206304000000002E-2</v>
      </c>
      <c r="J392">
        <v>0</v>
      </c>
      <c r="K392">
        <v>0</v>
      </c>
      <c r="L392">
        <v>0</v>
      </c>
      <c r="M392">
        <v>1</v>
      </c>
      <c r="N392" t="s">
        <v>17</v>
      </c>
      <c r="O392" s="1">
        <v>0</v>
      </c>
    </row>
    <row r="393" spans="1:15" hidden="1" x14ac:dyDescent="0.2">
      <c r="A393" t="s">
        <v>22</v>
      </c>
      <c r="B393">
        <v>2025</v>
      </c>
      <c r="C393">
        <v>2044000</v>
      </c>
      <c r="D393" t="s">
        <v>16</v>
      </c>
      <c r="E393">
        <v>20</v>
      </c>
      <c r="F393">
        <v>0.30988505700000002</v>
      </c>
      <c r="G393">
        <v>96101802</v>
      </c>
      <c r="H393">
        <v>0</v>
      </c>
      <c r="I393">
        <v>9.1897975000000007E-2</v>
      </c>
      <c r="J393">
        <v>0</v>
      </c>
      <c r="K393">
        <v>0</v>
      </c>
      <c r="L393">
        <v>0</v>
      </c>
      <c r="M393">
        <v>1</v>
      </c>
      <c r="N393" t="s">
        <v>17</v>
      </c>
      <c r="O393" s="1">
        <v>0</v>
      </c>
    </row>
    <row r="394" spans="1:15" hidden="1" x14ac:dyDescent="0.2">
      <c r="A394" t="s">
        <v>22</v>
      </c>
      <c r="B394">
        <v>2025</v>
      </c>
      <c r="C394">
        <v>2774000</v>
      </c>
      <c r="D394" t="s">
        <v>16</v>
      </c>
      <c r="E394">
        <v>20</v>
      </c>
      <c r="F394">
        <v>0.163479605</v>
      </c>
      <c r="G394">
        <v>108981480</v>
      </c>
      <c r="H394">
        <v>0</v>
      </c>
      <c r="I394">
        <v>9.3067861000000002E-2</v>
      </c>
      <c r="J394">
        <v>0</v>
      </c>
      <c r="K394">
        <v>0</v>
      </c>
      <c r="L394">
        <v>0</v>
      </c>
      <c r="M394">
        <v>1</v>
      </c>
      <c r="N394" t="s">
        <v>17</v>
      </c>
      <c r="O394" s="1">
        <v>0</v>
      </c>
    </row>
    <row r="395" spans="1:15" hidden="1" x14ac:dyDescent="0.2">
      <c r="A395" t="s">
        <v>22</v>
      </c>
      <c r="B395">
        <v>2025</v>
      </c>
      <c r="C395">
        <v>3832500</v>
      </c>
      <c r="D395" t="s">
        <v>16</v>
      </c>
      <c r="E395">
        <v>20</v>
      </c>
      <c r="F395">
        <v>0.94483506500000003</v>
      </c>
      <c r="G395">
        <v>120118833</v>
      </c>
      <c r="H395">
        <v>0</v>
      </c>
      <c r="I395">
        <v>9.5061557000000005E-2</v>
      </c>
      <c r="J395">
        <v>0</v>
      </c>
      <c r="K395">
        <v>0</v>
      </c>
      <c r="L395">
        <v>0</v>
      </c>
      <c r="M395">
        <v>1</v>
      </c>
      <c r="N395" t="s">
        <v>17</v>
      </c>
      <c r="O395" s="1">
        <v>0</v>
      </c>
    </row>
    <row r="396" spans="1:15" hidden="1" x14ac:dyDescent="0.2">
      <c r="A396" t="s">
        <v>22</v>
      </c>
      <c r="B396">
        <v>2025</v>
      </c>
      <c r="C396">
        <v>5288850</v>
      </c>
      <c r="D396" t="s">
        <v>16</v>
      </c>
      <c r="E396">
        <v>20</v>
      </c>
      <c r="F396">
        <v>0.20813194600000001</v>
      </c>
      <c r="G396">
        <v>170394756</v>
      </c>
      <c r="H396">
        <v>0</v>
      </c>
      <c r="I396">
        <v>9.6392905000000001E-2</v>
      </c>
      <c r="J396">
        <v>0</v>
      </c>
      <c r="K396">
        <v>0</v>
      </c>
      <c r="L396">
        <v>0</v>
      </c>
      <c r="M396">
        <v>1</v>
      </c>
      <c r="N396" t="s">
        <v>17</v>
      </c>
      <c r="O396" s="1">
        <v>0</v>
      </c>
    </row>
    <row r="397" spans="1:15" hidden="1" x14ac:dyDescent="0.2">
      <c r="A397" t="s">
        <v>22</v>
      </c>
      <c r="B397">
        <v>2025</v>
      </c>
      <c r="C397">
        <v>8030000</v>
      </c>
      <c r="D397" t="s">
        <v>16</v>
      </c>
      <c r="E397">
        <v>20</v>
      </c>
      <c r="F397">
        <v>1</v>
      </c>
      <c r="G397">
        <v>189738279</v>
      </c>
      <c r="H397">
        <v>0</v>
      </c>
      <c r="I397">
        <v>9.7295611000000004E-2</v>
      </c>
      <c r="J397">
        <v>0</v>
      </c>
      <c r="K397">
        <v>0</v>
      </c>
      <c r="L397">
        <v>0</v>
      </c>
      <c r="M397">
        <v>1</v>
      </c>
      <c r="N397" t="s">
        <v>17</v>
      </c>
      <c r="O397" s="1">
        <v>0</v>
      </c>
    </row>
    <row r="398" spans="1:15" hidden="1" x14ac:dyDescent="0.2">
      <c r="A398" t="s">
        <v>22</v>
      </c>
      <c r="B398">
        <v>2030</v>
      </c>
      <c r="C398">
        <v>5</v>
      </c>
      <c r="D398" t="s">
        <v>16</v>
      </c>
      <c r="E398">
        <v>20</v>
      </c>
      <c r="F398">
        <v>0</v>
      </c>
      <c r="G398">
        <v>1892025</v>
      </c>
      <c r="H398">
        <v>0</v>
      </c>
      <c r="I398">
        <v>0.11539252</v>
      </c>
      <c r="J398">
        <v>0</v>
      </c>
      <c r="K398">
        <v>0</v>
      </c>
      <c r="L398">
        <v>0</v>
      </c>
      <c r="M398">
        <v>1</v>
      </c>
      <c r="N398" t="s">
        <v>17</v>
      </c>
      <c r="O398" s="1">
        <v>0</v>
      </c>
    </row>
    <row r="399" spans="1:15" hidden="1" x14ac:dyDescent="0.2">
      <c r="A399" t="s">
        <v>22</v>
      </c>
      <c r="B399">
        <v>2030</v>
      </c>
      <c r="C399">
        <v>54700</v>
      </c>
      <c r="D399" t="s">
        <v>16</v>
      </c>
      <c r="E399">
        <v>20</v>
      </c>
      <c r="F399">
        <v>0</v>
      </c>
      <c r="G399">
        <v>1892025</v>
      </c>
      <c r="H399">
        <v>0</v>
      </c>
      <c r="I399">
        <v>0.11539252</v>
      </c>
      <c r="J399">
        <v>0</v>
      </c>
      <c r="K399">
        <v>0</v>
      </c>
      <c r="L399">
        <v>0</v>
      </c>
      <c r="M399">
        <v>1</v>
      </c>
      <c r="N399" t="s">
        <v>17</v>
      </c>
      <c r="O399" s="1">
        <v>0</v>
      </c>
    </row>
    <row r="400" spans="1:15" hidden="1" x14ac:dyDescent="0.2">
      <c r="A400" t="s">
        <v>22</v>
      </c>
      <c r="B400">
        <v>2030</v>
      </c>
      <c r="C400">
        <v>54750</v>
      </c>
      <c r="D400" t="s">
        <v>16</v>
      </c>
      <c r="E400">
        <v>20</v>
      </c>
      <c r="F400">
        <v>0</v>
      </c>
      <c r="G400">
        <v>1892025</v>
      </c>
      <c r="H400">
        <v>0</v>
      </c>
      <c r="I400">
        <v>0.11539252</v>
      </c>
      <c r="J400">
        <v>0</v>
      </c>
      <c r="K400">
        <v>0</v>
      </c>
      <c r="L400">
        <v>0</v>
      </c>
      <c r="M400">
        <v>1</v>
      </c>
      <c r="N400" t="s">
        <v>17</v>
      </c>
      <c r="O400" s="1">
        <v>0</v>
      </c>
    </row>
    <row r="401" spans="1:15" hidden="1" x14ac:dyDescent="0.2">
      <c r="A401" t="s">
        <v>22</v>
      </c>
      <c r="B401">
        <v>2030</v>
      </c>
      <c r="C401">
        <v>182500</v>
      </c>
      <c r="D401" t="s">
        <v>16</v>
      </c>
      <c r="E401">
        <v>20</v>
      </c>
      <c r="F401">
        <v>0.61745285800000005</v>
      </c>
      <c r="G401">
        <v>1991605</v>
      </c>
      <c r="H401">
        <v>0</v>
      </c>
      <c r="I401">
        <v>0.110630484</v>
      </c>
      <c r="J401">
        <v>0</v>
      </c>
      <c r="K401">
        <v>0</v>
      </c>
      <c r="L401">
        <v>0</v>
      </c>
      <c r="M401">
        <v>1</v>
      </c>
      <c r="N401" t="s">
        <v>17</v>
      </c>
      <c r="O401" s="1">
        <v>0</v>
      </c>
    </row>
    <row r="402" spans="1:15" hidden="1" x14ac:dyDescent="0.2">
      <c r="A402" t="s">
        <v>22</v>
      </c>
      <c r="B402">
        <v>2030</v>
      </c>
      <c r="C402">
        <v>365000</v>
      </c>
      <c r="D402" t="s">
        <v>16</v>
      </c>
      <c r="E402">
        <v>20</v>
      </c>
      <c r="F402">
        <v>1.125789455</v>
      </c>
      <c r="G402">
        <v>3055449</v>
      </c>
      <c r="H402">
        <v>0</v>
      </c>
      <c r="I402">
        <v>0.10845640199999999</v>
      </c>
      <c r="J402">
        <v>0</v>
      </c>
      <c r="K402">
        <v>0</v>
      </c>
      <c r="L402">
        <v>0</v>
      </c>
      <c r="M402">
        <v>1</v>
      </c>
      <c r="N402" t="s">
        <v>17</v>
      </c>
      <c r="O402" s="1">
        <v>0</v>
      </c>
    </row>
    <row r="403" spans="1:15" hidden="1" x14ac:dyDescent="0.2">
      <c r="A403" t="s">
        <v>22</v>
      </c>
      <c r="B403">
        <v>2030</v>
      </c>
      <c r="C403">
        <v>547500</v>
      </c>
      <c r="D403" t="s">
        <v>16</v>
      </c>
      <c r="E403">
        <v>20</v>
      </c>
      <c r="F403">
        <v>1.0169013220000001</v>
      </c>
      <c r="G403">
        <v>4822994</v>
      </c>
      <c r="H403">
        <v>0</v>
      </c>
      <c r="I403">
        <v>0.10662065499999999</v>
      </c>
      <c r="J403">
        <v>0</v>
      </c>
      <c r="K403">
        <v>0</v>
      </c>
      <c r="L403">
        <v>0</v>
      </c>
      <c r="M403">
        <v>1</v>
      </c>
      <c r="N403" t="s">
        <v>17</v>
      </c>
      <c r="O403" s="1">
        <v>0</v>
      </c>
    </row>
    <row r="404" spans="1:15" hidden="1" x14ac:dyDescent="0.2">
      <c r="A404" t="s">
        <v>22</v>
      </c>
      <c r="B404">
        <v>2030</v>
      </c>
      <c r="C404">
        <v>730000</v>
      </c>
      <c r="D404" t="s">
        <v>16</v>
      </c>
      <c r="E404">
        <v>20</v>
      </c>
      <c r="F404">
        <v>0.99356033399999999</v>
      </c>
      <c r="G404">
        <v>6462002</v>
      </c>
      <c r="H404">
        <v>0</v>
      </c>
      <c r="I404">
        <v>0.103570207</v>
      </c>
      <c r="J404">
        <v>0</v>
      </c>
      <c r="K404">
        <v>0</v>
      </c>
      <c r="L404">
        <v>0</v>
      </c>
      <c r="M404">
        <v>1</v>
      </c>
      <c r="N404" t="s">
        <v>17</v>
      </c>
      <c r="O404" s="1">
        <v>0</v>
      </c>
    </row>
    <row r="405" spans="1:15" hidden="1" x14ac:dyDescent="0.2">
      <c r="A405" t="s">
        <v>22</v>
      </c>
      <c r="B405">
        <v>2030</v>
      </c>
      <c r="C405">
        <v>1095000</v>
      </c>
      <c r="D405" t="s">
        <v>16</v>
      </c>
      <c r="E405">
        <v>20</v>
      </c>
      <c r="F405">
        <v>1.1870510599999999</v>
      </c>
      <c r="G405">
        <v>9667727</v>
      </c>
      <c r="H405">
        <v>0</v>
      </c>
      <c r="I405">
        <v>0.10766740399999999</v>
      </c>
      <c r="J405">
        <v>0</v>
      </c>
      <c r="K405">
        <v>0</v>
      </c>
      <c r="L405">
        <v>0</v>
      </c>
      <c r="M405">
        <v>1</v>
      </c>
      <c r="N405" t="s">
        <v>17</v>
      </c>
      <c r="O405" s="1">
        <v>0</v>
      </c>
    </row>
    <row r="406" spans="1:15" hidden="1" x14ac:dyDescent="0.2">
      <c r="A406" t="s">
        <v>22</v>
      </c>
      <c r="B406">
        <v>2030</v>
      </c>
      <c r="C406">
        <v>1460000</v>
      </c>
      <c r="D406" t="s">
        <v>16</v>
      </c>
      <c r="E406">
        <v>20</v>
      </c>
      <c r="F406">
        <v>0.49178010500000002</v>
      </c>
      <c r="G406">
        <v>13602948</v>
      </c>
      <c r="H406">
        <v>0</v>
      </c>
      <c r="I406">
        <v>9.1500761E-2</v>
      </c>
      <c r="J406">
        <v>0</v>
      </c>
      <c r="K406">
        <v>0</v>
      </c>
      <c r="L406">
        <v>0</v>
      </c>
      <c r="M406">
        <v>1</v>
      </c>
      <c r="N406" t="s">
        <v>17</v>
      </c>
      <c r="O406" s="1">
        <v>0</v>
      </c>
    </row>
    <row r="407" spans="1:15" hidden="1" x14ac:dyDescent="0.2">
      <c r="A407" t="s">
        <v>22</v>
      </c>
      <c r="B407">
        <v>2030</v>
      </c>
      <c r="C407">
        <v>2044000</v>
      </c>
      <c r="D407" t="s">
        <v>16</v>
      </c>
      <c r="E407">
        <v>20</v>
      </c>
      <c r="F407">
        <v>0.28556656899999999</v>
      </c>
      <c r="G407">
        <v>16050771</v>
      </c>
      <c r="H407">
        <v>0</v>
      </c>
      <c r="I407">
        <v>9.2113268999999998E-2</v>
      </c>
      <c r="J407">
        <v>0</v>
      </c>
      <c r="K407">
        <v>0</v>
      </c>
      <c r="L407">
        <v>0</v>
      </c>
      <c r="M407">
        <v>1</v>
      </c>
      <c r="N407" t="s">
        <v>17</v>
      </c>
      <c r="O407" s="1">
        <v>0</v>
      </c>
    </row>
    <row r="408" spans="1:15" hidden="1" x14ac:dyDescent="0.2">
      <c r="A408" t="s">
        <v>22</v>
      </c>
      <c r="B408">
        <v>2030</v>
      </c>
      <c r="C408">
        <v>2774000</v>
      </c>
      <c r="D408" t="s">
        <v>16</v>
      </c>
      <c r="E408">
        <v>20</v>
      </c>
      <c r="F408">
        <v>0.12952728599999999</v>
      </c>
      <c r="G408">
        <v>17513354</v>
      </c>
      <c r="H408">
        <v>0</v>
      </c>
      <c r="I408">
        <v>9.3319969000000003E-2</v>
      </c>
      <c r="J408">
        <v>0</v>
      </c>
      <c r="K408">
        <v>0</v>
      </c>
      <c r="L408">
        <v>0</v>
      </c>
      <c r="M408">
        <v>1</v>
      </c>
      <c r="N408" t="s">
        <v>17</v>
      </c>
      <c r="O408" s="1">
        <v>0</v>
      </c>
    </row>
    <row r="409" spans="1:15" hidden="1" x14ac:dyDescent="0.2">
      <c r="A409" t="s">
        <v>22</v>
      </c>
      <c r="B409">
        <v>2030</v>
      </c>
      <c r="C409">
        <v>3832500</v>
      </c>
      <c r="D409" t="s">
        <v>16</v>
      </c>
      <c r="E409">
        <v>20</v>
      </c>
      <c r="F409">
        <v>0.90763532999999996</v>
      </c>
      <c r="G409">
        <v>18262146</v>
      </c>
      <c r="H409">
        <v>0</v>
      </c>
      <c r="I409">
        <v>9.5420396000000005E-2</v>
      </c>
      <c r="J409">
        <v>0</v>
      </c>
      <c r="K409">
        <v>0</v>
      </c>
      <c r="L409">
        <v>0</v>
      </c>
      <c r="M409">
        <v>1</v>
      </c>
      <c r="N409" t="s">
        <v>17</v>
      </c>
      <c r="O409" s="1">
        <v>0</v>
      </c>
    </row>
    <row r="410" spans="1:15" hidden="1" x14ac:dyDescent="0.2">
      <c r="A410" t="s">
        <v>22</v>
      </c>
      <c r="B410">
        <v>2030</v>
      </c>
      <c r="C410">
        <v>5288850</v>
      </c>
      <c r="D410" t="s">
        <v>16</v>
      </c>
      <c r="E410">
        <v>20</v>
      </c>
      <c r="F410">
        <v>0.19450498499999999</v>
      </c>
      <c r="G410">
        <v>24463073</v>
      </c>
      <c r="H410">
        <v>0</v>
      </c>
      <c r="I410">
        <v>9.6813848999999993E-2</v>
      </c>
      <c r="J410">
        <v>0</v>
      </c>
      <c r="K410">
        <v>0</v>
      </c>
      <c r="L410">
        <v>0</v>
      </c>
      <c r="M410">
        <v>1</v>
      </c>
      <c r="N410" t="s">
        <v>17</v>
      </c>
      <c r="O410" s="1">
        <v>0</v>
      </c>
    </row>
    <row r="411" spans="1:15" hidden="1" x14ac:dyDescent="0.2">
      <c r="A411" t="s">
        <v>22</v>
      </c>
      <c r="B411">
        <v>2030</v>
      </c>
      <c r="C411">
        <v>8030000</v>
      </c>
      <c r="D411" t="s">
        <v>16</v>
      </c>
      <c r="E411">
        <v>20</v>
      </c>
      <c r="F411">
        <v>1</v>
      </c>
      <c r="G411">
        <v>26532937</v>
      </c>
      <c r="H411">
        <v>0</v>
      </c>
      <c r="I411">
        <v>9.7804318000000001E-2</v>
      </c>
      <c r="J411">
        <v>0</v>
      </c>
      <c r="K411">
        <v>0</v>
      </c>
      <c r="L411">
        <v>0</v>
      </c>
      <c r="M411">
        <v>1</v>
      </c>
      <c r="N411" t="s">
        <v>17</v>
      </c>
      <c r="O411" s="1">
        <v>0</v>
      </c>
    </row>
    <row r="412" spans="1:15" hidden="1" x14ac:dyDescent="0.2">
      <c r="A412" t="s">
        <v>23</v>
      </c>
      <c r="B412">
        <v>2015</v>
      </c>
      <c r="C412">
        <v>365</v>
      </c>
      <c r="D412" t="s">
        <v>16</v>
      </c>
      <c r="E412">
        <v>30</v>
      </c>
      <c r="F412">
        <v>0</v>
      </c>
      <c r="G412">
        <v>9805665.0869999994</v>
      </c>
      <c r="H412">
        <v>0</v>
      </c>
      <c r="I412">
        <v>9.3429406000000007E-2</v>
      </c>
      <c r="J412">
        <v>0</v>
      </c>
      <c r="K412">
        <v>0</v>
      </c>
      <c r="L412">
        <v>0</v>
      </c>
      <c r="M412">
        <v>1</v>
      </c>
      <c r="N412" t="s">
        <v>17</v>
      </c>
      <c r="O412" s="1">
        <v>0</v>
      </c>
    </row>
    <row r="413" spans="1:15" hidden="1" x14ac:dyDescent="0.2">
      <c r="A413" t="s">
        <v>23</v>
      </c>
      <c r="B413">
        <v>2015</v>
      </c>
      <c r="C413">
        <v>1044370.941</v>
      </c>
      <c r="D413" t="s">
        <v>16</v>
      </c>
      <c r="E413">
        <v>30</v>
      </c>
      <c r="F413">
        <v>0</v>
      </c>
      <c r="G413">
        <v>9805665.0869999994</v>
      </c>
      <c r="H413">
        <v>0</v>
      </c>
      <c r="I413">
        <v>9.3429406000000007E-2</v>
      </c>
      <c r="J413">
        <v>0</v>
      </c>
      <c r="K413">
        <v>0</v>
      </c>
      <c r="L413">
        <v>0</v>
      </c>
      <c r="M413">
        <v>1</v>
      </c>
      <c r="N413" t="s">
        <v>17</v>
      </c>
      <c r="O413" s="1">
        <v>0</v>
      </c>
    </row>
    <row r="414" spans="1:15" hidden="1" x14ac:dyDescent="0.2">
      <c r="A414" t="s">
        <v>23</v>
      </c>
      <c r="B414">
        <v>2015</v>
      </c>
      <c r="C414">
        <v>1045370.941</v>
      </c>
      <c r="D414" t="s">
        <v>16</v>
      </c>
      <c r="E414">
        <v>30</v>
      </c>
      <c r="F414">
        <v>0.75768436400000005</v>
      </c>
      <c r="G414">
        <v>8914240.9879999999</v>
      </c>
      <c r="H414">
        <v>0</v>
      </c>
      <c r="I414">
        <v>9.3429406000000007E-2</v>
      </c>
      <c r="J414">
        <v>0</v>
      </c>
      <c r="K414">
        <v>0</v>
      </c>
      <c r="L414">
        <v>0</v>
      </c>
      <c r="M414">
        <v>1</v>
      </c>
      <c r="N414" t="s">
        <v>17</v>
      </c>
      <c r="O414" s="1">
        <v>0</v>
      </c>
    </row>
    <row r="415" spans="1:15" hidden="1" x14ac:dyDescent="0.2">
      <c r="A415" t="s">
        <v>23</v>
      </c>
      <c r="B415">
        <v>2015</v>
      </c>
      <c r="C415">
        <v>1858437.2279999999</v>
      </c>
      <c r="D415" t="s">
        <v>16</v>
      </c>
      <c r="E415">
        <v>30</v>
      </c>
      <c r="F415">
        <v>0.83350507799999995</v>
      </c>
      <c r="G415">
        <v>13785185.83</v>
      </c>
      <c r="H415">
        <v>0</v>
      </c>
      <c r="I415">
        <v>8.3379574999999997E-2</v>
      </c>
      <c r="J415">
        <v>0</v>
      </c>
      <c r="K415">
        <v>0</v>
      </c>
      <c r="L415">
        <v>0</v>
      </c>
      <c r="M415">
        <v>1</v>
      </c>
      <c r="N415" t="s">
        <v>17</v>
      </c>
      <c r="O415" s="1">
        <v>0</v>
      </c>
    </row>
    <row r="416" spans="1:15" hidden="1" x14ac:dyDescent="0.2">
      <c r="A416" t="s">
        <v>23</v>
      </c>
      <c r="B416">
        <v>2015</v>
      </c>
      <c r="C416">
        <v>3303888.406</v>
      </c>
      <c r="D416" t="s">
        <v>16</v>
      </c>
      <c r="E416">
        <v>30</v>
      </c>
      <c r="F416">
        <v>0.93330234700000003</v>
      </c>
      <c r="G416">
        <v>22268284.829999998</v>
      </c>
      <c r="H416">
        <v>0</v>
      </c>
      <c r="I416">
        <v>7.5003827999999995E-2</v>
      </c>
      <c r="J416">
        <v>0</v>
      </c>
      <c r="K416">
        <v>0</v>
      </c>
      <c r="L416">
        <v>0</v>
      </c>
      <c r="M416">
        <v>1</v>
      </c>
      <c r="N416" t="s">
        <v>17</v>
      </c>
      <c r="O416" s="1">
        <v>0</v>
      </c>
    </row>
    <row r="417" spans="1:15" hidden="1" x14ac:dyDescent="0.2">
      <c r="A417" t="s">
        <v>23</v>
      </c>
      <c r="B417">
        <v>2015</v>
      </c>
      <c r="C417">
        <v>10441918.91</v>
      </c>
      <c r="D417" t="s">
        <v>16</v>
      </c>
      <c r="E417">
        <v>30</v>
      </c>
      <c r="F417">
        <v>0.96972027800000005</v>
      </c>
      <c r="G417">
        <v>65179230.979999997</v>
      </c>
      <c r="H417">
        <v>0</v>
      </c>
      <c r="I417">
        <v>6.3920063999999999E-2</v>
      </c>
      <c r="J417">
        <v>0</v>
      </c>
      <c r="K417">
        <v>0</v>
      </c>
      <c r="L417">
        <v>0</v>
      </c>
      <c r="M417">
        <v>1</v>
      </c>
      <c r="N417" t="s">
        <v>17</v>
      </c>
      <c r="O417" s="1">
        <v>0</v>
      </c>
    </row>
    <row r="418" spans="1:15" hidden="1" x14ac:dyDescent="0.2">
      <c r="A418" t="s">
        <v>23</v>
      </c>
      <c r="B418">
        <v>2015</v>
      </c>
      <c r="C418">
        <v>33001620.27</v>
      </c>
      <c r="D418" t="s">
        <v>16</v>
      </c>
      <c r="E418">
        <v>30</v>
      </c>
      <c r="F418">
        <v>0.99361476299999996</v>
      </c>
      <c r="G418">
        <v>198944408.69999999</v>
      </c>
      <c r="H418">
        <v>0</v>
      </c>
      <c r="I418">
        <v>5.8505546999999998E-2</v>
      </c>
      <c r="J418">
        <v>0</v>
      </c>
      <c r="K418">
        <v>0</v>
      </c>
      <c r="L418">
        <v>0</v>
      </c>
      <c r="M418">
        <v>1</v>
      </c>
      <c r="N418" t="s">
        <v>17</v>
      </c>
      <c r="O418" s="1">
        <v>0</v>
      </c>
    </row>
    <row r="419" spans="1:15" hidden="1" x14ac:dyDescent="0.2">
      <c r="A419" t="s">
        <v>23</v>
      </c>
      <c r="B419">
        <v>2015</v>
      </c>
      <c r="C419">
        <v>104301417.09999999</v>
      </c>
      <c r="D419" t="s">
        <v>16</v>
      </c>
      <c r="E419">
        <v>30</v>
      </c>
      <c r="F419">
        <v>0.99765644099999995</v>
      </c>
      <c r="G419">
        <v>624159565.60000002</v>
      </c>
      <c r="H419">
        <v>0</v>
      </c>
      <c r="I419">
        <v>5.6183586000000001E-2</v>
      </c>
      <c r="J419">
        <v>0</v>
      </c>
      <c r="K419">
        <v>0</v>
      </c>
      <c r="L419">
        <v>0</v>
      </c>
      <c r="M419">
        <v>1</v>
      </c>
      <c r="N419" t="s">
        <v>17</v>
      </c>
      <c r="O419" s="1">
        <v>0</v>
      </c>
    </row>
    <row r="420" spans="1:15" hidden="1" x14ac:dyDescent="0.2">
      <c r="A420" t="s">
        <v>23</v>
      </c>
      <c r="B420">
        <v>2015</v>
      </c>
      <c r="C420">
        <v>329643985</v>
      </c>
      <c r="D420" t="s">
        <v>16</v>
      </c>
      <c r="E420">
        <v>30</v>
      </c>
      <c r="F420">
        <v>0.99945735499999999</v>
      </c>
      <c r="G420">
        <v>1967339772</v>
      </c>
      <c r="H420">
        <v>0</v>
      </c>
      <c r="I420">
        <v>5.5185775999999999E-2</v>
      </c>
      <c r="J420">
        <v>0</v>
      </c>
      <c r="K420">
        <v>0</v>
      </c>
      <c r="L420">
        <v>0</v>
      </c>
      <c r="M420">
        <v>1</v>
      </c>
      <c r="N420" t="s">
        <v>17</v>
      </c>
      <c r="O420" s="1">
        <v>0</v>
      </c>
    </row>
    <row r="421" spans="1:15" hidden="1" x14ac:dyDescent="0.2">
      <c r="A421" t="s">
        <v>23</v>
      </c>
      <c r="B421">
        <v>2015</v>
      </c>
      <c r="C421">
        <v>1041837780</v>
      </c>
      <c r="D421" t="s">
        <v>16</v>
      </c>
      <c r="E421">
        <v>30</v>
      </c>
      <c r="F421">
        <v>1</v>
      </c>
      <c r="G421">
        <v>6213883818</v>
      </c>
      <c r="H421">
        <v>0</v>
      </c>
      <c r="I421">
        <v>5.4760528000000003E-2</v>
      </c>
      <c r="J421">
        <v>0</v>
      </c>
      <c r="K421">
        <v>0</v>
      </c>
      <c r="L421">
        <v>0</v>
      </c>
      <c r="M421">
        <v>1</v>
      </c>
      <c r="N421" t="s">
        <v>17</v>
      </c>
      <c r="O421" s="1">
        <v>0</v>
      </c>
    </row>
    <row r="422" spans="1:15" hidden="1" x14ac:dyDescent="0.2">
      <c r="A422" t="s">
        <v>27</v>
      </c>
      <c r="B422">
        <v>2015</v>
      </c>
      <c r="C422">
        <v>365</v>
      </c>
      <c r="D422" t="s">
        <v>16</v>
      </c>
      <c r="E422">
        <v>30</v>
      </c>
      <c r="F422">
        <v>0</v>
      </c>
      <c r="G422">
        <v>4211088.8710000003</v>
      </c>
      <c r="H422">
        <v>0</v>
      </c>
      <c r="I422">
        <v>9.3429406000000007E-2</v>
      </c>
      <c r="J422">
        <v>0</v>
      </c>
      <c r="K422">
        <v>0</v>
      </c>
      <c r="L422">
        <v>0</v>
      </c>
      <c r="M422">
        <v>1</v>
      </c>
      <c r="N422" t="s">
        <v>17</v>
      </c>
      <c r="O422" s="1">
        <v>0</v>
      </c>
    </row>
    <row r="423" spans="1:15" hidden="1" x14ac:dyDescent="0.2">
      <c r="A423" t="s">
        <v>27</v>
      </c>
      <c r="B423">
        <v>2015</v>
      </c>
      <c r="C423">
        <v>1044370.941</v>
      </c>
      <c r="D423" t="s">
        <v>16</v>
      </c>
      <c r="E423">
        <v>30</v>
      </c>
      <c r="F423">
        <v>0</v>
      </c>
      <c r="G423">
        <v>4211088.8710000003</v>
      </c>
      <c r="H423">
        <v>0</v>
      </c>
      <c r="I423">
        <v>9.3429406000000007E-2</v>
      </c>
      <c r="J423">
        <v>0</v>
      </c>
      <c r="K423">
        <v>0</v>
      </c>
      <c r="L423">
        <v>0</v>
      </c>
      <c r="M423">
        <v>1</v>
      </c>
      <c r="N423" t="s">
        <v>17</v>
      </c>
      <c r="O423" s="1">
        <v>0</v>
      </c>
    </row>
    <row r="424" spans="1:15" hidden="1" x14ac:dyDescent="0.2">
      <c r="A424" t="s">
        <v>27</v>
      </c>
      <c r="B424">
        <v>2015</v>
      </c>
      <c r="C424">
        <v>1045370.941</v>
      </c>
      <c r="D424" t="s">
        <v>16</v>
      </c>
      <c r="E424">
        <v>30</v>
      </c>
      <c r="F424">
        <v>0.42254954300000003</v>
      </c>
      <c r="G424">
        <v>3828262.61</v>
      </c>
      <c r="H424">
        <v>0</v>
      </c>
      <c r="I424">
        <v>9.3429406000000007E-2</v>
      </c>
      <c r="J424">
        <v>0</v>
      </c>
      <c r="K424">
        <v>0</v>
      </c>
      <c r="L424">
        <v>0</v>
      </c>
      <c r="M424">
        <v>1</v>
      </c>
      <c r="N424" t="s">
        <v>17</v>
      </c>
      <c r="O424" s="1">
        <v>0</v>
      </c>
    </row>
    <row r="425" spans="1:15" hidden="1" x14ac:dyDescent="0.2">
      <c r="A425" t="s">
        <v>27</v>
      </c>
      <c r="B425">
        <v>2015</v>
      </c>
      <c r="C425">
        <v>1858437.2279999999</v>
      </c>
      <c r="D425" t="s">
        <v>16</v>
      </c>
      <c r="E425">
        <v>30</v>
      </c>
      <c r="F425">
        <v>0.62705352700000005</v>
      </c>
      <c r="G425">
        <v>4881882.6289999997</v>
      </c>
      <c r="H425">
        <v>0</v>
      </c>
      <c r="I425">
        <v>8.3379574999999997E-2</v>
      </c>
      <c r="J425">
        <v>0</v>
      </c>
      <c r="K425">
        <v>0</v>
      </c>
      <c r="L425">
        <v>0</v>
      </c>
      <c r="M425">
        <v>1</v>
      </c>
      <c r="N425" t="s">
        <v>17</v>
      </c>
      <c r="O425" s="1">
        <v>0</v>
      </c>
    </row>
    <row r="426" spans="1:15" hidden="1" x14ac:dyDescent="0.2">
      <c r="A426" t="s">
        <v>27</v>
      </c>
      <c r="B426">
        <v>2015</v>
      </c>
      <c r="C426">
        <v>3303888.406</v>
      </c>
      <c r="D426" t="s">
        <v>16</v>
      </c>
      <c r="E426">
        <v>30</v>
      </c>
      <c r="F426">
        <v>0.80016394400000002</v>
      </c>
      <c r="G426">
        <v>7002834.8559999997</v>
      </c>
      <c r="H426">
        <v>0</v>
      </c>
      <c r="I426">
        <v>7.5003827999999995E-2</v>
      </c>
      <c r="J426">
        <v>0</v>
      </c>
      <c r="K426">
        <v>0</v>
      </c>
      <c r="L426">
        <v>0</v>
      </c>
      <c r="M426">
        <v>1</v>
      </c>
      <c r="N426" t="s">
        <v>17</v>
      </c>
      <c r="O426" s="1">
        <v>0</v>
      </c>
    </row>
    <row r="427" spans="1:15" hidden="1" x14ac:dyDescent="0.2">
      <c r="A427" t="s">
        <v>27</v>
      </c>
      <c r="B427">
        <v>2015</v>
      </c>
      <c r="C427">
        <v>10441918.91</v>
      </c>
      <c r="D427" t="s">
        <v>16</v>
      </c>
      <c r="E427">
        <v>30</v>
      </c>
      <c r="F427">
        <v>0.90037616399999998</v>
      </c>
      <c r="G427">
        <v>17585704.600000001</v>
      </c>
      <c r="H427">
        <v>0</v>
      </c>
      <c r="I427">
        <v>6.3920063999999999E-2</v>
      </c>
      <c r="J427">
        <v>0</v>
      </c>
      <c r="K427">
        <v>0</v>
      </c>
      <c r="L427">
        <v>0</v>
      </c>
      <c r="M427">
        <v>1</v>
      </c>
      <c r="N427" t="s">
        <v>17</v>
      </c>
      <c r="O427" s="1">
        <v>0</v>
      </c>
    </row>
    <row r="428" spans="1:15" hidden="1" x14ac:dyDescent="0.2">
      <c r="A428" t="s">
        <v>27</v>
      </c>
      <c r="B428">
        <v>2015</v>
      </c>
      <c r="C428">
        <v>33001620.27</v>
      </c>
      <c r="D428" t="s">
        <v>16</v>
      </c>
      <c r="E428">
        <v>30</v>
      </c>
      <c r="F428">
        <v>0.97866496000000003</v>
      </c>
      <c r="G428">
        <v>49559534.140000001</v>
      </c>
      <c r="H428">
        <v>0</v>
      </c>
      <c r="I428">
        <v>5.8505546999999998E-2</v>
      </c>
      <c r="J428">
        <v>0</v>
      </c>
      <c r="K428">
        <v>0</v>
      </c>
      <c r="L428">
        <v>0</v>
      </c>
      <c r="M428">
        <v>1</v>
      </c>
      <c r="N428" t="s">
        <v>17</v>
      </c>
      <c r="O428" s="1">
        <v>0</v>
      </c>
    </row>
    <row r="429" spans="1:15" hidden="1" x14ac:dyDescent="0.2">
      <c r="A429" t="s">
        <v>27</v>
      </c>
      <c r="B429">
        <v>2015</v>
      </c>
      <c r="C429">
        <v>104301417.09999999</v>
      </c>
      <c r="D429" t="s">
        <v>16</v>
      </c>
      <c r="E429">
        <v>30</v>
      </c>
      <c r="F429">
        <v>0.99249975999999995</v>
      </c>
      <c r="G429">
        <v>152833961.40000001</v>
      </c>
      <c r="H429">
        <v>0</v>
      </c>
      <c r="I429">
        <v>5.6183586000000001E-2</v>
      </c>
      <c r="J429">
        <v>0</v>
      </c>
      <c r="K429">
        <v>0</v>
      </c>
      <c r="L429">
        <v>0</v>
      </c>
      <c r="M429">
        <v>1</v>
      </c>
      <c r="N429" t="s">
        <v>17</v>
      </c>
      <c r="O429" s="1">
        <v>0</v>
      </c>
    </row>
    <row r="430" spans="1:15" hidden="1" x14ac:dyDescent="0.2">
      <c r="A430" t="s">
        <v>27</v>
      </c>
      <c r="B430">
        <v>2015</v>
      </c>
      <c r="C430">
        <v>329643985</v>
      </c>
      <c r="D430" t="s">
        <v>16</v>
      </c>
      <c r="E430">
        <v>30</v>
      </c>
      <c r="F430">
        <v>0.99830818399999999</v>
      </c>
      <c r="G430">
        <v>478879818.19999999</v>
      </c>
      <c r="H430">
        <v>0</v>
      </c>
      <c r="I430">
        <v>5.5185775999999999E-2</v>
      </c>
      <c r="J430">
        <v>0</v>
      </c>
      <c r="K430">
        <v>0</v>
      </c>
      <c r="L430">
        <v>0</v>
      </c>
      <c r="M430">
        <v>1</v>
      </c>
      <c r="N430" t="s">
        <v>17</v>
      </c>
      <c r="O430" s="1">
        <v>0</v>
      </c>
    </row>
    <row r="431" spans="1:15" hidden="1" x14ac:dyDescent="0.2">
      <c r="A431" t="s">
        <v>27</v>
      </c>
      <c r="B431">
        <v>2015</v>
      </c>
      <c r="C431">
        <v>1041837780</v>
      </c>
      <c r="D431" t="s">
        <v>16</v>
      </c>
      <c r="E431">
        <v>30</v>
      </c>
      <c r="F431">
        <v>0.89939281400000004</v>
      </c>
      <c r="G431">
        <v>1510553069</v>
      </c>
      <c r="H431">
        <v>0</v>
      </c>
      <c r="I431">
        <v>5.4760528000000003E-2</v>
      </c>
      <c r="J431">
        <v>0</v>
      </c>
      <c r="K431">
        <v>0</v>
      </c>
      <c r="L431">
        <v>0</v>
      </c>
      <c r="M431">
        <v>1</v>
      </c>
      <c r="N431" t="s">
        <v>17</v>
      </c>
      <c r="O431" s="1">
        <v>0</v>
      </c>
    </row>
    <row r="432" spans="1:15" hidden="1" x14ac:dyDescent="0.2">
      <c r="A432" t="s">
        <v>32</v>
      </c>
      <c r="B432">
        <v>2015</v>
      </c>
      <c r="C432">
        <v>1099582.584</v>
      </c>
      <c r="D432" t="s">
        <v>16</v>
      </c>
      <c r="E432">
        <v>30</v>
      </c>
      <c r="F432">
        <v>0.78655556100000001</v>
      </c>
      <c r="G432">
        <v>18445113.489999998</v>
      </c>
      <c r="H432">
        <v>0</v>
      </c>
      <c r="I432">
        <v>5.0403600999999999E-2</v>
      </c>
      <c r="J432">
        <v>0</v>
      </c>
      <c r="K432">
        <v>0</v>
      </c>
      <c r="L432">
        <v>0</v>
      </c>
      <c r="M432">
        <v>1</v>
      </c>
      <c r="N432" t="s">
        <v>17</v>
      </c>
      <c r="O432" s="1">
        <v>0</v>
      </c>
    </row>
    <row r="433" spans="1:15" hidden="1" x14ac:dyDescent="0.2">
      <c r="A433" t="s">
        <v>32</v>
      </c>
      <c r="B433">
        <v>2015</v>
      </c>
      <c r="C433">
        <v>1954813.483</v>
      </c>
      <c r="D433" t="s">
        <v>16</v>
      </c>
      <c r="E433">
        <v>30</v>
      </c>
      <c r="F433">
        <v>0.78962853300000002</v>
      </c>
      <c r="G433">
        <v>29001726.18</v>
      </c>
      <c r="H433">
        <v>0</v>
      </c>
      <c r="I433">
        <v>4.4891001E-2</v>
      </c>
      <c r="J433">
        <v>0</v>
      </c>
      <c r="K433">
        <v>0</v>
      </c>
      <c r="L433">
        <v>0</v>
      </c>
      <c r="M433">
        <v>1</v>
      </c>
      <c r="N433" t="s">
        <v>17</v>
      </c>
      <c r="O433" s="1">
        <v>0</v>
      </c>
    </row>
    <row r="434" spans="1:15" hidden="1" x14ac:dyDescent="0.2">
      <c r="A434" t="s">
        <v>32</v>
      </c>
      <c r="B434">
        <v>2015</v>
      </c>
      <c r="C434">
        <v>3475223.97</v>
      </c>
      <c r="D434" t="s">
        <v>16</v>
      </c>
      <c r="E434">
        <v>30</v>
      </c>
      <c r="F434">
        <v>0.79256707100000001</v>
      </c>
      <c r="G434">
        <v>45680855.700000003</v>
      </c>
      <c r="H434">
        <v>0</v>
      </c>
      <c r="I434">
        <v>4.0837315999999999E-2</v>
      </c>
      <c r="J434">
        <v>0</v>
      </c>
      <c r="K434">
        <v>0</v>
      </c>
      <c r="L434">
        <v>0</v>
      </c>
      <c r="M434">
        <v>1</v>
      </c>
      <c r="N434" t="s">
        <v>17</v>
      </c>
      <c r="O434" s="1">
        <v>0</v>
      </c>
    </row>
    <row r="435" spans="1:15" hidden="1" x14ac:dyDescent="0.2">
      <c r="A435" t="s">
        <v>32</v>
      </c>
      <c r="B435">
        <v>2015</v>
      </c>
      <c r="C435">
        <v>10983423.9</v>
      </c>
      <c r="D435" t="s">
        <v>16</v>
      </c>
      <c r="E435">
        <v>30</v>
      </c>
      <c r="F435">
        <v>0.79508360499999997</v>
      </c>
      <c r="G435">
        <v>113716515.8</v>
      </c>
      <c r="H435">
        <v>0</v>
      </c>
      <c r="I435">
        <v>3.5678087999999997E-2</v>
      </c>
      <c r="J435">
        <v>0</v>
      </c>
      <c r="K435">
        <v>0</v>
      </c>
      <c r="L435">
        <v>0</v>
      </c>
      <c r="M435">
        <v>1</v>
      </c>
      <c r="N435" t="s">
        <v>17</v>
      </c>
      <c r="O435" s="1">
        <v>0</v>
      </c>
    </row>
    <row r="436" spans="1:15" hidden="1" x14ac:dyDescent="0.2">
      <c r="A436" t="s">
        <v>32</v>
      </c>
      <c r="B436">
        <v>2015</v>
      </c>
      <c r="C436">
        <v>34713043.450000003</v>
      </c>
      <c r="D436" t="s">
        <v>16</v>
      </c>
      <c r="E436">
        <v>30</v>
      </c>
      <c r="F436">
        <v>0.91864880500000001</v>
      </c>
      <c r="G436">
        <v>283903344.60000002</v>
      </c>
      <c r="H436">
        <v>0</v>
      </c>
      <c r="I436">
        <v>3.2949168000000001E-2</v>
      </c>
      <c r="J436">
        <v>0</v>
      </c>
      <c r="K436">
        <v>0</v>
      </c>
      <c r="L436">
        <v>0</v>
      </c>
      <c r="M436">
        <v>1</v>
      </c>
      <c r="N436" t="s">
        <v>17</v>
      </c>
      <c r="O436" s="1">
        <v>0</v>
      </c>
    </row>
    <row r="437" spans="1:15" hidden="1" x14ac:dyDescent="0.2">
      <c r="A437" t="s">
        <v>32</v>
      </c>
      <c r="B437">
        <v>2015</v>
      </c>
      <c r="C437">
        <v>109710359.59999999</v>
      </c>
      <c r="D437" t="s">
        <v>16</v>
      </c>
      <c r="E437">
        <v>30</v>
      </c>
      <c r="F437">
        <v>0.95853735500000004</v>
      </c>
      <c r="G437">
        <v>817089808.20000005</v>
      </c>
      <c r="H437">
        <v>0</v>
      </c>
      <c r="I437">
        <v>3.1251894000000002E-2</v>
      </c>
      <c r="J437">
        <v>0</v>
      </c>
      <c r="K437">
        <v>0</v>
      </c>
      <c r="L437">
        <v>0</v>
      </c>
      <c r="M437">
        <v>1</v>
      </c>
      <c r="N437" t="s">
        <v>17</v>
      </c>
      <c r="O437" s="1">
        <v>0</v>
      </c>
    </row>
    <row r="438" spans="1:15" hidden="1" x14ac:dyDescent="0.2">
      <c r="A438" t="s">
        <v>32</v>
      </c>
      <c r="B438">
        <v>2015</v>
      </c>
      <c r="C438">
        <v>346738914.10000002</v>
      </c>
      <c r="D438" t="s">
        <v>16</v>
      </c>
      <c r="E438">
        <v>30</v>
      </c>
      <c r="F438">
        <v>0.97873359800000004</v>
      </c>
      <c r="G438">
        <v>2462088037</v>
      </c>
      <c r="H438">
        <v>0</v>
      </c>
      <c r="I438">
        <v>3.0454578E-2</v>
      </c>
      <c r="J438">
        <v>0</v>
      </c>
      <c r="K438">
        <v>0</v>
      </c>
      <c r="L438">
        <v>0</v>
      </c>
      <c r="M438">
        <v>1</v>
      </c>
      <c r="N438" t="s">
        <v>17</v>
      </c>
      <c r="O438" s="1">
        <v>0</v>
      </c>
    </row>
    <row r="439" spans="1:15" hidden="1" x14ac:dyDescent="0.2">
      <c r="A439" t="s">
        <v>32</v>
      </c>
      <c r="B439">
        <v>2015</v>
      </c>
      <c r="C439">
        <v>1095866198</v>
      </c>
      <c r="D439" t="s">
        <v>16</v>
      </c>
      <c r="E439">
        <v>30</v>
      </c>
      <c r="F439">
        <v>1</v>
      </c>
      <c r="G439">
        <v>7593299586</v>
      </c>
      <c r="H439">
        <v>0</v>
      </c>
      <c r="I439">
        <v>3.0110072000000002E-2</v>
      </c>
      <c r="J439">
        <v>0</v>
      </c>
      <c r="K439">
        <v>0</v>
      </c>
      <c r="L439">
        <v>0</v>
      </c>
      <c r="M439">
        <v>1</v>
      </c>
      <c r="N439" t="s">
        <v>17</v>
      </c>
      <c r="O439" s="1">
        <v>0</v>
      </c>
    </row>
    <row r="440" spans="1:15" hidden="1" x14ac:dyDescent="0.2">
      <c r="A440" t="s">
        <v>33</v>
      </c>
      <c r="B440">
        <v>2015</v>
      </c>
      <c r="C440">
        <v>1099582.584</v>
      </c>
      <c r="D440" t="s">
        <v>16</v>
      </c>
      <c r="E440">
        <v>30</v>
      </c>
      <c r="F440">
        <v>0.55429916000000001</v>
      </c>
      <c r="G440">
        <v>28661183.91</v>
      </c>
      <c r="H440">
        <v>0</v>
      </c>
      <c r="I440">
        <v>5.2672037999999997E-2</v>
      </c>
      <c r="J440">
        <v>0</v>
      </c>
      <c r="K440">
        <v>0</v>
      </c>
      <c r="L440">
        <v>0</v>
      </c>
      <c r="M440">
        <v>1</v>
      </c>
      <c r="N440" t="s">
        <v>17</v>
      </c>
      <c r="O440" s="1">
        <v>0</v>
      </c>
    </row>
    <row r="441" spans="1:15" hidden="1" x14ac:dyDescent="0.2">
      <c r="A441" t="s">
        <v>33</v>
      </c>
      <c r="B441">
        <v>2015</v>
      </c>
      <c r="C441">
        <v>1954813.483</v>
      </c>
      <c r="D441" t="s">
        <v>16</v>
      </c>
      <c r="E441">
        <v>30</v>
      </c>
      <c r="F441">
        <v>0.62399961599999998</v>
      </c>
      <c r="G441">
        <v>39427659.68</v>
      </c>
      <c r="H441">
        <v>0</v>
      </c>
      <c r="I441">
        <v>4.9078265000000003E-2</v>
      </c>
      <c r="J441">
        <v>0</v>
      </c>
      <c r="K441">
        <v>0</v>
      </c>
      <c r="L441">
        <v>0</v>
      </c>
      <c r="M441">
        <v>1</v>
      </c>
      <c r="N441" t="s">
        <v>17</v>
      </c>
      <c r="O441" s="1">
        <v>0</v>
      </c>
    </row>
    <row r="442" spans="1:15" hidden="1" x14ac:dyDescent="0.2">
      <c r="A442" t="s">
        <v>33</v>
      </c>
      <c r="B442">
        <v>2015</v>
      </c>
      <c r="C442">
        <v>3475223.97</v>
      </c>
      <c r="D442" t="s">
        <v>16</v>
      </c>
      <c r="E442">
        <v>30</v>
      </c>
      <c r="F442">
        <v>0.69843098999999997</v>
      </c>
      <c r="G442">
        <v>56457864.439999998</v>
      </c>
      <c r="H442">
        <v>0</v>
      </c>
      <c r="I442">
        <v>4.5396935999999999E-2</v>
      </c>
      <c r="J442">
        <v>0</v>
      </c>
      <c r="K442">
        <v>0</v>
      </c>
      <c r="L442">
        <v>0</v>
      </c>
      <c r="M442">
        <v>1</v>
      </c>
      <c r="N442" t="s">
        <v>17</v>
      </c>
      <c r="O442" s="1">
        <v>0</v>
      </c>
    </row>
    <row r="443" spans="1:15" hidden="1" x14ac:dyDescent="0.2">
      <c r="A443" t="s">
        <v>33</v>
      </c>
      <c r="B443">
        <v>2015</v>
      </c>
      <c r="C443">
        <v>10983423.9</v>
      </c>
      <c r="D443" t="s">
        <v>16</v>
      </c>
      <c r="E443">
        <v>30</v>
      </c>
      <c r="F443">
        <v>0.75698163200000002</v>
      </c>
      <c r="G443">
        <v>126115593.59999999</v>
      </c>
      <c r="H443">
        <v>0</v>
      </c>
      <c r="I443">
        <v>3.9150019000000001E-2</v>
      </c>
      <c r="J443">
        <v>0</v>
      </c>
      <c r="K443">
        <v>0</v>
      </c>
      <c r="L443">
        <v>0</v>
      </c>
      <c r="M443">
        <v>1</v>
      </c>
      <c r="N443" t="s">
        <v>17</v>
      </c>
      <c r="O443" s="1">
        <v>0</v>
      </c>
    </row>
    <row r="444" spans="1:15" hidden="1" x14ac:dyDescent="0.2">
      <c r="A444" t="s">
        <v>33</v>
      </c>
      <c r="B444">
        <v>2015</v>
      </c>
      <c r="C444">
        <v>34713043.450000003</v>
      </c>
      <c r="D444" t="s">
        <v>16</v>
      </c>
      <c r="E444">
        <v>30</v>
      </c>
      <c r="F444">
        <v>0.90124988800000005</v>
      </c>
      <c r="G444">
        <v>301352017.39999998</v>
      </c>
      <c r="H444">
        <v>0</v>
      </c>
      <c r="I444">
        <v>3.5020047999999998E-2</v>
      </c>
      <c r="J444">
        <v>0</v>
      </c>
      <c r="K444">
        <v>0</v>
      </c>
      <c r="L444">
        <v>0</v>
      </c>
      <c r="M444">
        <v>1</v>
      </c>
      <c r="N444" t="s">
        <v>17</v>
      </c>
      <c r="O444" s="1">
        <v>0</v>
      </c>
    </row>
    <row r="445" spans="1:15" hidden="1" x14ac:dyDescent="0.2">
      <c r="A445" t="s">
        <v>33</v>
      </c>
      <c r="B445">
        <v>2015</v>
      </c>
      <c r="C445">
        <v>109710359.59999999</v>
      </c>
      <c r="D445" t="s">
        <v>16</v>
      </c>
      <c r="E445">
        <v>30</v>
      </c>
      <c r="F445">
        <v>0.95598121999999996</v>
      </c>
      <c r="G445">
        <v>850116004.70000005</v>
      </c>
      <c r="H445">
        <v>0</v>
      </c>
      <c r="I445">
        <v>3.2241645999999999E-2</v>
      </c>
      <c r="J445">
        <v>0</v>
      </c>
      <c r="K445">
        <v>0</v>
      </c>
      <c r="L445">
        <v>0</v>
      </c>
      <c r="M445">
        <v>1</v>
      </c>
      <c r="N445" t="s">
        <v>17</v>
      </c>
      <c r="O445" s="1">
        <v>0</v>
      </c>
    </row>
    <row r="446" spans="1:15" hidden="1" x14ac:dyDescent="0.2">
      <c r="A446" t="s">
        <v>33</v>
      </c>
      <c r="B446">
        <v>2015</v>
      </c>
      <c r="C446">
        <v>346738914.10000002</v>
      </c>
      <c r="D446" t="s">
        <v>16</v>
      </c>
      <c r="E446">
        <v>30</v>
      </c>
      <c r="F446">
        <v>0.97842921299999996</v>
      </c>
      <c r="G446">
        <v>2554080233</v>
      </c>
      <c r="H446">
        <v>0</v>
      </c>
      <c r="I446">
        <v>3.08381E-2</v>
      </c>
      <c r="J446">
        <v>0</v>
      </c>
      <c r="K446">
        <v>0</v>
      </c>
      <c r="L446">
        <v>0</v>
      </c>
      <c r="M446">
        <v>1</v>
      </c>
      <c r="N446" t="s">
        <v>17</v>
      </c>
      <c r="O446" s="1">
        <v>0</v>
      </c>
    </row>
    <row r="447" spans="1:15" hidden="1" x14ac:dyDescent="0.2">
      <c r="A447" t="s">
        <v>33</v>
      </c>
      <c r="B447">
        <v>2015</v>
      </c>
      <c r="C447">
        <v>1095866198</v>
      </c>
      <c r="D447" t="s">
        <v>16</v>
      </c>
      <c r="E447">
        <v>30</v>
      </c>
      <c r="F447">
        <v>1</v>
      </c>
      <c r="G447">
        <v>7874253184</v>
      </c>
      <c r="H447">
        <v>0</v>
      </c>
      <c r="I447">
        <v>3.0195868000000001E-2</v>
      </c>
      <c r="J447">
        <v>0</v>
      </c>
      <c r="K447">
        <v>0</v>
      </c>
      <c r="L447">
        <v>0</v>
      </c>
      <c r="M447">
        <v>1</v>
      </c>
      <c r="N447" t="s">
        <v>17</v>
      </c>
      <c r="O447" s="1">
        <v>0</v>
      </c>
    </row>
    <row r="448" spans="1:15" hidden="1" x14ac:dyDescent="0.2">
      <c r="A448" t="s">
        <v>36</v>
      </c>
      <c r="B448">
        <v>2015</v>
      </c>
      <c r="C448">
        <v>1099582.584</v>
      </c>
      <c r="D448" t="s">
        <v>16</v>
      </c>
      <c r="E448">
        <v>30</v>
      </c>
      <c r="F448">
        <v>3.5985456999999998E-2</v>
      </c>
      <c r="G448">
        <v>10424372.380000001</v>
      </c>
      <c r="H448">
        <v>0</v>
      </c>
      <c r="I448">
        <v>6.0078049000000001E-2</v>
      </c>
      <c r="J448">
        <v>0</v>
      </c>
      <c r="K448">
        <v>0</v>
      </c>
      <c r="L448">
        <v>0</v>
      </c>
      <c r="M448">
        <v>1</v>
      </c>
      <c r="N448" t="s">
        <v>17</v>
      </c>
      <c r="O448" s="1">
        <v>0</v>
      </c>
    </row>
    <row r="449" spans="1:15" hidden="1" x14ac:dyDescent="0.2">
      <c r="A449" t="s">
        <v>36</v>
      </c>
      <c r="B449">
        <v>2015</v>
      </c>
      <c r="C449">
        <v>1954813.483</v>
      </c>
      <c r="D449" t="s">
        <v>16</v>
      </c>
      <c r="E449">
        <v>30</v>
      </c>
      <c r="F449">
        <v>5.8126714000000003E-2</v>
      </c>
      <c r="G449">
        <v>10642456.210000001</v>
      </c>
      <c r="H449">
        <v>0</v>
      </c>
      <c r="I449">
        <v>6.4387907999999994E-2</v>
      </c>
      <c r="J449">
        <v>0</v>
      </c>
      <c r="K449">
        <v>0</v>
      </c>
      <c r="L449">
        <v>0</v>
      </c>
      <c r="M449">
        <v>1</v>
      </c>
      <c r="N449" t="s">
        <v>17</v>
      </c>
      <c r="O449" s="1">
        <v>0</v>
      </c>
    </row>
    <row r="450" spans="1:15" hidden="1" x14ac:dyDescent="0.2">
      <c r="A450" t="s">
        <v>36</v>
      </c>
      <c r="B450">
        <v>2015</v>
      </c>
      <c r="C450">
        <v>3475223.97</v>
      </c>
      <c r="D450" t="s">
        <v>16</v>
      </c>
      <c r="E450">
        <v>30</v>
      </c>
      <c r="F450">
        <v>0.121842163</v>
      </c>
      <c r="G450">
        <v>11004401.52</v>
      </c>
      <c r="H450">
        <v>0</v>
      </c>
      <c r="I450">
        <v>6.8735927000000002E-2</v>
      </c>
      <c r="J450">
        <v>0</v>
      </c>
      <c r="K450">
        <v>0</v>
      </c>
      <c r="L450">
        <v>0</v>
      </c>
      <c r="M450">
        <v>1</v>
      </c>
      <c r="N450" t="s">
        <v>17</v>
      </c>
      <c r="O450" s="1">
        <v>0</v>
      </c>
    </row>
    <row r="451" spans="1:15" hidden="1" x14ac:dyDescent="0.2">
      <c r="A451" t="s">
        <v>36</v>
      </c>
      <c r="B451">
        <v>2015</v>
      </c>
      <c r="C451">
        <v>10983423.9</v>
      </c>
      <c r="D451" t="s">
        <v>16</v>
      </c>
      <c r="E451">
        <v>30</v>
      </c>
      <c r="F451">
        <v>0.29734966699999998</v>
      </c>
      <c r="G451">
        <v>12660698.07</v>
      </c>
      <c r="H451">
        <v>0</v>
      </c>
      <c r="I451">
        <v>7.5391417000000002E-2</v>
      </c>
      <c r="J451">
        <v>0</v>
      </c>
      <c r="K451">
        <v>0</v>
      </c>
      <c r="L451">
        <v>0</v>
      </c>
      <c r="M451">
        <v>1</v>
      </c>
      <c r="N451" t="s">
        <v>17</v>
      </c>
      <c r="O451" s="1">
        <v>0</v>
      </c>
    </row>
    <row r="452" spans="1:15" hidden="1" x14ac:dyDescent="0.2">
      <c r="A452" t="s">
        <v>24</v>
      </c>
      <c r="B452">
        <v>2015</v>
      </c>
      <c r="C452">
        <v>1099582.584</v>
      </c>
      <c r="D452" t="s">
        <v>16</v>
      </c>
      <c r="E452">
        <v>30</v>
      </c>
      <c r="F452">
        <v>0.73253561499999997</v>
      </c>
      <c r="G452" s="1">
        <v>11000000</v>
      </c>
      <c r="H452">
        <v>0</v>
      </c>
      <c r="I452">
        <v>7.4178794000000006E-2</v>
      </c>
      <c r="J452">
        <v>0</v>
      </c>
      <c r="K452">
        <v>0</v>
      </c>
      <c r="L452">
        <v>0</v>
      </c>
      <c r="M452">
        <v>1</v>
      </c>
      <c r="N452" t="s">
        <v>17</v>
      </c>
      <c r="O452" s="1">
        <v>0</v>
      </c>
    </row>
    <row r="453" spans="1:15" hidden="1" x14ac:dyDescent="0.2">
      <c r="A453" t="s">
        <v>24</v>
      </c>
      <c r="B453">
        <v>2015</v>
      </c>
      <c r="C453">
        <v>1954813.483</v>
      </c>
      <c r="D453" t="s">
        <v>16</v>
      </c>
      <c r="E453">
        <v>30</v>
      </c>
      <c r="F453">
        <v>0.78242768200000001</v>
      </c>
      <c r="G453" s="1">
        <v>16700000</v>
      </c>
      <c r="H453">
        <v>0</v>
      </c>
      <c r="I453">
        <v>7.6005536999999998E-2</v>
      </c>
      <c r="J453">
        <v>0</v>
      </c>
      <c r="K453">
        <v>0</v>
      </c>
      <c r="L453">
        <v>0</v>
      </c>
      <c r="M453">
        <v>1</v>
      </c>
      <c r="N453" t="s">
        <v>17</v>
      </c>
      <c r="O453" s="1">
        <v>0</v>
      </c>
    </row>
    <row r="454" spans="1:15" hidden="1" x14ac:dyDescent="0.2">
      <c r="A454" t="s">
        <v>24</v>
      </c>
      <c r="B454">
        <v>2015</v>
      </c>
      <c r="C454">
        <v>3475223.97</v>
      </c>
      <c r="D454" t="s">
        <v>16</v>
      </c>
      <c r="E454">
        <v>30</v>
      </c>
      <c r="F454">
        <v>0.87485940900000003</v>
      </c>
      <c r="G454" s="1">
        <v>26200000</v>
      </c>
      <c r="H454">
        <v>0</v>
      </c>
      <c r="I454">
        <v>7.7723979999999998E-2</v>
      </c>
      <c r="J454">
        <v>0</v>
      </c>
      <c r="K454">
        <v>0</v>
      </c>
      <c r="L454">
        <v>0</v>
      </c>
      <c r="M454">
        <v>1</v>
      </c>
      <c r="N454" t="s">
        <v>17</v>
      </c>
      <c r="O454" s="1">
        <v>0</v>
      </c>
    </row>
    <row r="455" spans="1:15" hidden="1" x14ac:dyDescent="0.2">
      <c r="A455" t="s">
        <v>24</v>
      </c>
      <c r="B455">
        <v>2015</v>
      </c>
      <c r="C455">
        <v>10983423.9</v>
      </c>
      <c r="D455" t="s">
        <v>16</v>
      </c>
      <c r="E455">
        <v>30</v>
      </c>
      <c r="F455">
        <v>0.95722539399999995</v>
      </c>
      <c r="G455" s="1">
        <v>71800000</v>
      </c>
      <c r="H455">
        <v>0</v>
      </c>
      <c r="I455">
        <v>7.9866988999999999E-2</v>
      </c>
      <c r="J455">
        <v>0</v>
      </c>
      <c r="K455">
        <v>0</v>
      </c>
      <c r="L455">
        <v>0</v>
      </c>
      <c r="M455">
        <v>1</v>
      </c>
      <c r="N455" t="s">
        <v>17</v>
      </c>
      <c r="O455" s="1">
        <v>0</v>
      </c>
    </row>
    <row r="456" spans="1:15" hidden="1" x14ac:dyDescent="0.2">
      <c r="A456" t="s">
        <v>24</v>
      </c>
      <c r="B456">
        <v>2015</v>
      </c>
      <c r="C456">
        <v>34713043.450000003</v>
      </c>
      <c r="D456" t="s">
        <v>16</v>
      </c>
      <c r="E456">
        <v>30</v>
      </c>
      <c r="F456">
        <v>0.98548754699999996</v>
      </c>
      <c r="G456" s="1">
        <v>216000000</v>
      </c>
      <c r="H456">
        <v>0</v>
      </c>
      <c r="I456">
        <v>8.0535307E-2</v>
      </c>
      <c r="J456">
        <v>0</v>
      </c>
      <c r="K456">
        <v>0</v>
      </c>
      <c r="L456">
        <v>0</v>
      </c>
      <c r="M456">
        <v>1</v>
      </c>
      <c r="N456" t="s">
        <v>17</v>
      </c>
      <c r="O456" s="1">
        <v>0</v>
      </c>
    </row>
    <row r="457" spans="1:15" hidden="1" x14ac:dyDescent="0.2">
      <c r="A457" t="s">
        <v>24</v>
      </c>
      <c r="B457">
        <v>2015</v>
      </c>
      <c r="C457">
        <v>109710359.59999999</v>
      </c>
      <c r="D457" t="s">
        <v>16</v>
      </c>
      <c r="E457">
        <v>30</v>
      </c>
      <c r="F457">
        <v>0.997117743</v>
      </c>
      <c r="G457" s="1">
        <v>672000000</v>
      </c>
      <c r="H457">
        <v>0</v>
      </c>
      <c r="I457">
        <v>8.0796240000000005E-2</v>
      </c>
      <c r="J457">
        <v>0</v>
      </c>
      <c r="K457">
        <v>0</v>
      </c>
      <c r="L457">
        <v>0</v>
      </c>
      <c r="M457">
        <v>1</v>
      </c>
      <c r="N457" t="s">
        <v>17</v>
      </c>
      <c r="O457" s="1">
        <v>0</v>
      </c>
    </row>
    <row r="458" spans="1:15" hidden="1" x14ac:dyDescent="0.2">
      <c r="A458" t="s">
        <v>24</v>
      </c>
      <c r="B458">
        <v>2015</v>
      </c>
      <c r="C458">
        <v>346738914.10000002</v>
      </c>
      <c r="D458" t="s">
        <v>16</v>
      </c>
      <c r="E458">
        <v>30</v>
      </c>
      <c r="F458">
        <v>0.99893103500000002</v>
      </c>
      <c r="G458" s="1">
        <v>2120000000</v>
      </c>
      <c r="H458">
        <v>0</v>
      </c>
      <c r="I458">
        <v>8.0845834000000005E-2</v>
      </c>
      <c r="J458">
        <v>0</v>
      </c>
      <c r="K458">
        <v>0</v>
      </c>
      <c r="L458">
        <v>0</v>
      </c>
      <c r="M458">
        <v>1</v>
      </c>
      <c r="N458" t="s">
        <v>17</v>
      </c>
      <c r="O458" s="1">
        <v>0</v>
      </c>
    </row>
    <row r="459" spans="1:15" hidden="1" x14ac:dyDescent="0.2">
      <c r="A459" t="s">
        <v>24</v>
      </c>
      <c r="B459">
        <v>2015</v>
      </c>
      <c r="C459">
        <v>1095866198</v>
      </c>
      <c r="D459" t="s">
        <v>16</v>
      </c>
      <c r="E459">
        <v>30</v>
      </c>
      <c r="F459">
        <v>1</v>
      </c>
      <c r="G459" s="1">
        <v>6680000000</v>
      </c>
      <c r="H459">
        <v>0</v>
      </c>
      <c r="I459">
        <v>8.0869093000000003E-2</v>
      </c>
      <c r="J459">
        <v>0</v>
      </c>
      <c r="K459">
        <v>0</v>
      </c>
      <c r="L459">
        <v>0</v>
      </c>
      <c r="M459">
        <v>1</v>
      </c>
      <c r="N459" t="s">
        <v>17</v>
      </c>
      <c r="O459" s="1">
        <v>0</v>
      </c>
    </row>
    <row r="460" spans="1:15" hidden="1" x14ac:dyDescent="0.2">
      <c r="A460" t="s">
        <v>24</v>
      </c>
      <c r="B460">
        <v>2020</v>
      </c>
      <c r="C460">
        <v>1099582.584</v>
      </c>
      <c r="D460" t="s">
        <v>16</v>
      </c>
      <c r="E460">
        <v>30</v>
      </c>
      <c r="F460">
        <v>0.73293113899999995</v>
      </c>
      <c r="G460" s="1">
        <v>8930000</v>
      </c>
      <c r="H460">
        <v>0</v>
      </c>
      <c r="I460">
        <v>7.8137445E-2</v>
      </c>
      <c r="J460">
        <v>0</v>
      </c>
      <c r="K460">
        <v>0</v>
      </c>
      <c r="L460">
        <v>0</v>
      </c>
      <c r="M460">
        <v>1</v>
      </c>
      <c r="N460" t="s">
        <v>17</v>
      </c>
      <c r="O460" s="1">
        <v>0</v>
      </c>
    </row>
    <row r="461" spans="1:15" hidden="1" x14ac:dyDescent="0.2">
      <c r="A461" t="s">
        <v>24</v>
      </c>
      <c r="B461">
        <v>2020</v>
      </c>
      <c r="C461">
        <v>1954813.483</v>
      </c>
      <c r="D461" t="s">
        <v>16</v>
      </c>
      <c r="E461">
        <v>30</v>
      </c>
      <c r="F461">
        <v>0.78199846299999998</v>
      </c>
      <c r="G461" s="1">
        <v>13600000</v>
      </c>
      <c r="H461">
        <v>0</v>
      </c>
      <c r="I461">
        <v>8.0486822999999999E-2</v>
      </c>
      <c r="J461">
        <v>0</v>
      </c>
      <c r="K461">
        <v>0</v>
      </c>
      <c r="L461">
        <v>0</v>
      </c>
      <c r="M461">
        <v>1</v>
      </c>
      <c r="N461" t="s">
        <v>17</v>
      </c>
      <c r="O461" s="1">
        <v>0</v>
      </c>
    </row>
    <row r="462" spans="1:15" hidden="1" x14ac:dyDescent="0.2">
      <c r="A462" t="s">
        <v>24</v>
      </c>
      <c r="B462">
        <v>2020</v>
      </c>
      <c r="C462">
        <v>3475223.97</v>
      </c>
      <c r="D462" t="s">
        <v>16</v>
      </c>
      <c r="E462">
        <v>30</v>
      </c>
      <c r="F462">
        <v>0.87484337000000001</v>
      </c>
      <c r="G462" s="1">
        <v>21300000</v>
      </c>
      <c r="H462">
        <v>0</v>
      </c>
      <c r="I462">
        <v>8.2703999E-2</v>
      </c>
      <c r="J462">
        <v>0</v>
      </c>
      <c r="K462">
        <v>0</v>
      </c>
      <c r="L462">
        <v>0</v>
      </c>
      <c r="M462">
        <v>1</v>
      </c>
      <c r="N462" t="s">
        <v>17</v>
      </c>
      <c r="O462" s="1">
        <v>0</v>
      </c>
    </row>
    <row r="463" spans="1:15" hidden="1" x14ac:dyDescent="0.2">
      <c r="A463" t="s">
        <v>24</v>
      </c>
      <c r="B463">
        <v>2020</v>
      </c>
      <c r="C463">
        <v>10983423.9</v>
      </c>
      <c r="D463" t="s">
        <v>16</v>
      </c>
      <c r="E463">
        <v>30</v>
      </c>
      <c r="F463">
        <v>0.95719549599999998</v>
      </c>
      <c r="G463" s="1">
        <v>58400000</v>
      </c>
      <c r="H463">
        <v>0</v>
      </c>
      <c r="I463">
        <v>8.546977E-2</v>
      </c>
      <c r="J463">
        <v>0</v>
      </c>
      <c r="K463">
        <v>0</v>
      </c>
      <c r="L463">
        <v>0</v>
      </c>
      <c r="M463">
        <v>1</v>
      </c>
      <c r="N463" t="s">
        <v>17</v>
      </c>
      <c r="O463" s="1">
        <v>0</v>
      </c>
    </row>
    <row r="464" spans="1:15" hidden="1" x14ac:dyDescent="0.2">
      <c r="A464" t="s">
        <v>24</v>
      </c>
      <c r="B464">
        <v>2020</v>
      </c>
      <c r="C464">
        <v>34713043.450000003</v>
      </c>
      <c r="D464" t="s">
        <v>16</v>
      </c>
      <c r="E464">
        <v>30</v>
      </c>
      <c r="F464">
        <v>0.98546447999999998</v>
      </c>
      <c r="G464" s="1">
        <v>176000000</v>
      </c>
      <c r="H464">
        <v>0</v>
      </c>
      <c r="I464">
        <v>8.6332011E-2</v>
      </c>
      <c r="J464">
        <v>0</v>
      </c>
      <c r="K464">
        <v>0</v>
      </c>
      <c r="L464">
        <v>0</v>
      </c>
      <c r="M464">
        <v>1</v>
      </c>
      <c r="N464" t="s">
        <v>17</v>
      </c>
      <c r="O464" s="1">
        <v>0</v>
      </c>
    </row>
    <row r="465" spans="1:15" hidden="1" x14ac:dyDescent="0.2">
      <c r="A465" t="s">
        <v>24</v>
      </c>
      <c r="B465">
        <v>2020</v>
      </c>
      <c r="C465">
        <v>109710359.59999999</v>
      </c>
      <c r="D465" t="s">
        <v>16</v>
      </c>
      <c r="E465">
        <v>30</v>
      </c>
      <c r="F465">
        <v>0.99711511100000005</v>
      </c>
      <c r="G465" s="1">
        <v>546000000</v>
      </c>
      <c r="H465">
        <v>0</v>
      </c>
      <c r="I465">
        <v>8.6669365999999998E-2</v>
      </c>
      <c r="J465">
        <v>0</v>
      </c>
      <c r="K465">
        <v>0</v>
      </c>
      <c r="L465">
        <v>0</v>
      </c>
      <c r="M465">
        <v>1</v>
      </c>
      <c r="N465" t="s">
        <v>17</v>
      </c>
      <c r="O465" s="1">
        <v>0</v>
      </c>
    </row>
    <row r="466" spans="1:15" hidden="1" x14ac:dyDescent="0.2">
      <c r="A466" t="s">
        <v>24</v>
      </c>
      <c r="B466">
        <v>2020</v>
      </c>
      <c r="C466">
        <v>346738914.10000002</v>
      </c>
      <c r="D466" t="s">
        <v>16</v>
      </c>
      <c r="E466">
        <v>30</v>
      </c>
      <c r="F466">
        <v>0.99892740999999996</v>
      </c>
      <c r="G466" s="1">
        <v>1720000000</v>
      </c>
      <c r="H466">
        <v>0</v>
      </c>
      <c r="I466">
        <v>8.6733444000000007E-2</v>
      </c>
      <c r="J466">
        <v>0</v>
      </c>
      <c r="K466">
        <v>0</v>
      </c>
      <c r="L466">
        <v>0</v>
      </c>
      <c r="M466">
        <v>1</v>
      </c>
      <c r="N466" t="s">
        <v>17</v>
      </c>
      <c r="O466" s="1">
        <v>0</v>
      </c>
    </row>
    <row r="467" spans="1:15" hidden="1" x14ac:dyDescent="0.2">
      <c r="A467" t="s">
        <v>24</v>
      </c>
      <c r="B467">
        <v>2020</v>
      </c>
      <c r="C467">
        <v>1095866198</v>
      </c>
      <c r="D467" t="s">
        <v>16</v>
      </c>
      <c r="E467">
        <v>30</v>
      </c>
      <c r="F467">
        <v>1</v>
      </c>
      <c r="G467" s="1">
        <v>5430000000</v>
      </c>
      <c r="H467">
        <v>0</v>
      </c>
      <c r="I467">
        <v>8.6763659000000007E-2</v>
      </c>
      <c r="J467">
        <v>0</v>
      </c>
      <c r="K467">
        <v>0</v>
      </c>
      <c r="L467">
        <v>0</v>
      </c>
      <c r="M467">
        <v>1</v>
      </c>
      <c r="N467" t="s">
        <v>17</v>
      </c>
      <c r="O467" s="1">
        <v>0</v>
      </c>
    </row>
    <row r="468" spans="1:15" hidden="1" x14ac:dyDescent="0.2">
      <c r="A468" t="s">
        <v>24</v>
      </c>
      <c r="B468">
        <v>2025</v>
      </c>
      <c r="C468">
        <v>1099582.584</v>
      </c>
      <c r="D468" t="s">
        <v>16</v>
      </c>
      <c r="E468">
        <v>30</v>
      </c>
      <c r="F468">
        <v>0.73356244699999995</v>
      </c>
      <c r="G468" s="1">
        <v>6880000</v>
      </c>
      <c r="H468">
        <v>0</v>
      </c>
      <c r="I468">
        <v>8.2096095999999993E-2</v>
      </c>
      <c r="J468">
        <v>0</v>
      </c>
      <c r="K468">
        <v>0</v>
      </c>
      <c r="L468">
        <v>0</v>
      </c>
      <c r="M468">
        <v>1</v>
      </c>
      <c r="N468" t="s">
        <v>17</v>
      </c>
      <c r="O468" s="1">
        <v>0</v>
      </c>
    </row>
    <row r="469" spans="1:15" hidden="1" x14ac:dyDescent="0.2">
      <c r="A469" t="s">
        <v>24</v>
      </c>
      <c r="B469">
        <v>2025</v>
      </c>
      <c r="C469">
        <v>1954813.483</v>
      </c>
      <c r="D469" t="s">
        <v>16</v>
      </c>
      <c r="E469">
        <v>30</v>
      </c>
      <c r="F469">
        <v>0.78131335499999999</v>
      </c>
      <c r="G469" s="1">
        <v>10500000</v>
      </c>
      <c r="H469">
        <v>0</v>
      </c>
      <c r="I469">
        <v>8.4968109E-2</v>
      </c>
      <c r="J469">
        <v>0</v>
      </c>
      <c r="K469">
        <v>0</v>
      </c>
      <c r="L469">
        <v>0</v>
      </c>
      <c r="M469">
        <v>1</v>
      </c>
      <c r="N469" t="s">
        <v>17</v>
      </c>
      <c r="O469" s="1">
        <v>0</v>
      </c>
    </row>
    <row r="470" spans="1:15" hidden="1" x14ac:dyDescent="0.2">
      <c r="A470" t="s">
        <v>24</v>
      </c>
      <c r="B470">
        <v>2025</v>
      </c>
      <c r="C470">
        <v>3475223.97</v>
      </c>
      <c r="D470" t="s">
        <v>16</v>
      </c>
      <c r="E470">
        <v>30</v>
      </c>
      <c r="F470">
        <v>0.87481776</v>
      </c>
      <c r="G470" s="1">
        <v>16400000</v>
      </c>
      <c r="H470">
        <v>0</v>
      </c>
      <c r="I470">
        <v>8.7684018000000002E-2</v>
      </c>
      <c r="J470">
        <v>0</v>
      </c>
      <c r="K470">
        <v>0</v>
      </c>
      <c r="L470">
        <v>0</v>
      </c>
      <c r="M470">
        <v>1</v>
      </c>
      <c r="N470" t="s">
        <v>17</v>
      </c>
      <c r="O470" s="1">
        <v>0</v>
      </c>
    </row>
    <row r="471" spans="1:15" hidden="1" x14ac:dyDescent="0.2">
      <c r="A471" t="s">
        <v>24</v>
      </c>
      <c r="B471">
        <v>2025</v>
      </c>
      <c r="C471">
        <v>10983423.9</v>
      </c>
      <c r="D471" t="s">
        <v>16</v>
      </c>
      <c r="E471">
        <v>30</v>
      </c>
      <c r="F471">
        <v>0.95714775299999999</v>
      </c>
      <c r="G471" s="1">
        <v>45000000</v>
      </c>
      <c r="H471">
        <v>0</v>
      </c>
      <c r="I471">
        <v>9.1072550000000002E-2</v>
      </c>
      <c r="J471">
        <v>0</v>
      </c>
      <c r="K471">
        <v>0</v>
      </c>
      <c r="L471">
        <v>0</v>
      </c>
      <c r="M471">
        <v>1</v>
      </c>
      <c r="N471" t="s">
        <v>17</v>
      </c>
      <c r="O471" s="1">
        <v>0</v>
      </c>
    </row>
    <row r="472" spans="1:15" hidden="1" x14ac:dyDescent="0.2">
      <c r="A472" t="s">
        <v>24</v>
      </c>
      <c r="B472">
        <v>2025</v>
      </c>
      <c r="C472">
        <v>34713043.450000003</v>
      </c>
      <c r="D472" t="s">
        <v>16</v>
      </c>
      <c r="E472">
        <v>30</v>
      </c>
      <c r="F472">
        <v>0.98542764400000005</v>
      </c>
      <c r="G472" s="1">
        <v>135000000</v>
      </c>
      <c r="H472">
        <v>0</v>
      </c>
      <c r="I472">
        <v>9.2128715999999999E-2</v>
      </c>
      <c r="J472">
        <v>0</v>
      </c>
      <c r="K472">
        <v>0</v>
      </c>
      <c r="L472">
        <v>0</v>
      </c>
      <c r="M472">
        <v>1</v>
      </c>
      <c r="N472" t="s">
        <v>17</v>
      </c>
      <c r="O472" s="1">
        <v>0</v>
      </c>
    </row>
    <row r="473" spans="1:15" hidden="1" x14ac:dyDescent="0.2">
      <c r="A473" t="s">
        <v>24</v>
      </c>
      <c r="B473">
        <v>2025</v>
      </c>
      <c r="C473">
        <v>109710359.59999999</v>
      </c>
      <c r="D473" t="s">
        <v>16</v>
      </c>
      <c r="E473">
        <v>30</v>
      </c>
      <c r="F473">
        <v>0.99711090599999996</v>
      </c>
      <c r="G473" s="1">
        <v>421000000</v>
      </c>
      <c r="H473">
        <v>0</v>
      </c>
      <c r="I473">
        <v>9.2542493000000003E-2</v>
      </c>
      <c r="J473">
        <v>0</v>
      </c>
      <c r="K473">
        <v>0</v>
      </c>
      <c r="L473">
        <v>0</v>
      </c>
      <c r="M473">
        <v>1</v>
      </c>
      <c r="N473" t="s">
        <v>17</v>
      </c>
      <c r="O473" s="1">
        <v>0</v>
      </c>
    </row>
    <row r="474" spans="1:15" hidden="1" x14ac:dyDescent="0.2">
      <c r="A474" t="s">
        <v>24</v>
      </c>
      <c r="B474">
        <v>2025</v>
      </c>
      <c r="C474">
        <v>346738914.10000002</v>
      </c>
      <c r="D474" t="s">
        <v>16</v>
      </c>
      <c r="E474">
        <v>30</v>
      </c>
      <c r="F474">
        <v>0.99892161999999995</v>
      </c>
      <c r="G474" s="1">
        <v>1320000000</v>
      </c>
      <c r="H474">
        <v>0</v>
      </c>
      <c r="I474">
        <v>9.2621053999999994E-2</v>
      </c>
      <c r="J474">
        <v>0</v>
      </c>
      <c r="K474">
        <v>0</v>
      </c>
      <c r="L474">
        <v>0</v>
      </c>
      <c r="M474">
        <v>1</v>
      </c>
      <c r="N474" t="s">
        <v>17</v>
      </c>
      <c r="O474" s="1">
        <v>0</v>
      </c>
    </row>
    <row r="475" spans="1:15" hidden="1" x14ac:dyDescent="0.2">
      <c r="A475" t="s">
        <v>24</v>
      </c>
      <c r="B475">
        <v>2025</v>
      </c>
      <c r="C475">
        <v>1095866198</v>
      </c>
      <c r="D475" t="s">
        <v>16</v>
      </c>
      <c r="E475">
        <v>30</v>
      </c>
      <c r="F475">
        <v>1</v>
      </c>
      <c r="G475" s="1">
        <v>4180000000</v>
      </c>
      <c r="H475">
        <v>0</v>
      </c>
      <c r="I475">
        <v>9.2658224999999997E-2</v>
      </c>
      <c r="J475">
        <v>0</v>
      </c>
      <c r="K475">
        <v>0</v>
      </c>
      <c r="L475">
        <v>0</v>
      </c>
      <c r="M475">
        <v>1</v>
      </c>
      <c r="N475" t="s">
        <v>17</v>
      </c>
      <c r="O475" s="1">
        <v>0</v>
      </c>
    </row>
    <row r="476" spans="1:15" hidden="1" x14ac:dyDescent="0.2">
      <c r="A476" t="s">
        <v>24</v>
      </c>
      <c r="B476">
        <v>2030</v>
      </c>
      <c r="C476">
        <v>1099582.584</v>
      </c>
      <c r="D476" t="s">
        <v>16</v>
      </c>
      <c r="E476">
        <v>30</v>
      </c>
      <c r="F476">
        <v>0.73384921800000003</v>
      </c>
      <c r="G476" s="1">
        <v>6230000</v>
      </c>
      <c r="H476">
        <v>0</v>
      </c>
      <c r="I476">
        <v>8.431371E-2</v>
      </c>
      <c r="J476">
        <v>0</v>
      </c>
      <c r="K476">
        <v>0</v>
      </c>
      <c r="L476">
        <v>0</v>
      </c>
      <c r="M476">
        <v>1</v>
      </c>
      <c r="N476" t="s">
        <v>17</v>
      </c>
      <c r="O476" s="1">
        <v>0</v>
      </c>
    </row>
    <row r="477" spans="1:15" hidden="1" x14ac:dyDescent="0.2">
      <c r="A477" t="s">
        <v>24</v>
      </c>
      <c r="B477">
        <v>2030</v>
      </c>
      <c r="C477">
        <v>1954813.483</v>
      </c>
      <c r="D477" t="s">
        <v>16</v>
      </c>
      <c r="E477">
        <v>30</v>
      </c>
      <c r="F477">
        <v>0.78100214000000001</v>
      </c>
      <c r="G477" s="1">
        <v>9500000</v>
      </c>
      <c r="H477">
        <v>0</v>
      </c>
      <c r="I477">
        <v>8.7471940999999998E-2</v>
      </c>
      <c r="J477">
        <v>0</v>
      </c>
      <c r="K477">
        <v>0</v>
      </c>
      <c r="L477">
        <v>0</v>
      </c>
      <c r="M477">
        <v>1</v>
      </c>
      <c r="N477" t="s">
        <v>17</v>
      </c>
      <c r="O477" s="1">
        <v>0</v>
      </c>
    </row>
    <row r="478" spans="1:15" hidden="1" x14ac:dyDescent="0.2">
      <c r="A478" t="s">
        <v>24</v>
      </c>
      <c r="B478">
        <v>2030</v>
      </c>
      <c r="C478">
        <v>3475223.97</v>
      </c>
      <c r="D478" t="s">
        <v>16</v>
      </c>
      <c r="E478">
        <v>30</v>
      </c>
      <c r="F478">
        <v>0.87480612300000005</v>
      </c>
      <c r="G478" s="1">
        <v>14900000</v>
      </c>
      <c r="H478">
        <v>0</v>
      </c>
      <c r="I478">
        <v>9.0463231000000005E-2</v>
      </c>
      <c r="J478">
        <v>0</v>
      </c>
      <c r="K478">
        <v>0</v>
      </c>
      <c r="L478">
        <v>0</v>
      </c>
      <c r="M478">
        <v>1</v>
      </c>
      <c r="N478" t="s">
        <v>17</v>
      </c>
      <c r="O478" s="1">
        <v>0</v>
      </c>
    </row>
    <row r="479" spans="1:15" hidden="1" x14ac:dyDescent="0.2">
      <c r="A479" t="s">
        <v>24</v>
      </c>
      <c r="B479">
        <v>2030</v>
      </c>
      <c r="C479">
        <v>10983423.9</v>
      </c>
      <c r="D479" t="s">
        <v>16</v>
      </c>
      <c r="E479">
        <v>30</v>
      </c>
      <c r="F479">
        <v>0.95712605799999995</v>
      </c>
      <c r="G479" s="1">
        <v>40700000</v>
      </c>
      <c r="H479">
        <v>0</v>
      </c>
      <c r="I479">
        <v>9.4195589999999996E-2</v>
      </c>
      <c r="J479">
        <v>0</v>
      </c>
      <c r="K479">
        <v>0</v>
      </c>
      <c r="L479">
        <v>0</v>
      </c>
      <c r="M479">
        <v>1</v>
      </c>
      <c r="N479" t="s">
        <v>17</v>
      </c>
      <c r="O479" s="1">
        <v>0</v>
      </c>
    </row>
    <row r="480" spans="1:15" hidden="1" x14ac:dyDescent="0.2">
      <c r="A480" t="s">
        <v>24</v>
      </c>
      <c r="B480">
        <v>2030</v>
      </c>
      <c r="C480">
        <v>34713043.450000003</v>
      </c>
      <c r="D480" t="s">
        <v>16</v>
      </c>
      <c r="E480">
        <v>30</v>
      </c>
      <c r="F480">
        <v>0.985410903</v>
      </c>
      <c r="G480" s="1">
        <v>123000000</v>
      </c>
      <c r="H480">
        <v>0</v>
      </c>
      <c r="I480">
        <v>9.5358744999999995E-2</v>
      </c>
      <c r="J480">
        <v>0</v>
      </c>
      <c r="K480">
        <v>0</v>
      </c>
      <c r="L480">
        <v>0</v>
      </c>
      <c r="M480">
        <v>1</v>
      </c>
      <c r="N480" t="s">
        <v>17</v>
      </c>
      <c r="O480" s="1">
        <v>0</v>
      </c>
    </row>
    <row r="481" spans="1:15" hidden="1" x14ac:dyDescent="0.2">
      <c r="A481" t="s">
        <v>24</v>
      </c>
      <c r="B481">
        <v>2030</v>
      </c>
      <c r="C481">
        <v>109710359.59999999</v>
      </c>
      <c r="D481" t="s">
        <v>16</v>
      </c>
      <c r="E481">
        <v>30</v>
      </c>
      <c r="F481">
        <v>0.99710899500000005</v>
      </c>
      <c r="G481" s="1">
        <v>381000000</v>
      </c>
      <c r="H481">
        <v>0</v>
      </c>
      <c r="I481">
        <v>9.5814873999999994E-2</v>
      </c>
      <c r="J481">
        <v>0</v>
      </c>
      <c r="K481">
        <v>0</v>
      </c>
      <c r="L481">
        <v>0</v>
      </c>
      <c r="M481">
        <v>1</v>
      </c>
      <c r="N481" t="s">
        <v>17</v>
      </c>
      <c r="O481" s="1">
        <v>0</v>
      </c>
    </row>
    <row r="482" spans="1:15" hidden="1" x14ac:dyDescent="0.2">
      <c r="A482" t="s">
        <v>24</v>
      </c>
      <c r="B482">
        <v>2030</v>
      </c>
      <c r="C482">
        <v>346738914.10000002</v>
      </c>
      <c r="D482" t="s">
        <v>16</v>
      </c>
      <c r="E482">
        <v>30</v>
      </c>
      <c r="F482">
        <v>0.99891898899999998</v>
      </c>
      <c r="G482" s="1">
        <v>1200000000</v>
      </c>
      <c r="H482">
        <v>0</v>
      </c>
      <c r="I482">
        <v>9.5901450999999999E-2</v>
      </c>
      <c r="J482">
        <v>0</v>
      </c>
      <c r="K482">
        <v>0</v>
      </c>
      <c r="L482">
        <v>0</v>
      </c>
      <c r="M482">
        <v>1</v>
      </c>
      <c r="N482" t="s">
        <v>17</v>
      </c>
      <c r="O482" s="1">
        <v>0</v>
      </c>
    </row>
    <row r="483" spans="1:15" hidden="1" x14ac:dyDescent="0.2">
      <c r="A483" t="s">
        <v>24</v>
      </c>
      <c r="B483">
        <v>2030</v>
      </c>
      <c r="C483">
        <v>1095866198</v>
      </c>
      <c r="D483" t="s">
        <v>16</v>
      </c>
      <c r="E483">
        <v>30</v>
      </c>
      <c r="F483">
        <v>1</v>
      </c>
      <c r="G483" s="1">
        <v>3790000000</v>
      </c>
      <c r="H483">
        <v>0</v>
      </c>
      <c r="I483">
        <v>9.5942515000000006E-2</v>
      </c>
      <c r="J483">
        <v>0</v>
      </c>
      <c r="K483">
        <v>0</v>
      </c>
      <c r="L483">
        <v>0</v>
      </c>
      <c r="M483">
        <v>1</v>
      </c>
      <c r="N483" t="s">
        <v>17</v>
      </c>
      <c r="O483" s="1">
        <v>0</v>
      </c>
    </row>
    <row r="484" spans="1:15" hidden="1" x14ac:dyDescent="0.2">
      <c r="A484" t="s">
        <v>25</v>
      </c>
      <c r="B484">
        <v>2015</v>
      </c>
      <c r="C484">
        <v>1100000</v>
      </c>
      <c r="D484" t="s">
        <v>16</v>
      </c>
      <c r="E484">
        <v>30</v>
      </c>
      <c r="F484">
        <v>1</v>
      </c>
      <c r="G484">
        <v>0</v>
      </c>
      <c r="H484">
        <v>1333.497108</v>
      </c>
      <c r="I484">
        <v>7.4178794000000006E-2</v>
      </c>
      <c r="J484">
        <v>0</v>
      </c>
      <c r="K484">
        <v>0</v>
      </c>
      <c r="L484">
        <v>0</v>
      </c>
      <c r="M484">
        <v>1</v>
      </c>
      <c r="N484" t="s">
        <v>17</v>
      </c>
      <c r="O484" s="1">
        <v>0</v>
      </c>
    </row>
    <row r="485" spans="1:15" hidden="1" x14ac:dyDescent="0.2">
      <c r="A485" t="s">
        <v>25</v>
      </c>
      <c r="B485">
        <v>2015</v>
      </c>
      <c r="C485">
        <v>1950000</v>
      </c>
      <c r="D485" t="s">
        <v>16</v>
      </c>
      <c r="E485">
        <v>30</v>
      </c>
      <c r="F485">
        <v>1</v>
      </c>
      <c r="G485">
        <v>0</v>
      </c>
      <c r="H485">
        <v>3612.5354600000001</v>
      </c>
      <c r="I485">
        <v>7.6005536999999998E-2</v>
      </c>
      <c r="J485">
        <v>0</v>
      </c>
      <c r="K485">
        <v>0</v>
      </c>
      <c r="L485">
        <v>0</v>
      </c>
      <c r="M485">
        <v>1</v>
      </c>
      <c r="N485" t="s">
        <v>17</v>
      </c>
      <c r="O485" s="1">
        <v>0</v>
      </c>
    </row>
    <row r="486" spans="1:15" hidden="1" x14ac:dyDescent="0.2">
      <c r="A486" t="s">
        <v>25</v>
      </c>
      <c r="B486">
        <v>2015</v>
      </c>
      <c r="C486">
        <v>3480000</v>
      </c>
      <c r="D486" t="s">
        <v>16</v>
      </c>
      <c r="E486">
        <v>30</v>
      </c>
      <c r="F486">
        <v>1</v>
      </c>
      <c r="G486">
        <v>0</v>
      </c>
      <c r="H486">
        <v>7694.0961029999999</v>
      </c>
      <c r="I486">
        <v>7.7723979999999998E-2</v>
      </c>
      <c r="J486">
        <v>0</v>
      </c>
      <c r="K486">
        <v>0</v>
      </c>
      <c r="L486">
        <v>0</v>
      </c>
      <c r="M486">
        <v>1</v>
      </c>
      <c r="N486" t="s">
        <v>17</v>
      </c>
      <c r="O486" s="1">
        <v>0</v>
      </c>
    </row>
    <row r="487" spans="1:15" hidden="1" x14ac:dyDescent="0.2">
      <c r="A487" t="s">
        <v>25</v>
      </c>
      <c r="B487">
        <v>2015</v>
      </c>
      <c r="C487">
        <v>11000000</v>
      </c>
      <c r="D487" t="s">
        <v>16</v>
      </c>
      <c r="E487">
        <v>30</v>
      </c>
      <c r="F487">
        <v>1</v>
      </c>
      <c r="G487">
        <v>0</v>
      </c>
      <c r="H487">
        <v>27916.516240000001</v>
      </c>
      <c r="I487">
        <v>7.9866988999999999E-2</v>
      </c>
      <c r="J487">
        <v>0</v>
      </c>
      <c r="K487">
        <v>0</v>
      </c>
      <c r="L487">
        <v>0</v>
      </c>
      <c r="M487">
        <v>1</v>
      </c>
      <c r="N487" t="s">
        <v>17</v>
      </c>
      <c r="O487" s="1">
        <v>0</v>
      </c>
    </row>
    <row r="488" spans="1:15" hidden="1" x14ac:dyDescent="0.2">
      <c r="A488" t="s">
        <v>25</v>
      </c>
      <c r="B488">
        <v>2015</v>
      </c>
      <c r="C488">
        <v>34700000</v>
      </c>
      <c r="D488" t="s">
        <v>16</v>
      </c>
      <c r="E488">
        <v>30</v>
      </c>
      <c r="F488">
        <v>1</v>
      </c>
      <c r="G488">
        <v>0</v>
      </c>
      <c r="H488">
        <v>92309.317290000006</v>
      </c>
      <c r="I488">
        <v>8.0535307E-2</v>
      </c>
      <c r="J488">
        <v>0</v>
      </c>
      <c r="K488">
        <v>0</v>
      </c>
      <c r="L488">
        <v>0</v>
      </c>
      <c r="M488">
        <v>1</v>
      </c>
      <c r="N488" t="s">
        <v>17</v>
      </c>
      <c r="O488" s="1">
        <v>0</v>
      </c>
    </row>
    <row r="489" spans="1:15" hidden="1" x14ac:dyDescent="0.2">
      <c r="A489" t="s">
        <v>25</v>
      </c>
      <c r="B489">
        <v>2015</v>
      </c>
      <c r="C489">
        <v>110000000</v>
      </c>
      <c r="D489" t="s">
        <v>16</v>
      </c>
      <c r="E489">
        <v>30</v>
      </c>
      <c r="F489">
        <v>1</v>
      </c>
      <c r="G489">
        <v>0</v>
      </c>
      <c r="H489">
        <v>295508.03399999999</v>
      </c>
      <c r="I489">
        <v>8.0796240000000005E-2</v>
      </c>
      <c r="J489">
        <v>0</v>
      </c>
      <c r="K489">
        <v>0</v>
      </c>
      <c r="L489">
        <v>0</v>
      </c>
      <c r="M489">
        <v>1</v>
      </c>
      <c r="N489" t="s">
        <v>17</v>
      </c>
      <c r="O489" s="1">
        <v>0</v>
      </c>
    </row>
    <row r="490" spans="1:15" hidden="1" x14ac:dyDescent="0.2">
      <c r="A490" t="s">
        <v>25</v>
      </c>
      <c r="B490">
        <v>2015</v>
      </c>
      <c r="C490">
        <v>347000000</v>
      </c>
      <c r="D490" t="s">
        <v>16</v>
      </c>
      <c r="E490">
        <v>30</v>
      </c>
      <c r="F490">
        <v>1</v>
      </c>
      <c r="G490">
        <v>0</v>
      </c>
      <c r="H490">
        <v>937322.46490000002</v>
      </c>
      <c r="I490">
        <v>8.0845834000000005E-2</v>
      </c>
      <c r="J490">
        <v>0</v>
      </c>
      <c r="K490">
        <v>0</v>
      </c>
      <c r="L490">
        <v>0</v>
      </c>
      <c r="M490">
        <v>1</v>
      </c>
      <c r="N490" t="s">
        <v>17</v>
      </c>
      <c r="O490" s="1">
        <v>0</v>
      </c>
    </row>
    <row r="491" spans="1:15" hidden="1" x14ac:dyDescent="0.2">
      <c r="A491" t="s">
        <v>25</v>
      </c>
      <c r="B491">
        <v>2015</v>
      </c>
      <c r="C491">
        <v>1100000000</v>
      </c>
      <c r="D491" t="s">
        <v>16</v>
      </c>
      <c r="E491">
        <v>30</v>
      </c>
      <c r="F491">
        <v>1</v>
      </c>
      <c r="G491">
        <v>0</v>
      </c>
      <c r="H491">
        <v>2965302.4670000002</v>
      </c>
      <c r="I491">
        <v>8.0869093000000003E-2</v>
      </c>
      <c r="J491">
        <v>0</v>
      </c>
      <c r="K491">
        <v>0</v>
      </c>
      <c r="L491">
        <v>0</v>
      </c>
      <c r="M491">
        <v>1</v>
      </c>
      <c r="N491" t="s">
        <v>17</v>
      </c>
      <c r="O491" s="1">
        <v>0</v>
      </c>
    </row>
    <row r="492" spans="1:15" hidden="1" x14ac:dyDescent="0.2">
      <c r="A492" t="s">
        <v>25</v>
      </c>
      <c r="B492">
        <v>2020</v>
      </c>
      <c r="C492">
        <v>1100000</v>
      </c>
      <c r="D492" t="s">
        <v>16</v>
      </c>
      <c r="E492">
        <v>30</v>
      </c>
      <c r="F492">
        <v>1</v>
      </c>
      <c r="G492">
        <v>0</v>
      </c>
      <c r="H492">
        <v>1133.8426400000001</v>
      </c>
      <c r="I492">
        <v>7.8137445E-2</v>
      </c>
      <c r="J492">
        <v>0</v>
      </c>
      <c r="K492">
        <v>0</v>
      </c>
      <c r="L492">
        <v>0</v>
      </c>
      <c r="M492">
        <v>1</v>
      </c>
      <c r="N492" t="s">
        <v>17</v>
      </c>
      <c r="O492" s="1">
        <v>0</v>
      </c>
    </row>
    <row r="493" spans="1:15" hidden="1" x14ac:dyDescent="0.2">
      <c r="A493" t="s">
        <v>25</v>
      </c>
      <c r="B493">
        <v>2020</v>
      </c>
      <c r="C493">
        <v>1950000</v>
      </c>
      <c r="D493" t="s">
        <v>16</v>
      </c>
      <c r="E493">
        <v>30</v>
      </c>
      <c r="F493">
        <v>1</v>
      </c>
      <c r="G493">
        <v>0</v>
      </c>
      <c r="H493">
        <v>3025.0672869999999</v>
      </c>
      <c r="I493">
        <v>8.0486822999999999E-2</v>
      </c>
      <c r="J493">
        <v>0</v>
      </c>
      <c r="K493">
        <v>0</v>
      </c>
      <c r="L493">
        <v>0</v>
      </c>
      <c r="M493">
        <v>1</v>
      </c>
      <c r="N493" t="s">
        <v>17</v>
      </c>
      <c r="O493" s="1">
        <v>0</v>
      </c>
    </row>
    <row r="494" spans="1:15" hidden="1" x14ac:dyDescent="0.2">
      <c r="A494" t="s">
        <v>25</v>
      </c>
      <c r="B494">
        <v>2020</v>
      </c>
      <c r="C494">
        <v>3480000</v>
      </c>
      <c r="D494" t="s">
        <v>16</v>
      </c>
      <c r="E494">
        <v>30</v>
      </c>
      <c r="F494">
        <v>1</v>
      </c>
      <c r="G494">
        <v>0</v>
      </c>
      <c r="H494">
        <v>6414.3881439999996</v>
      </c>
      <c r="I494">
        <v>8.2703999E-2</v>
      </c>
      <c r="J494">
        <v>0</v>
      </c>
      <c r="K494">
        <v>0</v>
      </c>
      <c r="L494">
        <v>0</v>
      </c>
      <c r="M494">
        <v>1</v>
      </c>
      <c r="N494" t="s">
        <v>17</v>
      </c>
      <c r="O494" s="1">
        <v>0</v>
      </c>
    </row>
    <row r="495" spans="1:15" hidden="1" x14ac:dyDescent="0.2">
      <c r="A495" t="s">
        <v>25</v>
      </c>
      <c r="B495">
        <v>2020</v>
      </c>
      <c r="C495">
        <v>11000000</v>
      </c>
      <c r="D495" t="s">
        <v>16</v>
      </c>
      <c r="E495">
        <v>30</v>
      </c>
      <c r="F495">
        <v>1</v>
      </c>
      <c r="G495">
        <v>0</v>
      </c>
      <c r="H495">
        <v>23182.927749999999</v>
      </c>
      <c r="I495">
        <v>8.546977E-2</v>
      </c>
      <c r="J495">
        <v>0</v>
      </c>
      <c r="K495">
        <v>0</v>
      </c>
      <c r="L495">
        <v>0</v>
      </c>
      <c r="M495">
        <v>1</v>
      </c>
      <c r="N495" t="s">
        <v>17</v>
      </c>
      <c r="O495" s="1">
        <v>0</v>
      </c>
    </row>
    <row r="496" spans="1:15" hidden="1" x14ac:dyDescent="0.2">
      <c r="A496" t="s">
        <v>25</v>
      </c>
      <c r="B496">
        <v>2020</v>
      </c>
      <c r="C496">
        <v>34700000</v>
      </c>
      <c r="D496" t="s">
        <v>16</v>
      </c>
      <c r="E496">
        <v>30</v>
      </c>
      <c r="F496">
        <v>1</v>
      </c>
      <c r="G496">
        <v>0</v>
      </c>
      <c r="H496">
        <v>76575.164279999997</v>
      </c>
      <c r="I496">
        <v>8.6332011E-2</v>
      </c>
      <c r="J496">
        <v>0</v>
      </c>
      <c r="K496">
        <v>0</v>
      </c>
      <c r="L496">
        <v>0</v>
      </c>
      <c r="M496">
        <v>1</v>
      </c>
      <c r="N496" t="s">
        <v>17</v>
      </c>
      <c r="O496" s="1">
        <v>0</v>
      </c>
    </row>
    <row r="497" spans="1:15" hidden="1" x14ac:dyDescent="0.2">
      <c r="A497" t="s">
        <v>25</v>
      </c>
      <c r="B497">
        <v>2020</v>
      </c>
      <c r="C497">
        <v>110000000</v>
      </c>
      <c r="D497" t="s">
        <v>16</v>
      </c>
      <c r="E497">
        <v>30</v>
      </c>
      <c r="F497">
        <v>1</v>
      </c>
      <c r="G497">
        <v>0</v>
      </c>
      <c r="H497">
        <v>245074.5386</v>
      </c>
      <c r="I497">
        <v>8.6669365999999998E-2</v>
      </c>
      <c r="J497">
        <v>0</v>
      </c>
      <c r="K497">
        <v>0</v>
      </c>
      <c r="L497">
        <v>0</v>
      </c>
      <c r="M497">
        <v>1</v>
      </c>
      <c r="N497" t="s">
        <v>17</v>
      </c>
      <c r="O497" s="1">
        <v>0</v>
      </c>
    </row>
    <row r="498" spans="1:15" hidden="1" x14ac:dyDescent="0.2">
      <c r="A498" t="s">
        <v>25</v>
      </c>
      <c r="B498">
        <v>2020</v>
      </c>
      <c r="C498">
        <v>347000000</v>
      </c>
      <c r="D498" t="s">
        <v>16</v>
      </c>
      <c r="E498">
        <v>30</v>
      </c>
      <c r="F498">
        <v>1</v>
      </c>
      <c r="G498">
        <v>0</v>
      </c>
      <c r="H498">
        <v>777290.7696</v>
      </c>
      <c r="I498">
        <v>8.6733444000000007E-2</v>
      </c>
      <c r="J498">
        <v>0</v>
      </c>
      <c r="K498">
        <v>0</v>
      </c>
      <c r="L498">
        <v>0</v>
      </c>
      <c r="M498">
        <v>1</v>
      </c>
      <c r="N498" t="s">
        <v>17</v>
      </c>
      <c r="O498" s="1">
        <v>0</v>
      </c>
    </row>
    <row r="499" spans="1:15" hidden="1" x14ac:dyDescent="0.2">
      <c r="A499" t="s">
        <v>25</v>
      </c>
      <c r="B499">
        <v>2020</v>
      </c>
      <c r="C499">
        <v>1100000000</v>
      </c>
      <c r="D499" t="s">
        <v>16</v>
      </c>
      <c r="E499">
        <v>30</v>
      </c>
      <c r="F499">
        <v>1</v>
      </c>
      <c r="G499">
        <v>0</v>
      </c>
      <c r="H499">
        <v>2458981.7540000002</v>
      </c>
      <c r="I499">
        <v>8.6763659000000007E-2</v>
      </c>
      <c r="J499">
        <v>0</v>
      </c>
      <c r="K499">
        <v>0</v>
      </c>
      <c r="L499">
        <v>0</v>
      </c>
      <c r="M499">
        <v>1</v>
      </c>
      <c r="N499" t="s">
        <v>17</v>
      </c>
      <c r="O499" s="1">
        <v>0</v>
      </c>
    </row>
    <row r="500" spans="1:15" hidden="1" x14ac:dyDescent="0.2">
      <c r="A500" t="s">
        <v>25</v>
      </c>
      <c r="B500">
        <v>2025</v>
      </c>
      <c r="C500">
        <v>1100000</v>
      </c>
      <c r="D500" t="s">
        <v>16</v>
      </c>
      <c r="E500">
        <v>30</v>
      </c>
      <c r="F500">
        <v>1</v>
      </c>
      <c r="G500">
        <v>0</v>
      </c>
      <c r="H500">
        <v>934.1881727</v>
      </c>
      <c r="I500">
        <v>8.2096095999999993E-2</v>
      </c>
      <c r="J500">
        <v>0</v>
      </c>
      <c r="K500">
        <v>0</v>
      </c>
      <c r="L500">
        <v>0</v>
      </c>
      <c r="M500">
        <v>1</v>
      </c>
      <c r="N500" t="s">
        <v>17</v>
      </c>
      <c r="O500" s="1">
        <v>0</v>
      </c>
    </row>
    <row r="501" spans="1:15" hidden="1" x14ac:dyDescent="0.2">
      <c r="A501" t="s">
        <v>25</v>
      </c>
      <c r="B501">
        <v>2025</v>
      </c>
      <c r="C501">
        <v>1950000</v>
      </c>
      <c r="D501" t="s">
        <v>16</v>
      </c>
      <c r="E501">
        <v>30</v>
      </c>
      <c r="F501">
        <v>1</v>
      </c>
      <c r="G501">
        <v>0</v>
      </c>
      <c r="H501">
        <v>2437.5991140000001</v>
      </c>
      <c r="I501">
        <v>8.4968109E-2</v>
      </c>
      <c r="J501">
        <v>0</v>
      </c>
      <c r="K501">
        <v>0</v>
      </c>
      <c r="L501">
        <v>0</v>
      </c>
      <c r="M501">
        <v>1</v>
      </c>
      <c r="N501" t="s">
        <v>17</v>
      </c>
      <c r="O501" s="1">
        <v>0</v>
      </c>
    </row>
    <row r="502" spans="1:15" hidden="1" x14ac:dyDescent="0.2">
      <c r="A502" t="s">
        <v>25</v>
      </c>
      <c r="B502">
        <v>2025</v>
      </c>
      <c r="C502">
        <v>3480000</v>
      </c>
      <c r="D502" t="s">
        <v>16</v>
      </c>
      <c r="E502">
        <v>30</v>
      </c>
      <c r="F502">
        <v>1</v>
      </c>
      <c r="G502">
        <v>0</v>
      </c>
      <c r="H502">
        <v>5134.6801839999998</v>
      </c>
      <c r="I502">
        <v>8.7684018000000002E-2</v>
      </c>
      <c r="J502">
        <v>0</v>
      </c>
      <c r="K502">
        <v>0</v>
      </c>
      <c r="L502">
        <v>0</v>
      </c>
      <c r="M502">
        <v>1</v>
      </c>
      <c r="N502" t="s">
        <v>17</v>
      </c>
      <c r="O502" s="1">
        <v>0</v>
      </c>
    </row>
    <row r="503" spans="1:15" hidden="1" x14ac:dyDescent="0.2">
      <c r="A503" t="s">
        <v>25</v>
      </c>
      <c r="B503">
        <v>2025</v>
      </c>
      <c r="C503">
        <v>11000000</v>
      </c>
      <c r="D503" t="s">
        <v>16</v>
      </c>
      <c r="E503">
        <v>30</v>
      </c>
      <c r="F503">
        <v>1</v>
      </c>
      <c r="G503">
        <v>0</v>
      </c>
      <c r="H503">
        <v>18449.339260000001</v>
      </c>
      <c r="I503">
        <v>9.1072550000000002E-2</v>
      </c>
      <c r="J503">
        <v>0</v>
      </c>
      <c r="K503">
        <v>0</v>
      </c>
      <c r="L503">
        <v>0</v>
      </c>
      <c r="M503">
        <v>1</v>
      </c>
      <c r="N503" t="s">
        <v>17</v>
      </c>
      <c r="O503" s="1">
        <v>0</v>
      </c>
    </row>
    <row r="504" spans="1:15" hidden="1" x14ac:dyDescent="0.2">
      <c r="A504" t="s">
        <v>25</v>
      </c>
      <c r="B504">
        <v>2025</v>
      </c>
      <c r="C504">
        <v>34700000</v>
      </c>
      <c r="D504" t="s">
        <v>16</v>
      </c>
      <c r="E504">
        <v>30</v>
      </c>
      <c r="F504">
        <v>1</v>
      </c>
      <c r="G504">
        <v>0</v>
      </c>
      <c r="H504">
        <v>60841.011259999999</v>
      </c>
      <c r="I504">
        <v>9.2128715999999999E-2</v>
      </c>
      <c r="J504">
        <v>0</v>
      </c>
      <c r="K504">
        <v>0</v>
      </c>
      <c r="L504">
        <v>0</v>
      </c>
      <c r="M504">
        <v>1</v>
      </c>
      <c r="N504" t="s">
        <v>17</v>
      </c>
      <c r="O504" s="1">
        <v>0</v>
      </c>
    </row>
    <row r="505" spans="1:15" hidden="1" x14ac:dyDescent="0.2">
      <c r="A505" t="s">
        <v>25</v>
      </c>
      <c r="B505">
        <v>2025</v>
      </c>
      <c r="C505">
        <v>110000000</v>
      </c>
      <c r="D505" t="s">
        <v>16</v>
      </c>
      <c r="E505">
        <v>30</v>
      </c>
      <c r="F505">
        <v>1</v>
      </c>
      <c r="G505">
        <v>0</v>
      </c>
      <c r="H505">
        <v>194641.04319999999</v>
      </c>
      <c r="I505">
        <v>9.2542493000000003E-2</v>
      </c>
      <c r="J505">
        <v>0</v>
      </c>
      <c r="K505">
        <v>0</v>
      </c>
      <c r="L505">
        <v>0</v>
      </c>
      <c r="M505">
        <v>1</v>
      </c>
      <c r="N505" t="s">
        <v>17</v>
      </c>
      <c r="O505" s="1">
        <v>0</v>
      </c>
    </row>
    <row r="506" spans="1:15" hidden="1" x14ac:dyDescent="0.2">
      <c r="A506" t="s">
        <v>25</v>
      </c>
      <c r="B506">
        <v>2025</v>
      </c>
      <c r="C506">
        <v>347000000</v>
      </c>
      <c r="D506" t="s">
        <v>16</v>
      </c>
      <c r="E506">
        <v>30</v>
      </c>
      <c r="F506">
        <v>1</v>
      </c>
      <c r="G506">
        <v>0</v>
      </c>
      <c r="H506">
        <v>617259.07429999998</v>
      </c>
      <c r="I506">
        <v>9.2621053999999994E-2</v>
      </c>
      <c r="J506">
        <v>0</v>
      </c>
      <c r="K506">
        <v>0</v>
      </c>
      <c r="L506">
        <v>0</v>
      </c>
      <c r="M506">
        <v>1</v>
      </c>
      <c r="N506" t="s">
        <v>17</v>
      </c>
      <c r="O506" s="1">
        <v>0</v>
      </c>
    </row>
    <row r="507" spans="1:15" hidden="1" x14ac:dyDescent="0.2">
      <c r="A507" t="s">
        <v>25</v>
      </c>
      <c r="B507">
        <v>2025</v>
      </c>
      <c r="C507">
        <v>1100000000</v>
      </c>
      <c r="D507" t="s">
        <v>16</v>
      </c>
      <c r="E507">
        <v>30</v>
      </c>
      <c r="F507">
        <v>1</v>
      </c>
      <c r="G507">
        <v>0</v>
      </c>
      <c r="H507">
        <v>1952661.041</v>
      </c>
      <c r="I507">
        <v>9.2658224999999997E-2</v>
      </c>
      <c r="J507">
        <v>0</v>
      </c>
      <c r="K507">
        <v>0</v>
      </c>
      <c r="L507">
        <v>0</v>
      </c>
      <c r="M507">
        <v>1</v>
      </c>
      <c r="N507" t="s">
        <v>17</v>
      </c>
      <c r="O507" s="1">
        <v>0</v>
      </c>
    </row>
    <row r="508" spans="1:15" hidden="1" x14ac:dyDescent="0.2">
      <c r="A508" t="s">
        <v>25</v>
      </c>
      <c r="B508">
        <v>2030</v>
      </c>
      <c r="C508">
        <v>1100000</v>
      </c>
      <c r="D508" t="s">
        <v>16</v>
      </c>
      <c r="E508">
        <v>30</v>
      </c>
      <c r="F508">
        <v>1</v>
      </c>
      <c r="G508">
        <v>0</v>
      </c>
      <c r="H508">
        <v>870.91986750000001</v>
      </c>
      <c r="I508">
        <v>8.431371E-2</v>
      </c>
      <c r="J508">
        <v>0</v>
      </c>
      <c r="K508">
        <v>0</v>
      </c>
      <c r="L508">
        <v>0</v>
      </c>
      <c r="M508">
        <v>1</v>
      </c>
      <c r="N508" t="s">
        <v>17</v>
      </c>
      <c r="O508" s="1">
        <v>0</v>
      </c>
    </row>
    <row r="509" spans="1:15" hidden="1" x14ac:dyDescent="0.2">
      <c r="A509" t="s">
        <v>25</v>
      </c>
      <c r="B509">
        <v>2030</v>
      </c>
      <c r="C509">
        <v>1950000</v>
      </c>
      <c r="D509" t="s">
        <v>16</v>
      </c>
      <c r="E509">
        <v>30</v>
      </c>
      <c r="F509">
        <v>1</v>
      </c>
      <c r="G509">
        <v>0</v>
      </c>
      <c r="H509">
        <v>2251.4369109999998</v>
      </c>
      <c r="I509">
        <v>8.7471940999999998E-2</v>
      </c>
      <c r="J509">
        <v>0</v>
      </c>
      <c r="K509">
        <v>0</v>
      </c>
      <c r="L509">
        <v>0</v>
      </c>
      <c r="M509">
        <v>1</v>
      </c>
      <c r="N509" t="s">
        <v>17</v>
      </c>
      <c r="O509" s="1">
        <v>0</v>
      </c>
    </row>
    <row r="510" spans="1:15" hidden="1" x14ac:dyDescent="0.2">
      <c r="A510" t="s">
        <v>25</v>
      </c>
      <c r="B510">
        <v>2030</v>
      </c>
      <c r="C510">
        <v>3480000</v>
      </c>
      <c r="D510" t="s">
        <v>16</v>
      </c>
      <c r="E510">
        <v>30</v>
      </c>
      <c r="F510">
        <v>1</v>
      </c>
      <c r="G510">
        <v>0</v>
      </c>
      <c r="H510">
        <v>4729.1548039999998</v>
      </c>
      <c r="I510">
        <v>9.0463231000000005E-2</v>
      </c>
      <c r="J510">
        <v>0</v>
      </c>
      <c r="K510">
        <v>0</v>
      </c>
      <c r="L510">
        <v>0</v>
      </c>
      <c r="M510">
        <v>1</v>
      </c>
      <c r="N510" t="s">
        <v>17</v>
      </c>
      <c r="O510" s="1">
        <v>0</v>
      </c>
    </row>
    <row r="511" spans="1:15" hidden="1" x14ac:dyDescent="0.2">
      <c r="A511" t="s">
        <v>25</v>
      </c>
      <c r="B511">
        <v>2030</v>
      </c>
      <c r="C511">
        <v>11000000</v>
      </c>
      <c r="D511" t="s">
        <v>16</v>
      </c>
      <c r="E511">
        <v>30</v>
      </c>
      <c r="F511">
        <v>1</v>
      </c>
      <c r="G511">
        <v>0</v>
      </c>
      <c r="H511">
        <v>16949.31712</v>
      </c>
      <c r="I511">
        <v>9.4195589999999996E-2</v>
      </c>
      <c r="J511">
        <v>0</v>
      </c>
      <c r="K511">
        <v>0</v>
      </c>
      <c r="L511">
        <v>0</v>
      </c>
      <c r="M511">
        <v>1</v>
      </c>
      <c r="N511" t="s">
        <v>17</v>
      </c>
      <c r="O511" s="1">
        <v>0</v>
      </c>
    </row>
    <row r="512" spans="1:15" hidden="1" x14ac:dyDescent="0.2">
      <c r="A512" t="s">
        <v>25</v>
      </c>
      <c r="B512">
        <v>2030</v>
      </c>
      <c r="C512">
        <v>34700000</v>
      </c>
      <c r="D512" t="s">
        <v>16</v>
      </c>
      <c r="E512">
        <v>30</v>
      </c>
      <c r="F512">
        <v>1</v>
      </c>
      <c r="G512">
        <v>0</v>
      </c>
      <c r="H512">
        <v>55855.031190000002</v>
      </c>
      <c r="I512">
        <v>9.5358744999999995E-2</v>
      </c>
      <c r="J512">
        <v>0</v>
      </c>
      <c r="K512">
        <v>0</v>
      </c>
      <c r="L512">
        <v>0</v>
      </c>
      <c r="M512">
        <v>1</v>
      </c>
      <c r="N512" t="s">
        <v>17</v>
      </c>
      <c r="O512" s="1">
        <v>0</v>
      </c>
    </row>
    <row r="513" spans="1:15" hidden="1" x14ac:dyDescent="0.2">
      <c r="A513" t="s">
        <v>25</v>
      </c>
      <c r="B513">
        <v>2030</v>
      </c>
      <c r="C513">
        <v>110000000</v>
      </c>
      <c r="D513" t="s">
        <v>16</v>
      </c>
      <c r="E513">
        <v>30</v>
      </c>
      <c r="F513">
        <v>1</v>
      </c>
      <c r="G513">
        <v>0</v>
      </c>
      <c r="H513">
        <v>178659.2231</v>
      </c>
      <c r="I513">
        <v>9.5814873999999994E-2</v>
      </c>
      <c r="J513">
        <v>0</v>
      </c>
      <c r="K513">
        <v>0</v>
      </c>
      <c r="L513">
        <v>0</v>
      </c>
      <c r="M513">
        <v>1</v>
      </c>
      <c r="N513" t="s">
        <v>17</v>
      </c>
      <c r="O513" s="1">
        <v>0</v>
      </c>
    </row>
    <row r="514" spans="1:15" hidden="1" x14ac:dyDescent="0.2">
      <c r="A514" t="s">
        <v>25</v>
      </c>
      <c r="B514">
        <v>2030</v>
      </c>
      <c r="C514">
        <v>347000000</v>
      </c>
      <c r="D514" t="s">
        <v>16</v>
      </c>
      <c r="E514">
        <v>30</v>
      </c>
      <c r="F514">
        <v>1</v>
      </c>
      <c r="G514">
        <v>0</v>
      </c>
      <c r="H514">
        <v>566546.78980000003</v>
      </c>
      <c r="I514">
        <v>9.5901450999999999E-2</v>
      </c>
      <c r="J514">
        <v>0</v>
      </c>
      <c r="K514">
        <v>0</v>
      </c>
      <c r="L514">
        <v>0</v>
      </c>
      <c r="M514">
        <v>1</v>
      </c>
      <c r="N514" t="s">
        <v>17</v>
      </c>
      <c r="O514" s="1">
        <v>0</v>
      </c>
    </row>
    <row r="515" spans="1:15" hidden="1" x14ac:dyDescent="0.2">
      <c r="A515" t="s">
        <v>25</v>
      </c>
      <c r="B515">
        <v>2030</v>
      </c>
      <c r="C515">
        <v>1100000000</v>
      </c>
      <c r="D515" t="s">
        <v>16</v>
      </c>
      <c r="E515">
        <v>30</v>
      </c>
      <c r="F515">
        <v>1</v>
      </c>
      <c r="G515">
        <v>0</v>
      </c>
      <c r="H515">
        <v>1792213.575</v>
      </c>
      <c r="I515">
        <v>9.5942515000000006E-2</v>
      </c>
      <c r="J515">
        <v>0</v>
      </c>
      <c r="K515">
        <v>0</v>
      </c>
      <c r="L515">
        <v>0</v>
      </c>
      <c r="M515">
        <v>1</v>
      </c>
      <c r="N515" t="s">
        <v>17</v>
      </c>
      <c r="O515" s="1">
        <v>0</v>
      </c>
    </row>
    <row r="516" spans="1:15" hidden="1" x14ac:dyDescent="0.2">
      <c r="A516" t="s">
        <v>26</v>
      </c>
      <c r="B516">
        <v>2015</v>
      </c>
      <c r="C516">
        <v>5</v>
      </c>
      <c r="D516" t="s">
        <v>16</v>
      </c>
      <c r="E516">
        <v>20</v>
      </c>
      <c r="F516">
        <v>0</v>
      </c>
      <c r="G516">
        <v>3899251</v>
      </c>
      <c r="H516">
        <v>0</v>
      </c>
      <c r="I516">
        <v>0.10385506</v>
      </c>
      <c r="J516">
        <v>0</v>
      </c>
      <c r="K516">
        <v>0</v>
      </c>
      <c r="L516">
        <v>0</v>
      </c>
      <c r="M516">
        <v>1</v>
      </c>
      <c r="N516" t="s">
        <v>17</v>
      </c>
      <c r="O516" s="1">
        <v>0</v>
      </c>
    </row>
    <row r="517" spans="1:15" hidden="1" x14ac:dyDescent="0.2">
      <c r="A517" t="s">
        <v>26</v>
      </c>
      <c r="B517">
        <v>2015</v>
      </c>
      <c r="C517">
        <v>54700</v>
      </c>
      <c r="D517" t="s">
        <v>16</v>
      </c>
      <c r="E517">
        <v>20</v>
      </c>
      <c r="F517">
        <v>0</v>
      </c>
      <c r="G517">
        <v>3899251</v>
      </c>
      <c r="H517">
        <v>0</v>
      </c>
      <c r="I517">
        <v>0.10385506</v>
      </c>
      <c r="J517">
        <v>0</v>
      </c>
      <c r="K517">
        <v>0</v>
      </c>
      <c r="L517">
        <v>0</v>
      </c>
      <c r="M517">
        <v>1</v>
      </c>
      <c r="N517" t="s">
        <v>17</v>
      </c>
      <c r="O517" s="1">
        <v>0</v>
      </c>
    </row>
    <row r="518" spans="1:15" hidden="1" x14ac:dyDescent="0.2">
      <c r="A518" t="s">
        <v>26</v>
      </c>
      <c r="B518">
        <v>2015</v>
      </c>
      <c r="C518">
        <v>54750</v>
      </c>
      <c r="D518" t="s">
        <v>16</v>
      </c>
      <c r="E518">
        <v>20</v>
      </c>
      <c r="F518">
        <v>9.5975439999999995E-2</v>
      </c>
      <c r="G518">
        <v>3899251</v>
      </c>
      <c r="H518">
        <v>0</v>
      </c>
      <c r="I518">
        <v>0.10385506</v>
      </c>
      <c r="J518">
        <v>0</v>
      </c>
      <c r="K518">
        <v>0</v>
      </c>
      <c r="L518">
        <v>0</v>
      </c>
      <c r="M518">
        <v>1</v>
      </c>
      <c r="N518" t="s">
        <v>17</v>
      </c>
      <c r="O518" s="1">
        <v>0</v>
      </c>
    </row>
    <row r="519" spans="1:15" hidden="1" x14ac:dyDescent="0.2">
      <c r="A519" t="s">
        <v>26</v>
      </c>
      <c r="B519">
        <v>2015</v>
      </c>
      <c r="C519">
        <v>182500</v>
      </c>
      <c r="D519" t="s">
        <v>16</v>
      </c>
      <c r="E519">
        <v>20</v>
      </c>
      <c r="F519">
        <v>0.33704651699999999</v>
      </c>
      <c r="G519">
        <v>4376881</v>
      </c>
      <c r="H519">
        <v>0</v>
      </c>
      <c r="I519">
        <v>0.10330724099999999</v>
      </c>
      <c r="J519">
        <v>0</v>
      </c>
      <c r="K519">
        <v>0</v>
      </c>
      <c r="L519">
        <v>0</v>
      </c>
      <c r="M519">
        <v>1</v>
      </c>
      <c r="N519" t="s">
        <v>17</v>
      </c>
      <c r="O519" s="1">
        <v>0</v>
      </c>
    </row>
    <row r="520" spans="1:15" hidden="1" x14ac:dyDescent="0.2">
      <c r="A520" t="s">
        <v>26</v>
      </c>
      <c r="B520">
        <v>2015</v>
      </c>
      <c r="C520">
        <v>365000</v>
      </c>
      <c r="D520" t="s">
        <v>16</v>
      </c>
      <c r="E520">
        <v>20</v>
      </c>
      <c r="F520">
        <v>0.56227757199999995</v>
      </c>
      <c r="G520">
        <v>5528736</v>
      </c>
      <c r="H520">
        <v>0</v>
      </c>
      <c r="I520">
        <v>0.104858407</v>
      </c>
      <c r="J520">
        <v>0</v>
      </c>
      <c r="K520">
        <v>0</v>
      </c>
      <c r="L520">
        <v>0</v>
      </c>
      <c r="M520">
        <v>1</v>
      </c>
      <c r="N520" t="s">
        <v>17</v>
      </c>
      <c r="O520" s="1">
        <v>0</v>
      </c>
    </row>
    <row r="521" spans="1:15" hidden="1" x14ac:dyDescent="0.2">
      <c r="A521" t="s">
        <v>26</v>
      </c>
      <c r="B521">
        <v>2015</v>
      </c>
      <c r="C521">
        <v>547500</v>
      </c>
      <c r="D521" t="s">
        <v>16</v>
      </c>
      <c r="E521">
        <v>20</v>
      </c>
      <c r="F521">
        <v>1</v>
      </c>
      <c r="G521">
        <v>6944452</v>
      </c>
      <c r="H521">
        <v>0</v>
      </c>
      <c r="I521">
        <v>0.106095789</v>
      </c>
      <c r="J521">
        <v>0</v>
      </c>
      <c r="K521">
        <v>0</v>
      </c>
      <c r="L521">
        <v>0</v>
      </c>
      <c r="M521">
        <v>1</v>
      </c>
      <c r="N521" t="s">
        <v>17</v>
      </c>
      <c r="O521" s="1">
        <v>0</v>
      </c>
    </row>
    <row r="522" spans="1:15" hidden="1" x14ac:dyDescent="0.2">
      <c r="A522" t="s">
        <v>26</v>
      </c>
      <c r="B522">
        <v>2020</v>
      </c>
      <c r="C522">
        <v>5</v>
      </c>
      <c r="D522" t="s">
        <v>16</v>
      </c>
      <c r="E522">
        <v>20</v>
      </c>
      <c r="F522">
        <v>0</v>
      </c>
      <c r="G522">
        <v>3119642</v>
      </c>
      <c r="H522">
        <v>0</v>
      </c>
      <c r="I522">
        <v>0.11104666000000001</v>
      </c>
      <c r="J522">
        <v>0</v>
      </c>
      <c r="K522">
        <v>0</v>
      </c>
      <c r="L522">
        <v>0</v>
      </c>
      <c r="M522">
        <v>1</v>
      </c>
      <c r="N522" t="s">
        <v>17</v>
      </c>
      <c r="O522" s="1">
        <v>0</v>
      </c>
    </row>
    <row r="523" spans="1:15" hidden="1" x14ac:dyDescent="0.2">
      <c r="A523" t="s">
        <v>26</v>
      </c>
      <c r="B523">
        <v>2020</v>
      </c>
      <c r="C523">
        <v>54700</v>
      </c>
      <c r="D523" t="s">
        <v>16</v>
      </c>
      <c r="E523">
        <v>20</v>
      </c>
      <c r="F523">
        <v>0</v>
      </c>
      <c r="G523">
        <v>3119642</v>
      </c>
      <c r="H523">
        <v>0</v>
      </c>
      <c r="I523">
        <v>0.11104666000000001</v>
      </c>
      <c r="J523">
        <v>0</v>
      </c>
      <c r="K523">
        <v>0</v>
      </c>
      <c r="L523">
        <v>0</v>
      </c>
      <c r="M523">
        <v>1</v>
      </c>
      <c r="N523" t="s">
        <v>17</v>
      </c>
      <c r="O523" s="1">
        <v>0</v>
      </c>
    </row>
    <row r="524" spans="1:15" hidden="1" x14ac:dyDescent="0.2">
      <c r="A524" t="s">
        <v>26</v>
      </c>
      <c r="B524">
        <v>2020</v>
      </c>
      <c r="C524">
        <v>54750</v>
      </c>
      <c r="D524" t="s">
        <v>16</v>
      </c>
      <c r="E524">
        <v>20</v>
      </c>
      <c r="F524">
        <v>9.2823846000000002E-2</v>
      </c>
      <c r="G524">
        <v>3119642</v>
      </c>
      <c r="H524">
        <v>0</v>
      </c>
      <c r="I524">
        <v>0.11104666000000001</v>
      </c>
      <c r="J524">
        <v>0</v>
      </c>
      <c r="K524">
        <v>0</v>
      </c>
      <c r="L524">
        <v>0</v>
      </c>
      <c r="M524">
        <v>1</v>
      </c>
      <c r="N524" t="s">
        <v>17</v>
      </c>
      <c r="O524" s="1">
        <v>0</v>
      </c>
    </row>
    <row r="525" spans="1:15" hidden="1" x14ac:dyDescent="0.2">
      <c r="A525" t="s">
        <v>26</v>
      </c>
      <c r="B525">
        <v>2020</v>
      </c>
      <c r="C525">
        <v>182500</v>
      </c>
      <c r="D525" t="s">
        <v>16</v>
      </c>
      <c r="E525">
        <v>20</v>
      </c>
      <c r="F525">
        <v>0.30786732999999999</v>
      </c>
      <c r="G525">
        <v>3488513</v>
      </c>
      <c r="H525">
        <v>0</v>
      </c>
      <c r="I525">
        <v>0.110186693</v>
      </c>
      <c r="J525">
        <v>0</v>
      </c>
      <c r="K525">
        <v>0</v>
      </c>
      <c r="L525">
        <v>0</v>
      </c>
      <c r="M525">
        <v>1</v>
      </c>
      <c r="N525" t="s">
        <v>17</v>
      </c>
      <c r="O525" s="1">
        <v>0</v>
      </c>
    </row>
    <row r="526" spans="1:15" hidden="1" x14ac:dyDescent="0.2">
      <c r="A526" t="s">
        <v>26</v>
      </c>
      <c r="B526">
        <v>2020</v>
      </c>
      <c r="C526">
        <v>365000</v>
      </c>
      <c r="D526" t="s">
        <v>16</v>
      </c>
      <c r="E526">
        <v>20</v>
      </c>
      <c r="F526">
        <v>0.51724978099999996</v>
      </c>
      <c r="G526">
        <v>4318349</v>
      </c>
      <c r="H526">
        <v>0</v>
      </c>
      <c r="I526">
        <v>0.11109182400000001</v>
      </c>
      <c r="J526">
        <v>0</v>
      </c>
      <c r="K526">
        <v>0</v>
      </c>
      <c r="L526">
        <v>0</v>
      </c>
      <c r="M526">
        <v>1</v>
      </c>
      <c r="N526" t="s">
        <v>17</v>
      </c>
      <c r="O526" s="1">
        <v>0</v>
      </c>
    </row>
    <row r="527" spans="1:15" hidden="1" x14ac:dyDescent="0.2">
      <c r="A527" t="s">
        <v>26</v>
      </c>
      <c r="B527">
        <v>2020</v>
      </c>
      <c r="C527">
        <v>547500</v>
      </c>
      <c r="D527" t="s">
        <v>16</v>
      </c>
      <c r="E527">
        <v>20</v>
      </c>
      <c r="F527">
        <v>1</v>
      </c>
      <c r="G527">
        <v>5325996</v>
      </c>
      <c r="H527">
        <v>0</v>
      </c>
      <c r="I527">
        <v>0.111724486</v>
      </c>
      <c r="J527">
        <v>0</v>
      </c>
      <c r="K527">
        <v>0</v>
      </c>
      <c r="L527">
        <v>0</v>
      </c>
      <c r="M527">
        <v>1</v>
      </c>
      <c r="N527" t="s">
        <v>17</v>
      </c>
      <c r="O527" s="1">
        <v>0</v>
      </c>
    </row>
    <row r="528" spans="1:15" hidden="1" x14ac:dyDescent="0.2">
      <c r="A528" t="s">
        <v>26</v>
      </c>
      <c r="B528">
        <v>2025</v>
      </c>
      <c r="C528">
        <v>5</v>
      </c>
      <c r="D528" t="s">
        <v>16</v>
      </c>
      <c r="E528">
        <v>20</v>
      </c>
      <c r="F528">
        <v>0</v>
      </c>
      <c r="G528">
        <v>2340033</v>
      </c>
      <c r="H528">
        <v>0</v>
      </c>
      <c r="I528">
        <v>0.11823826</v>
      </c>
      <c r="J528">
        <v>0</v>
      </c>
      <c r="K528">
        <v>0</v>
      </c>
      <c r="L528">
        <v>0</v>
      </c>
      <c r="M528">
        <v>1</v>
      </c>
      <c r="N528" t="s">
        <v>17</v>
      </c>
      <c r="O528" s="1">
        <v>0</v>
      </c>
    </row>
    <row r="529" spans="1:15" hidden="1" x14ac:dyDescent="0.2">
      <c r="A529" t="s">
        <v>26</v>
      </c>
      <c r="B529">
        <v>2025</v>
      </c>
      <c r="C529">
        <v>54700</v>
      </c>
      <c r="D529" t="s">
        <v>16</v>
      </c>
      <c r="E529">
        <v>20</v>
      </c>
      <c r="F529">
        <v>0</v>
      </c>
      <c r="G529">
        <v>2340033</v>
      </c>
      <c r="H529">
        <v>0</v>
      </c>
      <c r="I529">
        <v>0.11823826</v>
      </c>
      <c r="J529">
        <v>0</v>
      </c>
      <c r="K529">
        <v>0</v>
      </c>
      <c r="L529">
        <v>0</v>
      </c>
      <c r="M529">
        <v>1</v>
      </c>
      <c r="N529" t="s">
        <v>17</v>
      </c>
      <c r="O529" s="1">
        <v>0</v>
      </c>
    </row>
    <row r="530" spans="1:15" hidden="1" x14ac:dyDescent="0.2">
      <c r="A530" t="s">
        <v>26</v>
      </c>
      <c r="B530">
        <v>2025</v>
      </c>
      <c r="C530">
        <v>54750</v>
      </c>
      <c r="D530" t="s">
        <v>16</v>
      </c>
      <c r="E530">
        <v>20</v>
      </c>
      <c r="F530">
        <v>8.7545559999999994E-2</v>
      </c>
      <c r="G530">
        <v>2340033</v>
      </c>
      <c r="H530">
        <v>0</v>
      </c>
      <c r="I530">
        <v>0.11823826</v>
      </c>
      <c r="J530">
        <v>0</v>
      </c>
      <c r="K530">
        <v>0</v>
      </c>
      <c r="L530">
        <v>0</v>
      </c>
      <c r="M530">
        <v>1</v>
      </c>
      <c r="N530" t="s">
        <v>17</v>
      </c>
      <c r="O530" s="1">
        <v>0</v>
      </c>
    </row>
    <row r="531" spans="1:15" hidden="1" x14ac:dyDescent="0.2">
      <c r="A531" t="s">
        <v>26</v>
      </c>
      <c r="B531">
        <v>2025</v>
      </c>
      <c r="C531">
        <v>182500</v>
      </c>
      <c r="D531" t="s">
        <v>16</v>
      </c>
      <c r="E531">
        <v>20</v>
      </c>
      <c r="F531">
        <v>0.25737597000000001</v>
      </c>
      <c r="G531">
        <v>2600146</v>
      </c>
      <c r="H531">
        <v>0</v>
      </c>
      <c r="I531">
        <v>0.117066144</v>
      </c>
      <c r="J531">
        <v>0</v>
      </c>
      <c r="K531">
        <v>0</v>
      </c>
      <c r="L531">
        <v>0</v>
      </c>
      <c r="M531">
        <v>1</v>
      </c>
      <c r="N531" t="s">
        <v>17</v>
      </c>
      <c r="O531" s="1">
        <v>0</v>
      </c>
    </row>
    <row r="532" spans="1:15" hidden="1" x14ac:dyDescent="0.2">
      <c r="A532" t="s">
        <v>26</v>
      </c>
      <c r="B532">
        <v>2025</v>
      </c>
      <c r="C532">
        <v>365000</v>
      </c>
      <c r="D532" t="s">
        <v>16</v>
      </c>
      <c r="E532">
        <v>20</v>
      </c>
      <c r="F532">
        <v>0.43506001100000002</v>
      </c>
      <c r="G532">
        <v>3107961</v>
      </c>
      <c r="H532">
        <v>0</v>
      </c>
      <c r="I532">
        <v>0.117325242</v>
      </c>
      <c r="J532">
        <v>0</v>
      </c>
      <c r="K532">
        <v>0</v>
      </c>
      <c r="L532">
        <v>0</v>
      </c>
      <c r="M532">
        <v>1</v>
      </c>
      <c r="N532" t="s">
        <v>17</v>
      </c>
      <c r="O532" s="1">
        <v>0</v>
      </c>
    </row>
    <row r="533" spans="1:15" hidden="1" x14ac:dyDescent="0.2">
      <c r="A533" t="s">
        <v>26</v>
      </c>
      <c r="B533">
        <v>2025</v>
      </c>
      <c r="C533">
        <v>547500</v>
      </c>
      <c r="D533" t="s">
        <v>16</v>
      </c>
      <c r="E533">
        <v>20</v>
      </c>
      <c r="F533">
        <v>1</v>
      </c>
      <c r="G533">
        <v>3707540</v>
      </c>
      <c r="H533">
        <v>0</v>
      </c>
      <c r="I533">
        <v>0.117353182</v>
      </c>
      <c r="J533">
        <v>0</v>
      </c>
      <c r="K533">
        <v>0</v>
      </c>
      <c r="L533">
        <v>0</v>
      </c>
      <c r="M533">
        <v>1</v>
      </c>
      <c r="N533" t="s">
        <v>17</v>
      </c>
      <c r="O533" s="1">
        <v>0</v>
      </c>
    </row>
    <row r="534" spans="1:15" hidden="1" x14ac:dyDescent="0.2">
      <c r="A534" t="s">
        <v>26</v>
      </c>
      <c r="B534">
        <v>2030</v>
      </c>
      <c r="C534">
        <v>5</v>
      </c>
      <c r="D534" t="s">
        <v>16</v>
      </c>
      <c r="E534">
        <v>20</v>
      </c>
      <c r="F534">
        <v>0</v>
      </c>
      <c r="G534">
        <v>2109712</v>
      </c>
      <c r="H534">
        <v>0</v>
      </c>
      <c r="I534">
        <v>0.122210288</v>
      </c>
      <c r="J534">
        <v>0</v>
      </c>
      <c r="K534">
        <v>0</v>
      </c>
      <c r="L534">
        <v>0</v>
      </c>
      <c r="M534">
        <v>1</v>
      </c>
      <c r="N534" t="s">
        <v>17</v>
      </c>
      <c r="O534" s="1">
        <v>0</v>
      </c>
    </row>
    <row r="535" spans="1:15" hidden="1" x14ac:dyDescent="0.2">
      <c r="A535" t="s">
        <v>26</v>
      </c>
      <c r="B535">
        <v>2030</v>
      </c>
      <c r="C535">
        <v>54700</v>
      </c>
      <c r="D535" t="s">
        <v>16</v>
      </c>
      <c r="E535">
        <v>20</v>
      </c>
      <c r="F535">
        <v>0</v>
      </c>
      <c r="G535">
        <v>2109712</v>
      </c>
      <c r="H535">
        <v>0</v>
      </c>
      <c r="I535">
        <v>0.122210288</v>
      </c>
      <c r="J535">
        <v>0</v>
      </c>
      <c r="K535">
        <v>0</v>
      </c>
      <c r="L535">
        <v>0</v>
      </c>
      <c r="M535">
        <v>1</v>
      </c>
      <c r="N535" t="s">
        <v>17</v>
      </c>
      <c r="O535" s="1">
        <v>0</v>
      </c>
    </row>
    <row r="536" spans="1:15" hidden="1" x14ac:dyDescent="0.2">
      <c r="A536" t="s">
        <v>26</v>
      </c>
      <c r="B536">
        <v>2030</v>
      </c>
      <c r="C536">
        <v>54750</v>
      </c>
      <c r="D536" t="s">
        <v>16</v>
      </c>
      <c r="E536">
        <v>20</v>
      </c>
      <c r="F536">
        <v>8.5565397000000001E-2</v>
      </c>
      <c r="G536">
        <v>2109712</v>
      </c>
      <c r="H536">
        <v>0</v>
      </c>
      <c r="I536">
        <v>0.122210288</v>
      </c>
      <c r="J536">
        <v>0</v>
      </c>
      <c r="K536">
        <v>0</v>
      </c>
      <c r="L536">
        <v>0</v>
      </c>
      <c r="M536">
        <v>1</v>
      </c>
      <c r="N536" t="s">
        <v>17</v>
      </c>
      <c r="O536" s="1">
        <v>0</v>
      </c>
    </row>
    <row r="537" spans="1:15" hidden="1" x14ac:dyDescent="0.2">
      <c r="A537" t="s">
        <v>26</v>
      </c>
      <c r="B537">
        <v>2030</v>
      </c>
      <c r="C537">
        <v>182500</v>
      </c>
      <c r="D537" t="s">
        <v>16</v>
      </c>
      <c r="E537">
        <v>20</v>
      </c>
      <c r="F537">
        <v>0.24113057600000001</v>
      </c>
      <c r="G537">
        <v>2338641</v>
      </c>
      <c r="H537">
        <v>0</v>
      </c>
      <c r="I537">
        <v>0.120913436</v>
      </c>
      <c r="J537">
        <v>0</v>
      </c>
      <c r="K537">
        <v>0</v>
      </c>
      <c r="L537">
        <v>0</v>
      </c>
      <c r="M537">
        <v>1</v>
      </c>
      <c r="N537" t="s">
        <v>17</v>
      </c>
      <c r="O537" s="1">
        <v>0</v>
      </c>
    </row>
    <row r="538" spans="1:15" hidden="1" x14ac:dyDescent="0.2">
      <c r="A538" t="s">
        <v>26</v>
      </c>
      <c r="B538">
        <v>2030</v>
      </c>
      <c r="C538">
        <v>365000</v>
      </c>
      <c r="D538" t="s">
        <v>16</v>
      </c>
      <c r="E538">
        <v>20</v>
      </c>
      <c r="F538">
        <v>0.40745006700000003</v>
      </c>
      <c r="G538">
        <v>2764083</v>
      </c>
      <c r="H538">
        <v>0</v>
      </c>
      <c r="I538">
        <v>0.12095075800000001</v>
      </c>
      <c r="J538">
        <v>0</v>
      </c>
      <c r="K538">
        <v>0</v>
      </c>
      <c r="L538">
        <v>0</v>
      </c>
      <c r="M538">
        <v>1</v>
      </c>
      <c r="N538" t="s">
        <v>17</v>
      </c>
      <c r="O538" s="1">
        <v>0</v>
      </c>
    </row>
    <row r="539" spans="1:15" hidden="1" x14ac:dyDescent="0.2">
      <c r="A539" t="s">
        <v>26</v>
      </c>
      <c r="B539">
        <v>2030</v>
      </c>
      <c r="C539">
        <v>547500</v>
      </c>
      <c r="D539" t="s">
        <v>16</v>
      </c>
      <c r="E539">
        <v>20</v>
      </c>
      <c r="F539">
        <v>1</v>
      </c>
      <c r="G539">
        <v>3260614</v>
      </c>
      <c r="H539">
        <v>0</v>
      </c>
      <c r="I539">
        <v>0.12073212799999999</v>
      </c>
      <c r="J539">
        <v>0</v>
      </c>
      <c r="K539">
        <v>0</v>
      </c>
      <c r="L539">
        <v>0</v>
      </c>
      <c r="M539">
        <v>1</v>
      </c>
      <c r="N539" t="s">
        <v>17</v>
      </c>
      <c r="O539" s="1">
        <v>0</v>
      </c>
    </row>
    <row r="540" spans="1:15" hidden="1" x14ac:dyDescent="0.2">
      <c r="A540" t="s">
        <v>36</v>
      </c>
      <c r="B540">
        <v>2015</v>
      </c>
      <c r="C540">
        <v>34713043.450000003</v>
      </c>
      <c r="D540" t="s">
        <v>16</v>
      </c>
      <c r="E540">
        <v>30</v>
      </c>
      <c r="F540">
        <v>0.55335090899999995</v>
      </c>
      <c r="G540">
        <v>17826234.640000001</v>
      </c>
      <c r="H540">
        <v>0</v>
      </c>
      <c r="I540">
        <v>7.2920640999999994E-2</v>
      </c>
      <c r="J540">
        <v>0</v>
      </c>
      <c r="K540">
        <v>0</v>
      </c>
      <c r="L540">
        <v>0</v>
      </c>
      <c r="M540">
        <v>1</v>
      </c>
      <c r="N540" t="s">
        <v>17</v>
      </c>
      <c r="O540" s="1">
        <v>0</v>
      </c>
    </row>
    <row r="541" spans="1:15" hidden="1" x14ac:dyDescent="0.2">
      <c r="A541" t="s">
        <v>36</v>
      </c>
      <c r="B541">
        <v>2015</v>
      </c>
      <c r="C541">
        <v>109710359.59999999</v>
      </c>
      <c r="D541" t="s">
        <v>16</v>
      </c>
      <c r="E541">
        <v>30</v>
      </c>
      <c r="F541">
        <v>0.89016289199999998</v>
      </c>
      <c r="G541">
        <v>33697638.920000002</v>
      </c>
      <c r="H541">
        <v>0</v>
      </c>
      <c r="I541">
        <v>5.9666907999999998E-2</v>
      </c>
      <c r="J541">
        <v>0</v>
      </c>
      <c r="K541">
        <v>0</v>
      </c>
      <c r="L541">
        <v>0</v>
      </c>
      <c r="M541">
        <v>1</v>
      </c>
      <c r="N541" t="s">
        <v>17</v>
      </c>
      <c r="O541" s="1">
        <v>0</v>
      </c>
    </row>
    <row r="542" spans="1:15" hidden="1" x14ac:dyDescent="0.2">
      <c r="A542" t="s">
        <v>36</v>
      </c>
      <c r="B542">
        <v>2015</v>
      </c>
      <c r="C542">
        <v>346738914.10000002</v>
      </c>
      <c r="D542" t="s">
        <v>16</v>
      </c>
      <c r="E542">
        <v>30</v>
      </c>
      <c r="F542">
        <v>0.97337392199999995</v>
      </c>
      <c r="G542">
        <v>93856159.829999998</v>
      </c>
      <c r="H542">
        <v>0</v>
      </c>
      <c r="I542">
        <v>4.2969983000000003E-2</v>
      </c>
      <c r="J542">
        <v>0</v>
      </c>
      <c r="K542">
        <v>0</v>
      </c>
      <c r="L542">
        <v>0</v>
      </c>
      <c r="M542">
        <v>1</v>
      </c>
      <c r="N542" t="s">
        <v>17</v>
      </c>
      <c r="O542" s="1">
        <v>0</v>
      </c>
    </row>
    <row r="543" spans="1:15" hidden="1" x14ac:dyDescent="0.2">
      <c r="A543" t="s">
        <v>36</v>
      </c>
      <c r="B543">
        <v>2015</v>
      </c>
      <c r="C543">
        <v>1095866198</v>
      </c>
      <c r="D543" t="s">
        <v>16</v>
      </c>
      <c r="E543">
        <v>30</v>
      </c>
      <c r="F543">
        <v>1</v>
      </c>
      <c r="G543">
        <v>287681022.10000002</v>
      </c>
      <c r="H543">
        <v>0</v>
      </c>
      <c r="I543">
        <v>3.4180172000000002E-2</v>
      </c>
      <c r="J543">
        <v>0</v>
      </c>
      <c r="K543">
        <v>0</v>
      </c>
      <c r="L543">
        <v>0</v>
      </c>
      <c r="M543">
        <v>1</v>
      </c>
      <c r="N543" t="s">
        <v>17</v>
      </c>
      <c r="O543" s="1">
        <v>0</v>
      </c>
    </row>
    <row r="544" spans="1:15" hidden="1" x14ac:dyDescent="0.2">
      <c r="A544" t="s">
        <v>39</v>
      </c>
      <c r="B544">
        <v>2015</v>
      </c>
      <c r="C544">
        <v>365</v>
      </c>
      <c r="D544" t="s">
        <v>16</v>
      </c>
      <c r="E544">
        <v>30</v>
      </c>
      <c r="F544">
        <v>0</v>
      </c>
      <c r="G544">
        <v>31527302.300000001</v>
      </c>
      <c r="H544">
        <v>0</v>
      </c>
      <c r="I544">
        <v>5.2672037999999997E-2</v>
      </c>
      <c r="J544">
        <v>0</v>
      </c>
      <c r="K544">
        <v>0</v>
      </c>
      <c r="L544">
        <v>0</v>
      </c>
      <c r="M544">
        <v>1</v>
      </c>
      <c r="N544" t="s">
        <v>17</v>
      </c>
      <c r="O544" s="1">
        <v>0</v>
      </c>
    </row>
    <row r="545" spans="1:15" hidden="1" x14ac:dyDescent="0.2">
      <c r="A545" t="s">
        <v>39</v>
      </c>
      <c r="B545">
        <v>2015</v>
      </c>
      <c r="C545">
        <v>1098582.584</v>
      </c>
      <c r="D545" t="s">
        <v>16</v>
      </c>
      <c r="E545">
        <v>30</v>
      </c>
      <c r="F545">
        <v>0</v>
      </c>
      <c r="G545">
        <v>31527302.300000001</v>
      </c>
      <c r="H545">
        <v>0</v>
      </c>
      <c r="I545">
        <v>5.2672037999999997E-2</v>
      </c>
      <c r="J545">
        <v>0</v>
      </c>
      <c r="K545">
        <v>0</v>
      </c>
      <c r="L545">
        <v>0</v>
      </c>
      <c r="M545">
        <v>1</v>
      </c>
      <c r="N545" t="s">
        <v>17</v>
      </c>
      <c r="O545" s="1">
        <v>0</v>
      </c>
    </row>
    <row r="546" spans="1:15" hidden="1" x14ac:dyDescent="0.2">
      <c r="A546" t="s">
        <v>39</v>
      </c>
      <c r="B546">
        <v>2015</v>
      </c>
      <c r="C546">
        <v>1099582.584</v>
      </c>
      <c r="D546" t="s">
        <v>16</v>
      </c>
      <c r="E546">
        <v>30</v>
      </c>
      <c r="F546">
        <v>0.55429916000000001</v>
      </c>
      <c r="G546">
        <v>28661183.91</v>
      </c>
      <c r="H546">
        <v>0</v>
      </c>
      <c r="I546">
        <v>5.2672037999999997E-2</v>
      </c>
      <c r="J546">
        <v>0</v>
      </c>
      <c r="K546">
        <v>0</v>
      </c>
      <c r="L546">
        <v>0</v>
      </c>
      <c r="M546">
        <v>1</v>
      </c>
      <c r="N546" t="s">
        <v>17</v>
      </c>
      <c r="O546" s="1">
        <v>0</v>
      </c>
    </row>
    <row r="547" spans="1:15" hidden="1" x14ac:dyDescent="0.2">
      <c r="A547" t="s">
        <v>39</v>
      </c>
      <c r="B547">
        <v>2015</v>
      </c>
      <c r="C547">
        <v>1954813.483</v>
      </c>
      <c r="D547" t="s">
        <v>16</v>
      </c>
      <c r="E547">
        <v>30</v>
      </c>
      <c r="F547">
        <v>0.62399961599999998</v>
      </c>
      <c r="G547">
        <v>39427659.68</v>
      </c>
      <c r="H547">
        <v>0</v>
      </c>
      <c r="I547">
        <v>4.9078265000000003E-2</v>
      </c>
      <c r="J547">
        <v>0</v>
      </c>
      <c r="K547">
        <v>0</v>
      </c>
      <c r="L547">
        <v>0</v>
      </c>
      <c r="M547">
        <v>1</v>
      </c>
      <c r="N547" t="s">
        <v>17</v>
      </c>
      <c r="O547" s="1">
        <v>0</v>
      </c>
    </row>
    <row r="548" spans="1:15" hidden="1" x14ac:dyDescent="0.2">
      <c r="A548" t="s">
        <v>39</v>
      </c>
      <c r="B548">
        <v>2015</v>
      </c>
      <c r="C548">
        <v>3475223.97</v>
      </c>
      <c r="D548" t="s">
        <v>16</v>
      </c>
      <c r="E548">
        <v>30</v>
      </c>
      <c r="F548">
        <v>0.69843098999999997</v>
      </c>
      <c r="G548">
        <v>56457864.439999998</v>
      </c>
      <c r="H548">
        <v>0</v>
      </c>
      <c r="I548">
        <v>4.5396935999999999E-2</v>
      </c>
      <c r="J548">
        <v>0</v>
      </c>
      <c r="K548">
        <v>0</v>
      </c>
      <c r="L548">
        <v>0</v>
      </c>
      <c r="M548">
        <v>1</v>
      </c>
      <c r="N548" t="s">
        <v>17</v>
      </c>
      <c r="O548" s="1">
        <v>0</v>
      </c>
    </row>
    <row r="549" spans="1:15" hidden="1" x14ac:dyDescent="0.2">
      <c r="A549" t="s">
        <v>39</v>
      </c>
      <c r="B549">
        <v>2015</v>
      </c>
      <c r="C549">
        <v>10983423.9</v>
      </c>
      <c r="D549" t="s">
        <v>16</v>
      </c>
      <c r="E549">
        <v>30</v>
      </c>
      <c r="F549">
        <v>0.75698163200000002</v>
      </c>
      <c r="G549">
        <v>126115593.59999999</v>
      </c>
      <c r="H549">
        <v>0</v>
      </c>
      <c r="I549">
        <v>3.9150019000000001E-2</v>
      </c>
      <c r="J549">
        <v>0</v>
      </c>
      <c r="K549">
        <v>0</v>
      </c>
      <c r="L549">
        <v>0</v>
      </c>
      <c r="M549">
        <v>1</v>
      </c>
      <c r="N549" t="s">
        <v>17</v>
      </c>
      <c r="O549" s="1">
        <v>0</v>
      </c>
    </row>
    <row r="550" spans="1:15" hidden="1" x14ac:dyDescent="0.2">
      <c r="A550" t="s">
        <v>39</v>
      </c>
      <c r="B550">
        <v>2015</v>
      </c>
      <c r="C550">
        <v>34713043.450000003</v>
      </c>
      <c r="D550" t="s">
        <v>16</v>
      </c>
      <c r="E550">
        <v>30</v>
      </c>
      <c r="F550">
        <v>0.90124988800000005</v>
      </c>
      <c r="G550">
        <v>301352017.39999998</v>
      </c>
      <c r="H550">
        <v>0</v>
      </c>
      <c r="I550">
        <v>3.5020047999999998E-2</v>
      </c>
      <c r="J550">
        <v>0</v>
      </c>
      <c r="K550">
        <v>0</v>
      </c>
      <c r="L550">
        <v>0</v>
      </c>
      <c r="M550">
        <v>1</v>
      </c>
      <c r="N550" t="s">
        <v>17</v>
      </c>
      <c r="O550" s="1">
        <v>0</v>
      </c>
    </row>
    <row r="551" spans="1:15" hidden="1" x14ac:dyDescent="0.2">
      <c r="A551" t="s">
        <v>39</v>
      </c>
      <c r="B551">
        <v>2015</v>
      </c>
      <c r="C551">
        <v>109710359.59999999</v>
      </c>
      <c r="D551" t="s">
        <v>16</v>
      </c>
      <c r="E551">
        <v>30</v>
      </c>
      <c r="F551">
        <v>0.95598121999999996</v>
      </c>
      <c r="G551">
        <v>850116004.70000005</v>
      </c>
      <c r="H551">
        <v>0</v>
      </c>
      <c r="I551">
        <v>3.2241645999999999E-2</v>
      </c>
      <c r="J551">
        <v>0</v>
      </c>
      <c r="K551">
        <v>0</v>
      </c>
      <c r="L551">
        <v>0</v>
      </c>
      <c r="M551">
        <v>1</v>
      </c>
      <c r="N551" t="s">
        <v>17</v>
      </c>
      <c r="O551" s="1">
        <v>0</v>
      </c>
    </row>
    <row r="552" spans="1:15" hidden="1" x14ac:dyDescent="0.2">
      <c r="A552" t="s">
        <v>39</v>
      </c>
      <c r="B552">
        <v>2015</v>
      </c>
      <c r="C552">
        <v>346738914.10000002</v>
      </c>
      <c r="D552" t="s">
        <v>16</v>
      </c>
      <c r="E552">
        <v>30</v>
      </c>
      <c r="F552">
        <v>0.97842921299999996</v>
      </c>
      <c r="G552">
        <v>2554080233</v>
      </c>
      <c r="H552">
        <v>0</v>
      </c>
      <c r="I552">
        <v>3.08381E-2</v>
      </c>
      <c r="J552">
        <v>0</v>
      </c>
      <c r="K552">
        <v>0</v>
      </c>
      <c r="L552">
        <v>0</v>
      </c>
      <c r="M552">
        <v>1</v>
      </c>
      <c r="N552" t="s">
        <v>17</v>
      </c>
      <c r="O552" s="1">
        <v>0</v>
      </c>
    </row>
    <row r="553" spans="1:15" hidden="1" x14ac:dyDescent="0.2">
      <c r="A553" t="s">
        <v>39</v>
      </c>
      <c r="B553">
        <v>2015</v>
      </c>
      <c r="C553">
        <v>1095866198</v>
      </c>
      <c r="D553" t="s">
        <v>16</v>
      </c>
      <c r="E553">
        <v>30</v>
      </c>
      <c r="F553">
        <v>1</v>
      </c>
      <c r="G553">
        <v>7874253184</v>
      </c>
      <c r="H553">
        <v>0</v>
      </c>
      <c r="I553">
        <v>3.0195868000000001E-2</v>
      </c>
      <c r="J553">
        <v>0</v>
      </c>
      <c r="K553">
        <v>0</v>
      </c>
      <c r="L553">
        <v>0</v>
      </c>
      <c r="M553">
        <v>1</v>
      </c>
      <c r="N553" t="s">
        <v>17</v>
      </c>
      <c r="O553" s="1">
        <v>0</v>
      </c>
    </row>
    <row r="554" spans="1:15" hidden="1" x14ac:dyDescent="0.2">
      <c r="A554" t="s">
        <v>23</v>
      </c>
      <c r="B554">
        <v>2020</v>
      </c>
      <c r="C554">
        <v>365</v>
      </c>
      <c r="D554" t="s">
        <v>16</v>
      </c>
      <c r="E554">
        <v>30</v>
      </c>
      <c r="F554">
        <v>0</v>
      </c>
      <c r="G554">
        <v>8154875.7810000004</v>
      </c>
      <c r="H554">
        <v>0</v>
      </c>
      <c r="I554">
        <v>9.3429406000000007E-2</v>
      </c>
      <c r="J554">
        <v>0</v>
      </c>
      <c r="K554">
        <v>0</v>
      </c>
      <c r="L554">
        <v>0</v>
      </c>
      <c r="M554">
        <v>1</v>
      </c>
      <c r="N554" t="s">
        <v>17</v>
      </c>
      <c r="O554" s="1">
        <v>0</v>
      </c>
    </row>
    <row r="555" spans="1:15" hidden="1" x14ac:dyDescent="0.2">
      <c r="A555" t="s">
        <v>23</v>
      </c>
      <c r="B555">
        <v>2020</v>
      </c>
      <c r="C555">
        <v>1044370.941</v>
      </c>
      <c r="D555" t="s">
        <v>16</v>
      </c>
      <c r="E555">
        <v>30</v>
      </c>
      <c r="F555">
        <v>0</v>
      </c>
      <c r="G555">
        <v>8154875.7810000004</v>
      </c>
      <c r="H555">
        <v>0</v>
      </c>
      <c r="I555">
        <v>9.3429406000000007E-2</v>
      </c>
      <c r="J555">
        <v>0</v>
      </c>
      <c r="K555">
        <v>0</v>
      </c>
      <c r="L555">
        <v>0</v>
      </c>
      <c r="M555">
        <v>1</v>
      </c>
      <c r="N555" t="s">
        <v>17</v>
      </c>
      <c r="O555" s="1">
        <v>0</v>
      </c>
    </row>
    <row r="556" spans="1:15" hidden="1" x14ac:dyDescent="0.2">
      <c r="A556" t="s">
        <v>23</v>
      </c>
      <c r="B556">
        <v>2020</v>
      </c>
      <c r="C556">
        <v>1045370.941</v>
      </c>
      <c r="D556" t="s">
        <v>16</v>
      </c>
      <c r="E556">
        <v>30</v>
      </c>
      <c r="F556">
        <v>0.75532214399999997</v>
      </c>
      <c r="G556">
        <v>7413523.4369999999</v>
      </c>
      <c r="H556">
        <v>0</v>
      </c>
      <c r="I556">
        <v>0.10097110099999999</v>
      </c>
      <c r="J556">
        <v>0</v>
      </c>
      <c r="K556">
        <v>0</v>
      </c>
      <c r="L556">
        <v>0</v>
      </c>
      <c r="M556">
        <v>1</v>
      </c>
      <c r="N556" t="s">
        <v>17</v>
      </c>
      <c r="O556" s="1">
        <v>0</v>
      </c>
    </row>
    <row r="557" spans="1:15" hidden="1" x14ac:dyDescent="0.2">
      <c r="A557" t="s">
        <v>23</v>
      </c>
      <c r="B557">
        <v>2020</v>
      </c>
      <c r="C557">
        <v>1858437.2279999999</v>
      </c>
      <c r="D557" t="s">
        <v>16</v>
      </c>
      <c r="E557">
        <v>30</v>
      </c>
      <c r="F557">
        <v>0.831388511</v>
      </c>
      <c r="G557">
        <v>11448870.779999999</v>
      </c>
      <c r="H557">
        <v>0</v>
      </c>
      <c r="I557">
        <v>8.8672303999999993E-2</v>
      </c>
      <c r="J557">
        <v>0</v>
      </c>
      <c r="K557">
        <v>0</v>
      </c>
      <c r="L557">
        <v>0</v>
      </c>
      <c r="M557">
        <v>1</v>
      </c>
      <c r="N557" t="s">
        <v>17</v>
      </c>
      <c r="O557" s="1">
        <v>0</v>
      </c>
    </row>
    <row r="558" spans="1:15" hidden="1" x14ac:dyDescent="0.2">
      <c r="A558" t="s">
        <v>23</v>
      </c>
      <c r="B558">
        <v>2020</v>
      </c>
      <c r="C558">
        <v>3303888.406</v>
      </c>
      <c r="D558" t="s">
        <v>16</v>
      </c>
      <c r="E558">
        <v>30</v>
      </c>
      <c r="F558">
        <v>0.93048413100000005</v>
      </c>
      <c r="G558">
        <v>18471744.559999999</v>
      </c>
      <c r="H558">
        <v>0</v>
      </c>
      <c r="I558">
        <v>7.8361573000000004E-2</v>
      </c>
      <c r="J558">
        <v>0</v>
      </c>
      <c r="K558">
        <v>0</v>
      </c>
      <c r="L558">
        <v>0</v>
      </c>
      <c r="M558">
        <v>1</v>
      </c>
      <c r="N558" t="s">
        <v>17</v>
      </c>
      <c r="O558" s="1">
        <v>0</v>
      </c>
    </row>
    <row r="559" spans="1:15" hidden="1" x14ac:dyDescent="0.2">
      <c r="A559" t="s">
        <v>23</v>
      </c>
      <c r="B559">
        <v>2020</v>
      </c>
      <c r="C559">
        <v>10441918.91</v>
      </c>
      <c r="D559" t="s">
        <v>16</v>
      </c>
      <c r="E559">
        <v>30</v>
      </c>
      <c r="F559">
        <v>0.969996211</v>
      </c>
      <c r="G559">
        <v>53891709.659999996</v>
      </c>
      <c r="H559">
        <v>0</v>
      </c>
      <c r="I559">
        <v>6.4564565000000004E-2</v>
      </c>
      <c r="J559">
        <v>0</v>
      </c>
      <c r="K559">
        <v>0</v>
      </c>
      <c r="L559">
        <v>0</v>
      </c>
      <c r="M559">
        <v>1</v>
      </c>
      <c r="N559" t="s">
        <v>17</v>
      </c>
      <c r="O559" s="1">
        <v>0</v>
      </c>
    </row>
    <row r="560" spans="1:15" hidden="1" x14ac:dyDescent="0.2">
      <c r="A560" t="s">
        <v>23</v>
      </c>
      <c r="B560">
        <v>2020</v>
      </c>
      <c r="C560">
        <v>33001620.27</v>
      </c>
      <c r="D560" t="s">
        <v>16</v>
      </c>
      <c r="E560">
        <v>30</v>
      </c>
      <c r="F560">
        <v>0.99328163999999997</v>
      </c>
      <c r="G560">
        <v>164544119.5</v>
      </c>
      <c r="H560">
        <v>0</v>
      </c>
      <c r="I560">
        <v>5.7805413999999999E-2</v>
      </c>
      <c r="J560">
        <v>0</v>
      </c>
      <c r="K560">
        <v>0</v>
      </c>
      <c r="L560">
        <v>0</v>
      </c>
      <c r="M560">
        <v>1</v>
      </c>
      <c r="N560" t="s">
        <v>17</v>
      </c>
      <c r="O560" s="1">
        <v>0</v>
      </c>
    </row>
    <row r="561" spans="1:15" hidden="1" x14ac:dyDescent="0.2">
      <c r="A561" t="s">
        <v>23</v>
      </c>
      <c r="B561">
        <v>2020</v>
      </c>
      <c r="C561">
        <v>104301417.09999999</v>
      </c>
      <c r="D561" t="s">
        <v>16</v>
      </c>
      <c r="E561">
        <v>30</v>
      </c>
      <c r="F561">
        <v>0.99760682899999997</v>
      </c>
      <c r="G561">
        <v>516035737</v>
      </c>
      <c r="H561">
        <v>0</v>
      </c>
      <c r="I561">
        <v>5.4880112000000002E-2</v>
      </c>
      <c r="J561">
        <v>0</v>
      </c>
      <c r="K561">
        <v>0</v>
      </c>
      <c r="L561">
        <v>0</v>
      </c>
      <c r="M561">
        <v>1</v>
      </c>
      <c r="N561" t="s">
        <v>17</v>
      </c>
      <c r="O561" s="1">
        <v>0</v>
      </c>
    </row>
    <row r="562" spans="1:15" hidden="1" x14ac:dyDescent="0.2">
      <c r="A562" t="s">
        <v>23</v>
      </c>
      <c r="B562">
        <v>2020</v>
      </c>
      <c r="C562">
        <v>329643985</v>
      </c>
      <c r="D562" t="s">
        <v>16</v>
      </c>
      <c r="E562">
        <v>30</v>
      </c>
      <c r="F562">
        <v>0.99948599999999999</v>
      </c>
      <c r="G562">
        <v>1626442545</v>
      </c>
      <c r="H562">
        <v>0</v>
      </c>
      <c r="I562">
        <v>5.3623163000000001E-2</v>
      </c>
      <c r="J562">
        <v>0</v>
      </c>
      <c r="K562">
        <v>0</v>
      </c>
      <c r="L562">
        <v>0</v>
      </c>
      <c r="M562">
        <v>1</v>
      </c>
      <c r="N562" t="s">
        <v>17</v>
      </c>
      <c r="O562" s="1">
        <v>0</v>
      </c>
    </row>
    <row r="563" spans="1:15" hidden="1" x14ac:dyDescent="0.2">
      <c r="A563" t="s">
        <v>23</v>
      </c>
      <c r="B563">
        <v>2020</v>
      </c>
      <c r="C563">
        <v>1041837780</v>
      </c>
      <c r="D563" t="s">
        <v>16</v>
      </c>
      <c r="E563">
        <v>30</v>
      </c>
      <c r="F563">
        <v>1</v>
      </c>
      <c r="G563">
        <v>5137322132</v>
      </c>
      <c r="H563">
        <v>0</v>
      </c>
      <c r="I563">
        <v>5.3087562999999997E-2</v>
      </c>
      <c r="J563">
        <v>0</v>
      </c>
      <c r="K563">
        <v>0</v>
      </c>
      <c r="L563">
        <v>0</v>
      </c>
      <c r="M563">
        <v>1</v>
      </c>
      <c r="N563" t="s">
        <v>17</v>
      </c>
      <c r="O563" s="1">
        <v>0</v>
      </c>
    </row>
    <row r="564" spans="1:15" hidden="1" x14ac:dyDescent="0.2">
      <c r="A564" t="s">
        <v>27</v>
      </c>
      <c r="B564">
        <v>2020</v>
      </c>
      <c r="C564">
        <v>365</v>
      </c>
      <c r="D564" t="s">
        <v>16</v>
      </c>
      <c r="E564">
        <v>30</v>
      </c>
      <c r="F564">
        <v>0</v>
      </c>
      <c r="G564">
        <v>3339432.1749999998</v>
      </c>
      <c r="H564">
        <v>0</v>
      </c>
      <c r="I564">
        <v>9.3429406000000007E-2</v>
      </c>
      <c r="J564">
        <v>0</v>
      </c>
      <c r="K564">
        <v>0</v>
      </c>
      <c r="L564">
        <v>0</v>
      </c>
      <c r="M564">
        <v>1</v>
      </c>
      <c r="N564" t="s">
        <v>17</v>
      </c>
      <c r="O564" s="1">
        <v>0</v>
      </c>
    </row>
    <row r="565" spans="1:15" hidden="1" x14ac:dyDescent="0.2">
      <c r="A565" t="s">
        <v>27</v>
      </c>
      <c r="B565">
        <v>2020</v>
      </c>
      <c r="C565">
        <v>1044370.941</v>
      </c>
      <c r="D565" t="s">
        <v>16</v>
      </c>
      <c r="E565">
        <v>30</v>
      </c>
      <c r="F565">
        <v>0</v>
      </c>
      <c r="G565">
        <v>3339432.1749999998</v>
      </c>
      <c r="H565">
        <v>0</v>
      </c>
      <c r="I565">
        <v>9.3429406000000007E-2</v>
      </c>
      <c r="J565">
        <v>0</v>
      </c>
      <c r="K565">
        <v>0</v>
      </c>
      <c r="L565">
        <v>0</v>
      </c>
      <c r="M565">
        <v>1</v>
      </c>
      <c r="N565" t="s">
        <v>17</v>
      </c>
      <c r="O565" s="1">
        <v>0</v>
      </c>
    </row>
    <row r="566" spans="1:15" hidden="1" x14ac:dyDescent="0.2">
      <c r="A566" t="s">
        <v>27</v>
      </c>
      <c r="B566">
        <v>2020</v>
      </c>
      <c r="C566">
        <v>1045370.941</v>
      </c>
      <c r="D566" t="s">
        <v>16</v>
      </c>
      <c r="E566">
        <v>30</v>
      </c>
      <c r="F566">
        <v>0.39793920399999999</v>
      </c>
      <c r="G566">
        <v>3035847.432</v>
      </c>
      <c r="H566">
        <v>0</v>
      </c>
      <c r="I566">
        <v>0.10097110099999999</v>
      </c>
      <c r="J566">
        <v>0</v>
      </c>
      <c r="K566">
        <v>0</v>
      </c>
      <c r="L566">
        <v>0</v>
      </c>
      <c r="M566">
        <v>1</v>
      </c>
      <c r="N566" t="s">
        <v>17</v>
      </c>
      <c r="O566" s="1">
        <v>0</v>
      </c>
    </row>
    <row r="567" spans="1:15" hidden="1" x14ac:dyDescent="0.2">
      <c r="A567" t="s">
        <v>27</v>
      </c>
      <c r="B567">
        <v>2020</v>
      </c>
      <c r="C567">
        <v>1858437.2279999999</v>
      </c>
      <c r="D567" t="s">
        <v>16</v>
      </c>
      <c r="E567">
        <v>30</v>
      </c>
      <c r="F567">
        <v>0.60238054200000002</v>
      </c>
      <c r="G567">
        <v>3816945.7289999998</v>
      </c>
      <c r="H567">
        <v>0</v>
      </c>
      <c r="I567">
        <v>8.8672303999999993E-2</v>
      </c>
      <c r="J567">
        <v>0</v>
      </c>
      <c r="K567">
        <v>0</v>
      </c>
      <c r="L567">
        <v>0</v>
      </c>
      <c r="M567">
        <v>1</v>
      </c>
      <c r="N567" t="s">
        <v>17</v>
      </c>
      <c r="O567" s="1">
        <v>0</v>
      </c>
    </row>
    <row r="568" spans="1:15" hidden="1" x14ac:dyDescent="0.2">
      <c r="A568" t="s">
        <v>27</v>
      </c>
      <c r="B568">
        <v>2020</v>
      </c>
      <c r="C568">
        <v>3303888.406</v>
      </c>
      <c r="D568" t="s">
        <v>16</v>
      </c>
      <c r="E568">
        <v>30</v>
      </c>
      <c r="F568">
        <v>0.78379662900000002</v>
      </c>
      <c r="G568">
        <v>5398055.0939999996</v>
      </c>
      <c r="H568">
        <v>0</v>
      </c>
      <c r="I568">
        <v>7.8361573000000004E-2</v>
      </c>
      <c r="J568">
        <v>0</v>
      </c>
      <c r="K568">
        <v>0</v>
      </c>
      <c r="L568">
        <v>0</v>
      </c>
      <c r="M568">
        <v>1</v>
      </c>
      <c r="N568" t="s">
        <v>17</v>
      </c>
      <c r="O568" s="1">
        <v>0</v>
      </c>
    </row>
    <row r="569" spans="1:15" hidden="1" x14ac:dyDescent="0.2">
      <c r="A569" t="s">
        <v>27</v>
      </c>
      <c r="B569">
        <v>2020</v>
      </c>
      <c r="C569">
        <v>10441918.91</v>
      </c>
      <c r="D569" t="s">
        <v>16</v>
      </c>
      <c r="E569">
        <v>30</v>
      </c>
      <c r="F569">
        <v>0.89409848400000003</v>
      </c>
      <c r="G569">
        <v>13302815.109999999</v>
      </c>
      <c r="H569">
        <v>0</v>
      </c>
      <c r="I569">
        <v>6.4564565000000004E-2</v>
      </c>
      <c r="J569">
        <v>0</v>
      </c>
      <c r="K569">
        <v>0</v>
      </c>
      <c r="L569">
        <v>0</v>
      </c>
      <c r="M569">
        <v>1</v>
      </c>
      <c r="N569" t="s">
        <v>17</v>
      </c>
      <c r="O569" s="1">
        <v>0</v>
      </c>
    </row>
    <row r="570" spans="1:15" hidden="1" x14ac:dyDescent="0.2">
      <c r="A570" t="s">
        <v>27</v>
      </c>
      <c r="B570">
        <v>2020</v>
      </c>
      <c r="C570">
        <v>33001620.27</v>
      </c>
      <c r="D570" t="s">
        <v>16</v>
      </c>
      <c r="E570">
        <v>30</v>
      </c>
      <c r="F570">
        <v>0.97635975100000005</v>
      </c>
      <c r="G570">
        <v>37219770.850000001</v>
      </c>
      <c r="H570">
        <v>0</v>
      </c>
      <c r="I570">
        <v>5.7805413999999999E-2</v>
      </c>
      <c r="J570">
        <v>0</v>
      </c>
      <c r="K570">
        <v>0</v>
      </c>
      <c r="L570">
        <v>0</v>
      </c>
      <c r="M570">
        <v>1</v>
      </c>
      <c r="N570" t="s">
        <v>17</v>
      </c>
      <c r="O570" s="1">
        <v>0</v>
      </c>
    </row>
    <row r="571" spans="1:15" hidden="1" x14ac:dyDescent="0.2">
      <c r="A571" t="s">
        <v>27</v>
      </c>
      <c r="B571">
        <v>2020</v>
      </c>
      <c r="C571">
        <v>104301417.09999999</v>
      </c>
      <c r="D571" t="s">
        <v>16</v>
      </c>
      <c r="E571">
        <v>30</v>
      </c>
      <c r="F571">
        <v>0.99189098799999997</v>
      </c>
      <c r="G571">
        <v>114475964.2</v>
      </c>
      <c r="H571">
        <v>0</v>
      </c>
      <c r="I571">
        <v>5.4880112000000002E-2</v>
      </c>
      <c r="J571">
        <v>0</v>
      </c>
      <c r="K571">
        <v>0</v>
      </c>
      <c r="L571">
        <v>0</v>
      </c>
      <c r="M571">
        <v>1</v>
      </c>
      <c r="N571" t="s">
        <v>17</v>
      </c>
      <c r="O571" s="1">
        <v>0</v>
      </c>
    </row>
    <row r="572" spans="1:15" hidden="1" x14ac:dyDescent="0.2">
      <c r="A572" t="s">
        <v>27</v>
      </c>
      <c r="B572">
        <v>2020</v>
      </c>
      <c r="C572">
        <v>329643985</v>
      </c>
      <c r="D572" t="s">
        <v>16</v>
      </c>
      <c r="E572">
        <v>30</v>
      </c>
      <c r="F572">
        <v>0.99837883000000005</v>
      </c>
      <c r="G572">
        <v>358440222.10000002</v>
      </c>
      <c r="H572">
        <v>0</v>
      </c>
      <c r="I572">
        <v>5.3623163000000001E-2</v>
      </c>
      <c r="J572">
        <v>0</v>
      </c>
      <c r="K572">
        <v>0</v>
      </c>
      <c r="L572">
        <v>0</v>
      </c>
      <c r="M572">
        <v>1</v>
      </c>
      <c r="N572" t="s">
        <v>17</v>
      </c>
      <c r="O572" s="1">
        <v>0</v>
      </c>
    </row>
    <row r="573" spans="1:15" hidden="1" x14ac:dyDescent="0.2">
      <c r="A573" t="s">
        <v>27</v>
      </c>
      <c r="B573">
        <v>2020</v>
      </c>
      <c r="C573">
        <v>1041837780</v>
      </c>
      <c r="D573" t="s">
        <v>16</v>
      </c>
      <c r="E573">
        <v>30</v>
      </c>
      <c r="F573">
        <v>0.90125789199999995</v>
      </c>
      <c r="G573">
        <v>1130736721</v>
      </c>
      <c r="H573">
        <v>0</v>
      </c>
      <c r="I573">
        <v>5.3087562999999997E-2</v>
      </c>
      <c r="J573">
        <v>0</v>
      </c>
      <c r="K573">
        <v>0</v>
      </c>
      <c r="L573">
        <v>0</v>
      </c>
      <c r="M573">
        <v>1</v>
      </c>
      <c r="N573" t="s">
        <v>17</v>
      </c>
      <c r="O573" s="1">
        <v>0</v>
      </c>
    </row>
    <row r="574" spans="1:15" hidden="1" x14ac:dyDescent="0.2">
      <c r="A574" t="s">
        <v>32</v>
      </c>
      <c r="B574">
        <v>2020</v>
      </c>
      <c r="C574">
        <v>1099582.584</v>
      </c>
      <c r="D574" t="s">
        <v>16</v>
      </c>
      <c r="E574">
        <v>30</v>
      </c>
      <c r="F574">
        <v>0.78667778600000005</v>
      </c>
      <c r="G574">
        <v>18440389.859999999</v>
      </c>
      <c r="H574">
        <v>0</v>
      </c>
      <c r="I574">
        <v>5.0568336999999998E-2</v>
      </c>
      <c r="J574">
        <v>0</v>
      </c>
      <c r="K574">
        <v>0</v>
      </c>
      <c r="L574">
        <v>0</v>
      </c>
      <c r="M574">
        <v>1</v>
      </c>
      <c r="N574" t="s">
        <v>17</v>
      </c>
      <c r="O574" s="1">
        <v>0</v>
      </c>
    </row>
    <row r="575" spans="1:15" hidden="1" x14ac:dyDescent="0.2">
      <c r="A575" t="s">
        <v>32</v>
      </c>
      <c r="B575">
        <v>2020</v>
      </c>
      <c r="C575">
        <v>1954813.483</v>
      </c>
      <c r="D575" t="s">
        <v>16</v>
      </c>
      <c r="E575">
        <v>30</v>
      </c>
      <c r="F575">
        <v>0.78971578200000003</v>
      </c>
      <c r="G575">
        <v>28996338.149999999</v>
      </c>
      <c r="H575">
        <v>0</v>
      </c>
      <c r="I575">
        <v>4.5008775000000001E-2</v>
      </c>
      <c r="J575">
        <v>0</v>
      </c>
      <c r="K575">
        <v>0</v>
      </c>
      <c r="L575">
        <v>0</v>
      </c>
      <c r="M575">
        <v>1</v>
      </c>
      <c r="N575" t="s">
        <v>17</v>
      </c>
      <c r="O575" s="1">
        <v>0</v>
      </c>
    </row>
    <row r="576" spans="1:15" hidden="1" x14ac:dyDescent="0.2">
      <c r="A576" t="s">
        <v>32</v>
      </c>
      <c r="B576">
        <v>2020</v>
      </c>
      <c r="C576">
        <v>3475223.97</v>
      </c>
      <c r="D576" t="s">
        <v>16</v>
      </c>
      <c r="E576">
        <v>30</v>
      </c>
      <c r="F576">
        <v>0.79262114500000003</v>
      </c>
      <c r="G576">
        <v>45674661.770000003</v>
      </c>
      <c r="H576">
        <v>0</v>
      </c>
      <c r="I576">
        <v>4.0921092999999999E-2</v>
      </c>
      <c r="J576">
        <v>0</v>
      </c>
      <c r="K576">
        <v>0</v>
      </c>
      <c r="L576">
        <v>0</v>
      </c>
      <c r="M576">
        <v>1</v>
      </c>
      <c r="N576" t="s">
        <v>17</v>
      </c>
      <c r="O576" s="1">
        <v>0</v>
      </c>
    </row>
    <row r="577" spans="1:15" hidden="1" x14ac:dyDescent="0.2">
      <c r="A577" t="s">
        <v>32</v>
      </c>
      <c r="B577">
        <v>2020</v>
      </c>
      <c r="C577">
        <v>10983423.9</v>
      </c>
      <c r="D577" t="s">
        <v>16</v>
      </c>
      <c r="E577">
        <v>30</v>
      </c>
      <c r="F577">
        <v>0.79510974499999998</v>
      </c>
      <c r="G577">
        <v>113708172</v>
      </c>
      <c r="H577">
        <v>0</v>
      </c>
      <c r="I577">
        <v>3.5718754999999998E-2</v>
      </c>
      <c r="J577">
        <v>0</v>
      </c>
      <c r="K577">
        <v>0</v>
      </c>
      <c r="L577">
        <v>0</v>
      </c>
      <c r="M577">
        <v>1</v>
      </c>
      <c r="N577" t="s">
        <v>17</v>
      </c>
      <c r="O577" s="1">
        <v>0</v>
      </c>
    </row>
    <row r="578" spans="1:15" hidden="1" x14ac:dyDescent="0.2">
      <c r="A578" t="s">
        <v>32</v>
      </c>
      <c r="B578">
        <v>2020</v>
      </c>
      <c r="C578">
        <v>34713043.450000003</v>
      </c>
      <c r="D578" t="s">
        <v>16</v>
      </c>
      <c r="E578">
        <v>30</v>
      </c>
      <c r="F578">
        <v>0.91865862399999998</v>
      </c>
      <c r="G578">
        <v>283891053.19999999</v>
      </c>
      <c r="H578">
        <v>0</v>
      </c>
      <c r="I578">
        <v>3.2970542999999998E-2</v>
      </c>
      <c r="J578">
        <v>0</v>
      </c>
      <c r="K578">
        <v>0</v>
      </c>
      <c r="L578">
        <v>0</v>
      </c>
      <c r="M578">
        <v>1</v>
      </c>
      <c r="N578" t="s">
        <v>17</v>
      </c>
      <c r="O578" s="1">
        <v>0</v>
      </c>
    </row>
    <row r="579" spans="1:15" hidden="1" x14ac:dyDescent="0.2">
      <c r="A579" t="s">
        <v>32</v>
      </c>
      <c r="B579">
        <v>2020</v>
      </c>
      <c r="C579">
        <v>109710359.59999999</v>
      </c>
      <c r="D579" t="s">
        <v>16</v>
      </c>
      <c r="E579">
        <v>30</v>
      </c>
      <c r="F579">
        <v>0.95854004800000003</v>
      </c>
      <c r="G579">
        <v>817063664.39999998</v>
      </c>
      <c r="H579">
        <v>0</v>
      </c>
      <c r="I579">
        <v>3.1259127999999997E-2</v>
      </c>
      <c r="J579">
        <v>0</v>
      </c>
      <c r="K579">
        <v>0</v>
      </c>
      <c r="L579">
        <v>0</v>
      </c>
      <c r="M579">
        <v>1</v>
      </c>
      <c r="N579" t="s">
        <v>17</v>
      </c>
      <c r="O579" s="1">
        <v>0</v>
      </c>
    </row>
    <row r="580" spans="1:15" hidden="1" x14ac:dyDescent="0.2">
      <c r="A580" t="s">
        <v>28</v>
      </c>
      <c r="B580">
        <v>2015</v>
      </c>
      <c r="C580">
        <v>1040235.929</v>
      </c>
      <c r="D580" t="s">
        <v>16</v>
      </c>
      <c r="E580">
        <v>50</v>
      </c>
      <c r="F580">
        <v>0</v>
      </c>
      <c r="G580">
        <v>0</v>
      </c>
      <c r="H580">
        <v>506587.06290000002</v>
      </c>
      <c r="I580">
        <v>3.3136235999999999E-2</v>
      </c>
      <c r="J580">
        <v>0</v>
      </c>
      <c r="K580">
        <v>0</v>
      </c>
      <c r="L580">
        <v>0</v>
      </c>
      <c r="M580">
        <v>1</v>
      </c>
      <c r="N580" t="s">
        <v>17</v>
      </c>
      <c r="O580" s="1">
        <v>0</v>
      </c>
    </row>
    <row r="581" spans="1:15" hidden="1" x14ac:dyDescent="0.2">
      <c r="A581" t="s">
        <v>28</v>
      </c>
      <c r="B581">
        <v>2015</v>
      </c>
      <c r="C581">
        <v>1844785.736</v>
      </c>
      <c r="D581" t="s">
        <v>16</v>
      </c>
      <c r="E581">
        <v>50</v>
      </c>
      <c r="F581">
        <v>0.11153848299999999</v>
      </c>
      <c r="G581">
        <v>0</v>
      </c>
      <c r="H581">
        <v>482170.91489999997</v>
      </c>
      <c r="I581">
        <v>3.5881064999999997E-2</v>
      </c>
      <c r="J581">
        <v>0</v>
      </c>
      <c r="K581">
        <v>0</v>
      </c>
      <c r="L581">
        <v>0</v>
      </c>
      <c r="M581">
        <v>1</v>
      </c>
      <c r="N581" t="s">
        <v>17</v>
      </c>
      <c r="O581" s="1">
        <v>0</v>
      </c>
    </row>
    <row r="582" spans="1:15" hidden="1" x14ac:dyDescent="0.2">
      <c r="A582" t="s">
        <v>28</v>
      </c>
      <c r="B582">
        <v>2015</v>
      </c>
      <c r="C582">
        <v>3275972.3760000002</v>
      </c>
      <c r="D582" t="s">
        <v>16</v>
      </c>
      <c r="E582">
        <v>50</v>
      </c>
      <c r="F582">
        <v>0.18047653</v>
      </c>
      <c r="G582">
        <v>0</v>
      </c>
      <c r="H582">
        <v>514065.04210000002</v>
      </c>
      <c r="I582">
        <v>3.6335168000000001E-2</v>
      </c>
      <c r="J582">
        <v>0</v>
      </c>
      <c r="K582">
        <v>0</v>
      </c>
      <c r="L582">
        <v>0</v>
      </c>
      <c r="M582">
        <v>1</v>
      </c>
      <c r="N582" t="s">
        <v>17</v>
      </c>
      <c r="O582" s="1">
        <v>0</v>
      </c>
    </row>
    <row r="583" spans="1:15" hidden="1" x14ac:dyDescent="0.2">
      <c r="A583" t="s">
        <v>28</v>
      </c>
      <c r="B583">
        <v>2015</v>
      </c>
      <c r="C583">
        <v>10343504.960000001</v>
      </c>
      <c r="D583" t="s">
        <v>16</v>
      </c>
      <c r="E583">
        <v>50</v>
      </c>
      <c r="F583">
        <v>0.245396274</v>
      </c>
      <c r="G583">
        <v>0</v>
      </c>
      <c r="H583">
        <v>632608.41630000004</v>
      </c>
      <c r="I583">
        <v>3.5400067E-2</v>
      </c>
      <c r="J583">
        <v>0</v>
      </c>
      <c r="K583">
        <v>0</v>
      </c>
      <c r="L583">
        <v>0</v>
      </c>
      <c r="M583">
        <v>1</v>
      </c>
      <c r="N583" t="s">
        <v>17</v>
      </c>
      <c r="O583" s="1">
        <v>0</v>
      </c>
    </row>
    <row r="584" spans="1:15" hidden="1" x14ac:dyDescent="0.2">
      <c r="A584" t="s">
        <v>28</v>
      </c>
      <c r="B584">
        <v>2015</v>
      </c>
      <c r="C584">
        <v>32679334.75</v>
      </c>
      <c r="D584" t="s">
        <v>16</v>
      </c>
      <c r="E584">
        <v>50</v>
      </c>
      <c r="F584">
        <v>0.318948132</v>
      </c>
      <c r="G584">
        <v>0</v>
      </c>
      <c r="H584">
        <v>838950.40630000003</v>
      </c>
      <c r="I584">
        <v>3.4357573000000002E-2</v>
      </c>
      <c r="J584">
        <v>0</v>
      </c>
      <c r="K584">
        <v>0</v>
      </c>
      <c r="L584">
        <v>0</v>
      </c>
      <c r="M584">
        <v>1</v>
      </c>
      <c r="N584" t="s">
        <v>17</v>
      </c>
      <c r="O584" s="1">
        <v>0</v>
      </c>
    </row>
    <row r="585" spans="1:15" hidden="1" x14ac:dyDescent="0.2">
      <c r="A585" t="s">
        <v>28</v>
      </c>
      <c r="B585">
        <v>2015</v>
      </c>
      <c r="C585">
        <v>103269839.5</v>
      </c>
      <c r="D585" t="s">
        <v>16</v>
      </c>
      <c r="E585">
        <v>50</v>
      </c>
      <c r="F585">
        <v>0.38805399499999998</v>
      </c>
      <c r="G585">
        <v>0</v>
      </c>
      <c r="H585">
        <v>1210918.0819999999</v>
      </c>
      <c r="I585">
        <v>3.3053816E-2</v>
      </c>
      <c r="J585">
        <v>0</v>
      </c>
      <c r="K585">
        <v>0</v>
      </c>
      <c r="L585">
        <v>0</v>
      </c>
      <c r="M585">
        <v>1</v>
      </c>
      <c r="N585" t="s">
        <v>17</v>
      </c>
      <c r="O585" s="1">
        <v>0</v>
      </c>
    </row>
    <row r="586" spans="1:15" hidden="1" x14ac:dyDescent="0.2">
      <c r="A586" t="s">
        <v>28</v>
      </c>
      <c r="B586">
        <v>2015</v>
      </c>
      <c r="C586">
        <v>326370970.89999998</v>
      </c>
      <c r="D586" t="s">
        <v>16</v>
      </c>
      <c r="E586">
        <v>50</v>
      </c>
      <c r="F586">
        <v>0.51211477999999999</v>
      </c>
      <c r="G586">
        <v>0</v>
      </c>
      <c r="H586">
        <v>1892518.3540000001</v>
      </c>
      <c r="I586">
        <v>3.0634644999999999E-2</v>
      </c>
      <c r="J586">
        <v>0</v>
      </c>
      <c r="K586">
        <v>0</v>
      </c>
      <c r="L586">
        <v>0</v>
      </c>
      <c r="M586">
        <v>1</v>
      </c>
      <c r="N586" t="s">
        <v>17</v>
      </c>
      <c r="O586" s="1">
        <v>0</v>
      </c>
    </row>
    <row r="587" spans="1:15" hidden="1" x14ac:dyDescent="0.2">
      <c r="A587" t="s">
        <v>28</v>
      </c>
      <c r="B587">
        <v>2015</v>
      </c>
      <c r="C587">
        <v>1031481261</v>
      </c>
      <c r="D587" t="s">
        <v>16</v>
      </c>
      <c r="E587">
        <v>50</v>
      </c>
      <c r="F587">
        <v>1</v>
      </c>
      <c r="G587">
        <v>0</v>
      </c>
      <c r="H587">
        <v>3411688.4759999998</v>
      </c>
      <c r="I587">
        <v>2.8277191E-2</v>
      </c>
      <c r="J587">
        <v>0</v>
      </c>
      <c r="K587">
        <v>0</v>
      </c>
      <c r="L587">
        <v>0</v>
      </c>
      <c r="M587">
        <v>1</v>
      </c>
      <c r="N587" t="s">
        <v>17</v>
      </c>
      <c r="O587" s="1">
        <v>0</v>
      </c>
    </row>
    <row r="588" spans="1:15" hidden="1" x14ac:dyDescent="0.2">
      <c r="A588" t="s">
        <v>29</v>
      </c>
      <c r="B588">
        <v>2015</v>
      </c>
      <c r="C588">
        <v>10000</v>
      </c>
      <c r="D588" t="s">
        <v>16</v>
      </c>
      <c r="E588">
        <v>15</v>
      </c>
      <c r="F588">
        <v>3.6247552000000002E-2</v>
      </c>
      <c r="G588">
        <v>141968.81109999999</v>
      </c>
      <c r="H588">
        <v>0</v>
      </c>
      <c r="I588">
        <v>6.8556110000000003E-2</v>
      </c>
      <c r="J588">
        <v>0</v>
      </c>
      <c r="K588">
        <v>0</v>
      </c>
      <c r="L588">
        <v>0</v>
      </c>
      <c r="M588">
        <v>1</v>
      </c>
      <c r="N588" t="s">
        <v>17</v>
      </c>
      <c r="O588" s="1">
        <v>0</v>
      </c>
    </row>
    <row r="589" spans="1:15" hidden="1" x14ac:dyDescent="0.2">
      <c r="A589" t="s">
        <v>29</v>
      </c>
      <c r="B589">
        <v>2015</v>
      </c>
      <c r="C589">
        <v>11000</v>
      </c>
      <c r="D589" t="s">
        <v>16</v>
      </c>
      <c r="E589">
        <v>15</v>
      </c>
      <c r="F589">
        <v>3.8895858999999998E-2</v>
      </c>
      <c r="G589">
        <v>142460.12760000001</v>
      </c>
      <c r="H589">
        <v>0</v>
      </c>
      <c r="I589">
        <v>6.8945226999999998E-2</v>
      </c>
      <c r="J589">
        <v>0</v>
      </c>
      <c r="K589">
        <v>0</v>
      </c>
      <c r="L589">
        <v>0</v>
      </c>
      <c r="M589">
        <v>1</v>
      </c>
      <c r="N589" t="s">
        <v>17</v>
      </c>
      <c r="O589" s="1">
        <v>0</v>
      </c>
    </row>
    <row r="590" spans="1:15" hidden="1" x14ac:dyDescent="0.2">
      <c r="A590" t="s">
        <v>29</v>
      </c>
      <c r="B590">
        <v>2015</v>
      </c>
      <c r="C590">
        <v>12100</v>
      </c>
      <c r="D590" t="s">
        <v>16</v>
      </c>
      <c r="E590">
        <v>15</v>
      </c>
      <c r="F590">
        <v>4.1723314999999997E-2</v>
      </c>
      <c r="G590">
        <v>142989.23180000001</v>
      </c>
      <c r="H590">
        <v>0</v>
      </c>
      <c r="I590">
        <v>6.9343172999999994E-2</v>
      </c>
      <c r="J590">
        <v>0</v>
      </c>
      <c r="K590">
        <v>0</v>
      </c>
      <c r="L590">
        <v>0</v>
      </c>
      <c r="M590">
        <v>1</v>
      </c>
      <c r="N590" t="s">
        <v>17</v>
      </c>
      <c r="O590" s="1">
        <v>0</v>
      </c>
    </row>
    <row r="591" spans="1:15" hidden="1" x14ac:dyDescent="0.2">
      <c r="A591" t="s">
        <v>29</v>
      </c>
      <c r="B591">
        <v>2015</v>
      </c>
      <c r="C591">
        <v>13310</v>
      </c>
      <c r="D591" t="s">
        <v>16</v>
      </c>
      <c r="E591">
        <v>15</v>
      </c>
      <c r="F591">
        <v>4.4740676E-2</v>
      </c>
      <c r="G591">
        <v>143558.98300000001</v>
      </c>
      <c r="H591">
        <v>0</v>
      </c>
      <c r="I591">
        <v>6.9749971999999993E-2</v>
      </c>
      <c r="J591">
        <v>0</v>
      </c>
      <c r="K591">
        <v>0</v>
      </c>
      <c r="L591">
        <v>0</v>
      </c>
      <c r="M591">
        <v>1</v>
      </c>
      <c r="N591" t="s">
        <v>17</v>
      </c>
      <c r="O591" s="1">
        <v>0</v>
      </c>
    </row>
    <row r="592" spans="1:15" hidden="1" x14ac:dyDescent="0.2">
      <c r="A592" t="s">
        <v>29</v>
      </c>
      <c r="B592">
        <v>2015</v>
      </c>
      <c r="C592">
        <v>14641</v>
      </c>
      <c r="D592" t="s">
        <v>16</v>
      </c>
      <c r="E592">
        <v>15</v>
      </c>
      <c r="F592">
        <v>4.7959148E-2</v>
      </c>
      <c r="G592">
        <v>144172.46030000001</v>
      </c>
      <c r="H592">
        <v>0</v>
      </c>
      <c r="I592">
        <v>7.0165619999999998E-2</v>
      </c>
      <c r="J592">
        <v>0</v>
      </c>
      <c r="K592">
        <v>0</v>
      </c>
      <c r="L592">
        <v>0</v>
      </c>
      <c r="M592">
        <v>1</v>
      </c>
      <c r="N592" t="s">
        <v>17</v>
      </c>
      <c r="O592" s="1">
        <v>0</v>
      </c>
    </row>
    <row r="593" spans="1:15" hidden="1" x14ac:dyDescent="0.2">
      <c r="A593" t="s">
        <v>29</v>
      </c>
      <c r="B593">
        <v>2015</v>
      </c>
      <c r="C593">
        <v>16105.1</v>
      </c>
      <c r="D593" t="s">
        <v>16</v>
      </c>
      <c r="E593">
        <v>15</v>
      </c>
      <c r="F593">
        <v>5.1390367999999999E-2</v>
      </c>
      <c r="G593">
        <v>144832.9803</v>
      </c>
      <c r="H593">
        <v>0</v>
      </c>
      <c r="I593">
        <v>7.0590085999999996E-2</v>
      </c>
      <c r="J593">
        <v>0</v>
      </c>
      <c r="K593">
        <v>0</v>
      </c>
      <c r="L593">
        <v>0</v>
      </c>
      <c r="M593">
        <v>1</v>
      </c>
      <c r="N593" t="s">
        <v>17</v>
      </c>
      <c r="O593" s="1">
        <v>0</v>
      </c>
    </row>
    <row r="594" spans="1:15" hidden="1" x14ac:dyDescent="0.2">
      <c r="A594" t="s">
        <v>29</v>
      </c>
      <c r="B594">
        <v>2015</v>
      </c>
      <c r="C594">
        <v>17715.61</v>
      </c>
      <c r="D594" t="s">
        <v>16</v>
      </c>
      <c r="E594">
        <v>15</v>
      </c>
      <c r="F594">
        <v>5.5046382999999997E-2</v>
      </c>
      <c r="G594">
        <v>145544.11610000001</v>
      </c>
      <c r="H594">
        <v>0</v>
      </c>
      <c r="I594">
        <v>7.1023307999999993E-2</v>
      </c>
      <c r="J594">
        <v>0</v>
      </c>
      <c r="K594">
        <v>0</v>
      </c>
      <c r="L594">
        <v>0</v>
      </c>
      <c r="M594">
        <v>1</v>
      </c>
      <c r="N594" t="s">
        <v>17</v>
      </c>
      <c r="O594" s="1">
        <v>0</v>
      </c>
    </row>
    <row r="595" spans="1:15" hidden="1" x14ac:dyDescent="0.2">
      <c r="A595" t="s">
        <v>29</v>
      </c>
      <c r="B595">
        <v>2015</v>
      </c>
      <c r="C595">
        <v>19487.170999999998</v>
      </c>
      <c r="D595" t="s">
        <v>16</v>
      </c>
      <c r="E595">
        <v>15</v>
      </c>
      <c r="F595">
        <v>5.8939624000000003E-2</v>
      </c>
      <c r="G595">
        <v>146309.71710000001</v>
      </c>
      <c r="H595">
        <v>0</v>
      </c>
      <c r="I595">
        <v>7.1465188999999998E-2</v>
      </c>
      <c r="J595">
        <v>0</v>
      </c>
      <c r="K595">
        <v>0</v>
      </c>
      <c r="L595">
        <v>0</v>
      </c>
      <c r="M595">
        <v>1</v>
      </c>
      <c r="N595" t="s">
        <v>17</v>
      </c>
      <c r="O595" s="1">
        <v>0</v>
      </c>
    </row>
    <row r="596" spans="1:15" hidden="1" x14ac:dyDescent="0.2">
      <c r="A596" t="s">
        <v>29</v>
      </c>
      <c r="B596">
        <v>2015</v>
      </c>
      <c r="C596">
        <v>21435.8881</v>
      </c>
      <c r="D596" t="s">
        <v>16</v>
      </c>
      <c r="E596">
        <v>15</v>
      </c>
      <c r="F596">
        <v>6.3082863000000003E-2</v>
      </c>
      <c r="G596">
        <v>147133.93150000001</v>
      </c>
      <c r="H596">
        <v>0</v>
      </c>
      <c r="I596">
        <v>7.1915593999999999E-2</v>
      </c>
      <c r="J596">
        <v>0</v>
      </c>
      <c r="K596">
        <v>0</v>
      </c>
      <c r="L596">
        <v>0</v>
      </c>
      <c r="M596">
        <v>1</v>
      </c>
      <c r="N596" t="s">
        <v>17</v>
      </c>
      <c r="O596" s="1">
        <v>0</v>
      </c>
    </row>
    <row r="597" spans="1:15" hidden="1" x14ac:dyDescent="0.2">
      <c r="A597" t="s">
        <v>29</v>
      </c>
      <c r="B597">
        <v>2015</v>
      </c>
      <c r="C597">
        <v>23579.476910000001</v>
      </c>
      <c r="D597" t="s">
        <v>16</v>
      </c>
      <c r="E597">
        <v>15</v>
      </c>
      <c r="F597">
        <v>6.7489172E-2</v>
      </c>
      <c r="G597">
        <v>148021.23009999999</v>
      </c>
      <c r="H597">
        <v>0</v>
      </c>
      <c r="I597">
        <v>7.2374343999999993E-2</v>
      </c>
      <c r="J597">
        <v>0</v>
      </c>
      <c r="K597">
        <v>0</v>
      </c>
      <c r="L597">
        <v>0</v>
      </c>
      <c r="M597">
        <v>1</v>
      </c>
      <c r="N597" t="s">
        <v>17</v>
      </c>
      <c r="O597" s="1">
        <v>0</v>
      </c>
    </row>
    <row r="598" spans="1:15" hidden="1" x14ac:dyDescent="0.2">
      <c r="A598" t="s">
        <v>29</v>
      </c>
      <c r="B598">
        <v>2015</v>
      </c>
      <c r="C598">
        <v>25937.424599999998</v>
      </c>
      <c r="D598" t="s">
        <v>16</v>
      </c>
      <c r="E598">
        <v>15</v>
      </c>
      <c r="F598">
        <v>7.2171862000000003E-2</v>
      </c>
      <c r="G598">
        <v>148976.4314</v>
      </c>
      <c r="H598">
        <v>0</v>
      </c>
      <c r="I598">
        <v>7.2841217999999999E-2</v>
      </c>
      <c r="J598">
        <v>0</v>
      </c>
      <c r="K598">
        <v>0</v>
      </c>
      <c r="L598">
        <v>0</v>
      </c>
      <c r="M598">
        <v>1</v>
      </c>
      <c r="N598" t="s">
        <v>17</v>
      </c>
      <c r="O598" s="1">
        <v>0</v>
      </c>
    </row>
    <row r="599" spans="1:15" hidden="1" x14ac:dyDescent="0.2">
      <c r="A599" t="s">
        <v>29</v>
      </c>
      <c r="B599">
        <v>2015</v>
      </c>
      <c r="C599">
        <v>28531.16706</v>
      </c>
      <c r="D599" t="s">
        <v>16</v>
      </c>
      <c r="E599">
        <v>15</v>
      </c>
      <c r="F599">
        <v>7.7144414999999994E-2</v>
      </c>
      <c r="G599">
        <v>150004.73019999999</v>
      </c>
      <c r="H599">
        <v>0</v>
      </c>
      <c r="I599">
        <v>7.3315940999999996E-2</v>
      </c>
      <c r="J599">
        <v>0</v>
      </c>
      <c r="K599">
        <v>0</v>
      </c>
      <c r="L599">
        <v>0</v>
      </c>
      <c r="M599">
        <v>1</v>
      </c>
      <c r="N599" t="s">
        <v>17</v>
      </c>
      <c r="O599" s="1">
        <v>0</v>
      </c>
    </row>
    <row r="600" spans="1:15" hidden="1" x14ac:dyDescent="0.2">
      <c r="A600" t="s">
        <v>29</v>
      </c>
      <c r="B600">
        <v>2015</v>
      </c>
      <c r="C600">
        <v>31384.283769999998</v>
      </c>
      <c r="D600" t="s">
        <v>16</v>
      </c>
      <c r="E600">
        <v>15</v>
      </c>
      <c r="F600">
        <v>8.2420405000000002E-2</v>
      </c>
      <c r="G600">
        <v>151111.7268</v>
      </c>
      <c r="H600">
        <v>0</v>
      </c>
      <c r="I600">
        <v>7.3798186000000002E-2</v>
      </c>
      <c r="J600">
        <v>0</v>
      </c>
      <c r="K600">
        <v>0</v>
      </c>
      <c r="L600">
        <v>0</v>
      </c>
      <c r="M600">
        <v>1</v>
      </c>
      <c r="N600" t="s">
        <v>17</v>
      </c>
      <c r="O600" s="1">
        <v>0</v>
      </c>
    </row>
    <row r="601" spans="1:15" hidden="1" x14ac:dyDescent="0.2">
      <c r="A601" t="s">
        <v>29</v>
      </c>
      <c r="B601">
        <v>2015</v>
      </c>
      <c r="C601">
        <v>34522.712140000003</v>
      </c>
      <c r="D601" t="s">
        <v>16</v>
      </c>
      <c r="E601">
        <v>15</v>
      </c>
      <c r="F601">
        <v>8.8013403000000004E-2</v>
      </c>
      <c r="G601">
        <v>152303.46030000001</v>
      </c>
      <c r="H601">
        <v>0</v>
      </c>
      <c r="I601">
        <v>7.4287567999999998E-2</v>
      </c>
      <c r="J601">
        <v>0</v>
      </c>
      <c r="K601">
        <v>0</v>
      </c>
      <c r="L601">
        <v>0</v>
      </c>
      <c r="M601">
        <v>1</v>
      </c>
      <c r="N601" t="s">
        <v>17</v>
      </c>
      <c r="O601" s="1">
        <v>0</v>
      </c>
    </row>
    <row r="602" spans="1:15" hidden="1" x14ac:dyDescent="0.2">
      <c r="A602" t="s">
        <v>29</v>
      </c>
      <c r="B602">
        <v>2015</v>
      </c>
      <c r="C602">
        <v>37974.983359999998</v>
      </c>
      <c r="D602" t="s">
        <v>16</v>
      </c>
      <c r="E602">
        <v>15</v>
      </c>
      <c r="F602">
        <v>9.3936870000000006E-2</v>
      </c>
      <c r="G602">
        <v>153586.44270000001</v>
      </c>
      <c r="H602">
        <v>0</v>
      </c>
      <c r="I602">
        <v>7.4783639999999998E-2</v>
      </c>
      <c r="J602">
        <v>0</v>
      </c>
      <c r="K602">
        <v>0</v>
      </c>
      <c r="L602">
        <v>0</v>
      </c>
      <c r="M602">
        <v>1</v>
      </c>
      <c r="N602" t="s">
        <v>17</v>
      </c>
      <c r="O602" s="1">
        <v>0</v>
      </c>
    </row>
    <row r="603" spans="1:15" hidden="1" x14ac:dyDescent="0.2">
      <c r="A603" t="s">
        <v>29</v>
      </c>
      <c r="B603">
        <v>2015</v>
      </c>
      <c r="C603">
        <v>41772.481690000001</v>
      </c>
      <c r="D603" t="s">
        <v>16</v>
      </c>
      <c r="E603">
        <v>15</v>
      </c>
      <c r="F603">
        <v>0.100204036</v>
      </c>
      <c r="G603">
        <v>154967.69769999999</v>
      </c>
      <c r="H603">
        <v>0</v>
      </c>
      <c r="I603">
        <v>7.5285888999999995E-2</v>
      </c>
      <c r="J603">
        <v>0</v>
      </c>
      <c r="K603">
        <v>0</v>
      </c>
      <c r="L603">
        <v>0</v>
      </c>
      <c r="M603">
        <v>1</v>
      </c>
      <c r="N603" t="s">
        <v>17</v>
      </c>
      <c r="O603" s="1">
        <v>0</v>
      </c>
    </row>
    <row r="604" spans="1:15" hidden="1" x14ac:dyDescent="0.2">
      <c r="A604" t="s">
        <v>29</v>
      </c>
      <c r="B604">
        <v>2015</v>
      </c>
      <c r="C604">
        <v>45949.729859999999</v>
      </c>
      <c r="D604" t="s">
        <v>16</v>
      </c>
      <c r="E604">
        <v>15</v>
      </c>
      <c r="F604">
        <v>0.10682776099999999</v>
      </c>
      <c r="G604">
        <v>156454.80110000001</v>
      </c>
      <c r="H604">
        <v>0</v>
      </c>
      <c r="I604">
        <v>7.5793734000000001E-2</v>
      </c>
      <c r="J604">
        <v>0</v>
      </c>
      <c r="K604">
        <v>0</v>
      </c>
      <c r="L604">
        <v>0</v>
      </c>
      <c r="M604">
        <v>1</v>
      </c>
      <c r="N604" t="s">
        <v>17</v>
      </c>
      <c r="O604" s="1">
        <v>0</v>
      </c>
    </row>
    <row r="605" spans="1:15" hidden="1" x14ac:dyDescent="0.2">
      <c r="A605" t="s">
        <v>29</v>
      </c>
      <c r="B605">
        <v>2015</v>
      </c>
      <c r="C605">
        <v>50544.702850000001</v>
      </c>
      <c r="D605" t="s">
        <v>16</v>
      </c>
      <c r="E605">
        <v>15</v>
      </c>
      <c r="F605">
        <v>0.11382038999999999</v>
      </c>
      <c r="G605">
        <v>158055.92569999999</v>
      </c>
      <c r="H605">
        <v>0</v>
      </c>
      <c r="I605">
        <v>7.6306519000000003E-2</v>
      </c>
      <c r="J605">
        <v>0</v>
      </c>
      <c r="K605">
        <v>0</v>
      </c>
      <c r="L605">
        <v>0</v>
      </c>
      <c r="M605">
        <v>1</v>
      </c>
      <c r="N605" t="s">
        <v>17</v>
      </c>
      <c r="O605" s="1">
        <v>0</v>
      </c>
    </row>
    <row r="606" spans="1:15" hidden="1" x14ac:dyDescent="0.2">
      <c r="A606" t="s">
        <v>29</v>
      </c>
      <c r="B606">
        <v>2015</v>
      </c>
      <c r="C606">
        <v>55599.173130000003</v>
      </c>
      <c r="D606" t="s">
        <v>16</v>
      </c>
      <c r="E606">
        <v>15</v>
      </c>
      <c r="F606">
        <v>0.12119358199999999</v>
      </c>
      <c r="G606">
        <v>159779.88870000001</v>
      </c>
      <c r="H606">
        <v>0</v>
      </c>
      <c r="I606">
        <v>7.6823516999999994E-2</v>
      </c>
      <c r="J606">
        <v>0</v>
      </c>
      <c r="K606">
        <v>0</v>
      </c>
      <c r="L606">
        <v>0</v>
      </c>
      <c r="M606">
        <v>1</v>
      </c>
      <c r="N606" t="s">
        <v>17</v>
      </c>
      <c r="O606" s="1">
        <v>0</v>
      </c>
    </row>
    <row r="607" spans="1:15" hidden="1" x14ac:dyDescent="0.2">
      <c r="A607" t="s">
        <v>29</v>
      </c>
      <c r="B607">
        <v>2015</v>
      </c>
      <c r="C607">
        <v>61159.090450000003</v>
      </c>
      <c r="D607" t="s">
        <v>16</v>
      </c>
      <c r="E607">
        <v>15</v>
      </c>
      <c r="F607">
        <v>0.128958137</v>
      </c>
      <c r="G607">
        <v>161636.20379999999</v>
      </c>
      <c r="H607">
        <v>0</v>
      </c>
      <c r="I607">
        <v>7.7343920999999996E-2</v>
      </c>
      <c r="J607">
        <v>0</v>
      </c>
      <c r="K607">
        <v>0</v>
      </c>
      <c r="L607">
        <v>0</v>
      </c>
      <c r="M607">
        <v>1</v>
      </c>
      <c r="N607" t="s">
        <v>17</v>
      </c>
      <c r="O607" s="1">
        <v>0</v>
      </c>
    </row>
    <row r="608" spans="1:15" hidden="1" x14ac:dyDescent="0.2">
      <c r="A608" t="s">
        <v>29</v>
      </c>
      <c r="B608">
        <v>2015</v>
      </c>
      <c r="C608">
        <v>67274.999490000002</v>
      </c>
      <c r="D608" t="s">
        <v>16</v>
      </c>
      <c r="E608">
        <v>15</v>
      </c>
      <c r="F608">
        <v>0.13712380199999999</v>
      </c>
      <c r="G608">
        <v>163635.13750000001</v>
      </c>
      <c r="H608">
        <v>0</v>
      </c>
      <c r="I608">
        <v>7.7866845000000004E-2</v>
      </c>
      <c r="J608">
        <v>0</v>
      </c>
      <c r="K608">
        <v>0</v>
      </c>
      <c r="L608">
        <v>0</v>
      </c>
      <c r="M608">
        <v>1</v>
      </c>
      <c r="N608" t="s">
        <v>17</v>
      </c>
      <c r="O608" s="1">
        <v>0</v>
      </c>
    </row>
    <row r="609" spans="1:15" hidden="1" x14ac:dyDescent="0.2">
      <c r="A609" t="s">
        <v>29</v>
      </c>
      <c r="B609">
        <v>2015</v>
      </c>
      <c r="C609">
        <v>74002.49944</v>
      </c>
      <c r="D609" t="s">
        <v>16</v>
      </c>
      <c r="E609">
        <v>15</v>
      </c>
      <c r="F609">
        <v>0.14569907200000001</v>
      </c>
      <c r="G609">
        <v>165787.76930000001</v>
      </c>
      <c r="H609">
        <v>0</v>
      </c>
      <c r="I609">
        <v>7.8391324999999998E-2</v>
      </c>
      <c r="J609">
        <v>0</v>
      </c>
      <c r="K609">
        <v>0</v>
      </c>
      <c r="L609">
        <v>0</v>
      </c>
      <c r="M609">
        <v>1</v>
      </c>
      <c r="N609" t="s">
        <v>17</v>
      </c>
      <c r="O609" s="1">
        <v>0</v>
      </c>
    </row>
    <row r="610" spans="1:15" hidden="1" x14ac:dyDescent="0.2">
      <c r="A610" t="s">
        <v>29</v>
      </c>
      <c r="B610">
        <v>2015</v>
      </c>
      <c r="C610">
        <v>81402.749389999997</v>
      </c>
      <c r="D610" t="s">
        <v>16</v>
      </c>
      <c r="E610">
        <v>15</v>
      </c>
      <c r="F610">
        <v>0.15469098000000001</v>
      </c>
      <c r="G610">
        <v>168106.05780000001</v>
      </c>
      <c r="H610">
        <v>0</v>
      </c>
      <c r="I610">
        <v>7.8916318999999999E-2</v>
      </c>
      <c r="J610">
        <v>0</v>
      </c>
      <c r="K610">
        <v>0</v>
      </c>
      <c r="L610">
        <v>0</v>
      </c>
      <c r="M610">
        <v>1</v>
      </c>
      <c r="N610" t="s">
        <v>17</v>
      </c>
      <c r="O610" s="1">
        <v>0</v>
      </c>
    </row>
    <row r="611" spans="1:15" hidden="1" x14ac:dyDescent="0.2">
      <c r="A611" t="s">
        <v>29</v>
      </c>
      <c r="B611">
        <v>2015</v>
      </c>
      <c r="C611">
        <v>89543.02433</v>
      </c>
      <c r="D611" t="s">
        <v>16</v>
      </c>
      <c r="E611">
        <v>15</v>
      </c>
      <c r="F611">
        <v>0.16410488200000001</v>
      </c>
      <c r="G611">
        <v>170602.9117</v>
      </c>
      <c r="H611">
        <v>0</v>
      </c>
      <c r="I611">
        <v>7.9440706999999999E-2</v>
      </c>
      <c r="J611">
        <v>0</v>
      </c>
      <c r="K611">
        <v>0</v>
      </c>
      <c r="L611">
        <v>0</v>
      </c>
      <c r="M611">
        <v>1</v>
      </c>
      <c r="N611" t="s">
        <v>17</v>
      </c>
      <c r="O611" s="1">
        <v>0</v>
      </c>
    </row>
    <row r="612" spans="1:15" hidden="1" x14ac:dyDescent="0.2">
      <c r="A612" t="s">
        <v>29</v>
      </c>
      <c r="B612">
        <v>2015</v>
      </c>
      <c r="C612">
        <v>98497.326759999996</v>
      </c>
      <c r="D612" t="s">
        <v>16</v>
      </c>
      <c r="E612">
        <v>15</v>
      </c>
      <c r="F612">
        <v>0.173944242</v>
      </c>
      <c r="G612">
        <v>173292.266</v>
      </c>
      <c r="H612">
        <v>0</v>
      </c>
      <c r="I612">
        <v>7.9963294000000004E-2</v>
      </c>
      <c r="J612">
        <v>0</v>
      </c>
      <c r="K612">
        <v>0</v>
      </c>
      <c r="L612">
        <v>0</v>
      </c>
      <c r="M612">
        <v>1</v>
      </c>
      <c r="N612" t="s">
        <v>17</v>
      </c>
      <c r="O612" s="1">
        <v>0</v>
      </c>
    </row>
    <row r="613" spans="1:15" hidden="1" x14ac:dyDescent="0.2">
      <c r="A613" t="s">
        <v>29</v>
      </c>
      <c r="B613">
        <v>2015</v>
      </c>
      <c r="C613">
        <v>108347.0594</v>
      </c>
      <c r="D613" t="s">
        <v>16</v>
      </c>
      <c r="E613">
        <v>15</v>
      </c>
      <c r="F613">
        <v>0.18421041799999999</v>
      </c>
      <c r="G613">
        <v>176189.166</v>
      </c>
      <c r="H613">
        <v>0</v>
      </c>
      <c r="I613">
        <v>8.0482816999999998E-2</v>
      </c>
      <c r="J613">
        <v>0</v>
      </c>
      <c r="K613">
        <v>0</v>
      </c>
      <c r="L613">
        <v>0</v>
      </c>
      <c r="M613">
        <v>1</v>
      </c>
      <c r="N613" t="s">
        <v>17</v>
      </c>
      <c r="O613" s="1">
        <v>0</v>
      </c>
    </row>
    <row r="614" spans="1:15" hidden="1" x14ac:dyDescent="0.2">
      <c r="A614" t="s">
        <v>29</v>
      </c>
      <c r="B614">
        <v>2015</v>
      </c>
      <c r="C614">
        <v>119181.7654</v>
      </c>
      <c r="D614" t="s">
        <v>16</v>
      </c>
      <c r="E614">
        <v>15</v>
      </c>
      <c r="F614">
        <v>0.194902454</v>
      </c>
      <c r="G614">
        <v>179309.85680000001</v>
      </c>
      <c r="H614">
        <v>0</v>
      </c>
      <c r="I614">
        <v>8.0997946000000001E-2</v>
      </c>
      <c r="J614">
        <v>0</v>
      </c>
      <c r="K614">
        <v>0</v>
      </c>
      <c r="L614">
        <v>0</v>
      </c>
      <c r="M614">
        <v>1</v>
      </c>
      <c r="N614" t="s">
        <v>17</v>
      </c>
      <c r="O614" s="1">
        <v>0</v>
      </c>
    </row>
    <row r="615" spans="1:15" hidden="1" x14ac:dyDescent="0.2">
      <c r="A615" t="s">
        <v>29</v>
      </c>
      <c r="B615">
        <v>2015</v>
      </c>
      <c r="C615">
        <v>131099.94190000001</v>
      </c>
      <c r="D615" t="s">
        <v>16</v>
      </c>
      <c r="E615">
        <v>15</v>
      </c>
      <c r="F615">
        <v>0.20601688700000001</v>
      </c>
      <c r="G615">
        <v>182671.8805</v>
      </c>
      <c r="H615">
        <v>0</v>
      </c>
      <c r="I615">
        <v>8.1507296000000007E-2</v>
      </c>
      <c r="J615">
        <v>0</v>
      </c>
      <c r="K615">
        <v>0</v>
      </c>
      <c r="L615">
        <v>0</v>
      </c>
      <c r="M615">
        <v>1</v>
      </c>
      <c r="N615" t="s">
        <v>17</v>
      </c>
      <c r="O615" s="1">
        <v>0</v>
      </c>
    </row>
    <row r="616" spans="1:15" hidden="1" x14ac:dyDescent="0.2">
      <c r="A616" t="s">
        <v>29</v>
      </c>
      <c r="B616">
        <v>2015</v>
      </c>
      <c r="C616">
        <v>144209.93609999999</v>
      </c>
      <c r="D616" t="s">
        <v>16</v>
      </c>
      <c r="E616">
        <v>15</v>
      </c>
      <c r="F616">
        <v>0.21754757199999999</v>
      </c>
      <c r="G616">
        <v>186294.1819</v>
      </c>
      <c r="H616">
        <v>0</v>
      </c>
      <c r="I616">
        <v>8.2009434000000006E-2</v>
      </c>
      <c r="J616">
        <v>0</v>
      </c>
      <c r="K616">
        <v>0</v>
      </c>
      <c r="L616">
        <v>0</v>
      </c>
      <c r="M616">
        <v>1</v>
      </c>
      <c r="N616" t="s">
        <v>17</v>
      </c>
      <c r="O616" s="1">
        <v>0</v>
      </c>
    </row>
    <row r="617" spans="1:15" hidden="1" x14ac:dyDescent="0.2">
      <c r="A617" t="s">
        <v>29</v>
      </c>
      <c r="B617">
        <v>2015</v>
      </c>
      <c r="C617">
        <v>158630.92970000001</v>
      </c>
      <c r="D617" t="s">
        <v>16</v>
      </c>
      <c r="E617">
        <v>15</v>
      </c>
      <c r="F617">
        <v>0.229485526</v>
      </c>
      <c r="G617">
        <v>190197.22219999999</v>
      </c>
      <c r="H617">
        <v>0</v>
      </c>
      <c r="I617">
        <v>8.2502887999999996E-2</v>
      </c>
      <c r="J617">
        <v>0</v>
      </c>
      <c r="K617">
        <v>0</v>
      </c>
      <c r="L617">
        <v>0</v>
      </c>
      <c r="M617">
        <v>1</v>
      </c>
      <c r="N617" t="s">
        <v>17</v>
      </c>
      <c r="O617" s="1">
        <v>0</v>
      </c>
    </row>
    <row r="618" spans="1:15" hidden="1" x14ac:dyDescent="0.2">
      <c r="A618" t="s">
        <v>29</v>
      </c>
      <c r="B618">
        <v>2015</v>
      </c>
      <c r="C618">
        <v>174494.0227</v>
      </c>
      <c r="D618" t="s">
        <v>16</v>
      </c>
      <c r="E618">
        <v>15</v>
      </c>
      <c r="F618">
        <v>0.24181881199999999</v>
      </c>
      <c r="G618">
        <v>194403.10269999999</v>
      </c>
      <c r="H618">
        <v>0</v>
      </c>
      <c r="I618">
        <v>8.2986162000000002E-2</v>
      </c>
      <c r="J618">
        <v>0</v>
      </c>
      <c r="K618">
        <v>0</v>
      </c>
      <c r="L618">
        <v>0</v>
      </c>
      <c r="M618">
        <v>1</v>
      </c>
      <c r="N618" t="s">
        <v>17</v>
      </c>
      <c r="O618" s="1">
        <v>0</v>
      </c>
    </row>
    <row r="619" spans="1:15" hidden="1" x14ac:dyDescent="0.2">
      <c r="A619" t="s">
        <v>29</v>
      </c>
      <c r="B619">
        <v>2015</v>
      </c>
      <c r="C619">
        <v>191943.42499999999</v>
      </c>
      <c r="D619" t="s">
        <v>16</v>
      </c>
      <c r="E619">
        <v>15</v>
      </c>
      <c r="F619">
        <v>0.254532447</v>
      </c>
      <c r="G619">
        <v>198935.698</v>
      </c>
      <c r="H619">
        <v>0</v>
      </c>
      <c r="I619">
        <v>8.3457746999999999E-2</v>
      </c>
      <c r="J619">
        <v>0</v>
      </c>
      <c r="K619">
        <v>0</v>
      </c>
      <c r="L619">
        <v>0</v>
      </c>
      <c r="M619">
        <v>1</v>
      </c>
      <c r="N619" t="s">
        <v>17</v>
      </c>
      <c r="O619" s="1">
        <v>0</v>
      </c>
    </row>
    <row r="620" spans="1:15" hidden="1" x14ac:dyDescent="0.2">
      <c r="A620" t="s">
        <v>29</v>
      </c>
      <c r="B620">
        <v>2015</v>
      </c>
      <c r="C620">
        <v>211137.76749999999</v>
      </c>
      <c r="D620" t="s">
        <v>16</v>
      </c>
      <c r="E620">
        <v>15</v>
      </c>
      <c r="F620">
        <v>0.26760836199999999</v>
      </c>
      <c r="G620">
        <v>203820.8008</v>
      </c>
      <c r="H620">
        <v>0</v>
      </c>
      <c r="I620">
        <v>8.3916138000000001E-2</v>
      </c>
      <c r="J620">
        <v>0</v>
      </c>
      <c r="K620">
        <v>0</v>
      </c>
      <c r="L620">
        <v>0</v>
      </c>
      <c r="M620">
        <v>1</v>
      </c>
      <c r="N620" t="s">
        <v>17</v>
      </c>
      <c r="O620" s="1">
        <v>0</v>
      </c>
    </row>
    <row r="621" spans="1:15" hidden="1" x14ac:dyDescent="0.2">
      <c r="A621" t="s">
        <v>29</v>
      </c>
      <c r="B621">
        <v>2015</v>
      </c>
      <c r="C621">
        <v>232251.5442</v>
      </c>
      <c r="D621" t="s">
        <v>16</v>
      </c>
      <c r="E621">
        <v>15</v>
      </c>
      <c r="F621">
        <v>0.28102539900000001</v>
      </c>
      <c r="G621">
        <v>209086.2782</v>
      </c>
      <c r="H621">
        <v>0</v>
      </c>
      <c r="I621">
        <v>8.4359847000000002E-2</v>
      </c>
      <c r="J621">
        <v>0</v>
      </c>
      <c r="K621">
        <v>0</v>
      </c>
      <c r="L621">
        <v>0</v>
      </c>
      <c r="M621">
        <v>1</v>
      </c>
      <c r="N621" t="s">
        <v>17</v>
      </c>
      <c r="O621" s="1">
        <v>0</v>
      </c>
    </row>
    <row r="622" spans="1:15" hidden="1" x14ac:dyDescent="0.2">
      <c r="A622" t="s">
        <v>29</v>
      </c>
      <c r="B622">
        <v>2015</v>
      </c>
      <c r="C622">
        <v>255476.6986</v>
      </c>
      <c r="D622" t="s">
        <v>16</v>
      </c>
      <c r="E622">
        <v>15</v>
      </c>
      <c r="F622">
        <v>0.29475936899999999</v>
      </c>
      <c r="G622">
        <v>214762.2415</v>
      </c>
      <c r="H622">
        <v>0</v>
      </c>
      <c r="I622">
        <v>8.4787424E-2</v>
      </c>
      <c r="J622">
        <v>0</v>
      </c>
      <c r="K622">
        <v>0</v>
      </c>
      <c r="L622">
        <v>0</v>
      </c>
      <c r="M622">
        <v>1</v>
      </c>
      <c r="N622" t="s">
        <v>17</v>
      </c>
      <c r="O622" s="1">
        <v>0</v>
      </c>
    </row>
    <row r="623" spans="1:15" hidden="1" x14ac:dyDescent="0.2">
      <c r="A623" t="s">
        <v>29</v>
      </c>
      <c r="B623">
        <v>2015</v>
      </c>
      <c r="C623">
        <v>281024.36849999998</v>
      </c>
      <c r="D623" t="s">
        <v>16</v>
      </c>
      <c r="E623">
        <v>15</v>
      </c>
      <c r="F623">
        <v>0.30878315099999998</v>
      </c>
      <c r="G623">
        <v>220881.22889999999</v>
      </c>
      <c r="H623">
        <v>0</v>
      </c>
      <c r="I623">
        <v>8.5197470999999997E-2</v>
      </c>
      <c r="J623">
        <v>0</v>
      </c>
      <c r="K623">
        <v>0</v>
      </c>
      <c r="L623">
        <v>0</v>
      </c>
      <c r="M623">
        <v>1</v>
      </c>
      <c r="N623" t="s">
        <v>17</v>
      </c>
      <c r="O623" s="1">
        <v>0</v>
      </c>
    </row>
    <row r="624" spans="1:15" hidden="1" x14ac:dyDescent="0.2">
      <c r="A624" t="s">
        <v>29</v>
      </c>
      <c r="B624">
        <v>2015</v>
      </c>
      <c r="C624">
        <v>309126.80530000001</v>
      </c>
      <c r="D624" t="s">
        <v>16</v>
      </c>
      <c r="E624">
        <v>15</v>
      </c>
      <c r="F624">
        <v>0.32306685400000001</v>
      </c>
      <c r="G624">
        <v>227478.4045</v>
      </c>
      <c r="H624">
        <v>0</v>
      </c>
      <c r="I624">
        <v>8.5588659999999997E-2</v>
      </c>
      <c r="J624">
        <v>0</v>
      </c>
      <c r="K624">
        <v>0</v>
      </c>
      <c r="L624">
        <v>0</v>
      </c>
      <c r="M624">
        <v>1</v>
      </c>
      <c r="N624" t="s">
        <v>17</v>
      </c>
      <c r="O624" s="1">
        <v>0</v>
      </c>
    </row>
    <row r="625" spans="1:15" hidden="1" x14ac:dyDescent="0.2">
      <c r="A625" t="s">
        <v>29</v>
      </c>
      <c r="B625">
        <v>2015</v>
      </c>
      <c r="C625">
        <v>340039.48590000003</v>
      </c>
      <c r="D625" t="s">
        <v>16</v>
      </c>
      <c r="E625">
        <v>15</v>
      </c>
      <c r="F625">
        <v>0.33757802999999997</v>
      </c>
      <c r="G625">
        <v>234591.7733</v>
      </c>
      <c r="H625">
        <v>0</v>
      </c>
      <c r="I625">
        <v>8.5959753E-2</v>
      </c>
      <c r="J625">
        <v>0</v>
      </c>
      <c r="K625">
        <v>0</v>
      </c>
      <c r="L625">
        <v>0</v>
      </c>
      <c r="M625">
        <v>1</v>
      </c>
      <c r="N625" t="s">
        <v>17</v>
      </c>
      <c r="O625" s="1">
        <v>0</v>
      </c>
    </row>
    <row r="626" spans="1:15" hidden="1" x14ac:dyDescent="0.2">
      <c r="A626" t="s">
        <v>29</v>
      </c>
      <c r="B626">
        <v>2015</v>
      </c>
      <c r="C626">
        <v>374043.43440000003</v>
      </c>
      <c r="D626" t="s">
        <v>16</v>
      </c>
      <c r="E626">
        <v>15</v>
      </c>
      <c r="F626">
        <v>0.35228193800000002</v>
      </c>
      <c r="G626">
        <v>242262.41329999999</v>
      </c>
      <c r="H626">
        <v>0</v>
      </c>
      <c r="I626">
        <v>8.6309616000000006E-2</v>
      </c>
      <c r="J626">
        <v>0</v>
      </c>
      <c r="K626">
        <v>0</v>
      </c>
      <c r="L626">
        <v>0</v>
      </c>
      <c r="M626">
        <v>1</v>
      </c>
      <c r="N626" t="s">
        <v>17</v>
      </c>
      <c r="O626" s="1">
        <v>0</v>
      </c>
    </row>
    <row r="627" spans="1:15" hidden="1" x14ac:dyDescent="0.2">
      <c r="A627" t="s">
        <v>29</v>
      </c>
      <c r="B627">
        <v>2015</v>
      </c>
      <c r="C627">
        <v>411447.77789999999</v>
      </c>
      <c r="D627" t="s">
        <v>16</v>
      </c>
      <c r="E627">
        <v>15</v>
      </c>
      <c r="F627">
        <v>0.36714186100000001</v>
      </c>
      <c r="G627">
        <v>250534.72810000001</v>
      </c>
      <c r="H627">
        <v>0</v>
      </c>
      <c r="I627">
        <v>8.6637232999999994E-2</v>
      </c>
      <c r="J627">
        <v>0</v>
      </c>
      <c r="K627">
        <v>0</v>
      </c>
      <c r="L627">
        <v>0</v>
      </c>
      <c r="M627">
        <v>1</v>
      </c>
      <c r="N627" t="s">
        <v>17</v>
      </c>
      <c r="O627" s="1">
        <v>0</v>
      </c>
    </row>
    <row r="628" spans="1:15" hidden="1" x14ac:dyDescent="0.2">
      <c r="A628" t="s">
        <v>29</v>
      </c>
      <c r="B628">
        <v>2015</v>
      </c>
      <c r="C628">
        <v>452592.55570000003</v>
      </c>
      <c r="D628" t="s">
        <v>16</v>
      </c>
      <c r="E628">
        <v>15</v>
      </c>
      <c r="F628">
        <v>0.38211946099999999</v>
      </c>
      <c r="G628">
        <v>259456.71909999999</v>
      </c>
      <c r="H628">
        <v>0</v>
      </c>
      <c r="I628">
        <v>8.6941725999999997E-2</v>
      </c>
      <c r="J628">
        <v>0</v>
      </c>
      <c r="K628">
        <v>0</v>
      </c>
      <c r="L628">
        <v>0</v>
      </c>
      <c r="M628">
        <v>1</v>
      </c>
      <c r="N628" t="s">
        <v>17</v>
      </c>
      <c r="O628" s="1">
        <v>0</v>
      </c>
    </row>
    <row r="629" spans="1:15" hidden="1" x14ac:dyDescent="0.2">
      <c r="A629" t="s">
        <v>29</v>
      </c>
      <c r="B629">
        <v>2015</v>
      </c>
      <c r="C629">
        <v>497851.8112</v>
      </c>
      <c r="D629" t="s">
        <v>16</v>
      </c>
      <c r="E629">
        <v>15</v>
      </c>
      <c r="F629">
        <v>0.39717517000000002</v>
      </c>
      <c r="G629">
        <v>269080.28100000002</v>
      </c>
      <c r="H629">
        <v>0</v>
      </c>
      <c r="I629">
        <v>8.7222359999999999E-2</v>
      </c>
      <c r="J629">
        <v>0</v>
      </c>
      <c r="K629">
        <v>0</v>
      </c>
      <c r="L629">
        <v>0</v>
      </c>
      <c r="M629">
        <v>1</v>
      </c>
      <c r="N629" t="s">
        <v>17</v>
      </c>
      <c r="O629" s="1">
        <v>0</v>
      </c>
    </row>
    <row r="630" spans="1:15" hidden="1" x14ac:dyDescent="0.2">
      <c r="A630" t="s">
        <v>29</v>
      </c>
      <c r="B630">
        <v>2015</v>
      </c>
      <c r="C630">
        <v>547636.99239999999</v>
      </c>
      <c r="D630" t="s">
        <v>16</v>
      </c>
      <c r="E630">
        <v>15</v>
      </c>
      <c r="F630">
        <v>0.41226861599999998</v>
      </c>
      <c r="G630">
        <v>279461.52159999998</v>
      </c>
      <c r="H630">
        <v>0</v>
      </c>
      <c r="I630">
        <v>8.7478559999999997E-2</v>
      </c>
      <c r="J630">
        <v>0</v>
      </c>
      <c r="K630">
        <v>0</v>
      </c>
      <c r="L630">
        <v>0</v>
      </c>
      <c r="M630">
        <v>1</v>
      </c>
      <c r="N630" t="s">
        <v>17</v>
      </c>
      <c r="O630" s="1">
        <v>0</v>
      </c>
    </row>
    <row r="631" spans="1:15" hidden="1" x14ac:dyDescent="0.2">
      <c r="A631" t="s">
        <v>29</v>
      </c>
      <c r="B631">
        <v>2015</v>
      </c>
      <c r="C631">
        <v>602400.69160000002</v>
      </c>
      <c r="D631" t="s">
        <v>16</v>
      </c>
      <c r="E631">
        <v>15</v>
      </c>
      <c r="F631">
        <v>0.42735905699999999</v>
      </c>
      <c r="G631">
        <v>290661.10769999999</v>
      </c>
      <c r="H631">
        <v>0</v>
      </c>
      <c r="I631">
        <v>8.7709913E-2</v>
      </c>
      <c r="J631">
        <v>0</v>
      </c>
      <c r="K631">
        <v>0</v>
      </c>
      <c r="L631">
        <v>0</v>
      </c>
      <c r="M631">
        <v>1</v>
      </c>
      <c r="N631" t="s">
        <v>17</v>
      </c>
      <c r="O631" s="1">
        <v>0</v>
      </c>
    </row>
    <row r="632" spans="1:15" hidden="1" x14ac:dyDescent="0.2">
      <c r="A632" t="s">
        <v>29</v>
      </c>
      <c r="B632">
        <v>2015</v>
      </c>
      <c r="C632">
        <v>662640.76080000005</v>
      </c>
      <c r="D632" t="s">
        <v>16</v>
      </c>
      <c r="E632">
        <v>15</v>
      </c>
      <c r="F632">
        <v>0.442405834</v>
      </c>
      <c r="G632">
        <v>302744.64030000003</v>
      </c>
      <c r="H632">
        <v>0</v>
      </c>
      <c r="I632">
        <v>8.7916176999999998E-2</v>
      </c>
      <c r="J632">
        <v>0</v>
      </c>
      <c r="K632">
        <v>0</v>
      </c>
      <c r="L632">
        <v>0</v>
      </c>
      <c r="M632">
        <v>1</v>
      </c>
      <c r="N632" t="s">
        <v>17</v>
      </c>
      <c r="O632" s="1">
        <v>0</v>
      </c>
    </row>
    <row r="633" spans="1:15" hidden="1" x14ac:dyDescent="0.2">
      <c r="A633" t="s">
        <v>29</v>
      </c>
      <c r="B633">
        <v>2015</v>
      </c>
      <c r="C633">
        <v>728904.83689999999</v>
      </c>
      <c r="D633" t="s">
        <v>16</v>
      </c>
      <c r="E633">
        <v>15</v>
      </c>
      <c r="F633">
        <v>0.45736880899999999</v>
      </c>
      <c r="G633">
        <v>315783.05989999999</v>
      </c>
      <c r="H633">
        <v>0</v>
      </c>
      <c r="I633">
        <v>8.8097277000000002E-2</v>
      </c>
      <c r="J633">
        <v>0</v>
      </c>
      <c r="K633">
        <v>0</v>
      </c>
      <c r="L633">
        <v>0</v>
      </c>
      <c r="M633">
        <v>1</v>
      </c>
      <c r="N633" t="s">
        <v>17</v>
      </c>
      <c r="O633" s="1">
        <v>0</v>
      </c>
    </row>
    <row r="634" spans="1:15" hidden="1" x14ac:dyDescent="0.2">
      <c r="A634" t="s">
        <v>29</v>
      </c>
      <c r="B634">
        <v>2015</v>
      </c>
      <c r="C634">
        <v>801795.32050000003</v>
      </c>
      <c r="D634" t="s">
        <v>16</v>
      </c>
      <c r="E634">
        <v>15</v>
      </c>
      <c r="F634">
        <v>0.47220880500000001</v>
      </c>
      <c r="G634">
        <v>329853.08620000002</v>
      </c>
      <c r="H634">
        <v>0</v>
      </c>
      <c r="I634">
        <v>8.8253313999999999E-2</v>
      </c>
      <c r="J634">
        <v>0</v>
      </c>
      <c r="K634">
        <v>0</v>
      </c>
      <c r="L634">
        <v>0</v>
      </c>
      <c r="M634">
        <v>1</v>
      </c>
      <c r="N634" t="s">
        <v>17</v>
      </c>
      <c r="O634" s="1">
        <v>0</v>
      </c>
    </row>
    <row r="635" spans="1:15" hidden="1" x14ac:dyDescent="0.2">
      <c r="A635" t="s">
        <v>29</v>
      </c>
      <c r="B635">
        <v>2015</v>
      </c>
      <c r="C635">
        <v>881974.85259999998</v>
      </c>
      <c r="D635" t="s">
        <v>16</v>
      </c>
      <c r="E635">
        <v>15</v>
      </c>
      <c r="F635">
        <v>0.48688800900000001</v>
      </c>
      <c r="G635">
        <v>345037.6937</v>
      </c>
      <c r="H635">
        <v>0</v>
      </c>
      <c r="I635">
        <v>8.8384550000000006E-2</v>
      </c>
      <c r="J635">
        <v>0</v>
      </c>
      <c r="K635">
        <v>0</v>
      </c>
      <c r="L635">
        <v>0</v>
      </c>
      <c r="M635">
        <v>1</v>
      </c>
      <c r="N635" t="s">
        <v>17</v>
      </c>
      <c r="O635" s="1">
        <v>0</v>
      </c>
    </row>
    <row r="636" spans="1:15" hidden="1" x14ac:dyDescent="0.2">
      <c r="A636" t="s">
        <v>29</v>
      </c>
      <c r="B636">
        <v>2015</v>
      </c>
      <c r="C636">
        <v>970172.33779999998</v>
      </c>
      <c r="D636" t="s">
        <v>16</v>
      </c>
      <c r="E636">
        <v>15</v>
      </c>
      <c r="F636">
        <v>0.50470413800000002</v>
      </c>
      <c r="G636">
        <v>361426.62660000002</v>
      </c>
      <c r="H636">
        <v>0</v>
      </c>
      <c r="I636">
        <v>8.8491408999999993E-2</v>
      </c>
      <c r="J636">
        <v>0</v>
      </c>
      <c r="K636">
        <v>0</v>
      </c>
      <c r="L636">
        <v>0</v>
      </c>
      <c r="M636">
        <v>1</v>
      </c>
      <c r="N636" t="s">
        <v>17</v>
      </c>
      <c r="O636" s="1">
        <v>0</v>
      </c>
    </row>
    <row r="637" spans="1:15" hidden="1" x14ac:dyDescent="0.2">
      <c r="A637" t="s">
        <v>29</v>
      </c>
      <c r="B637">
        <v>2015</v>
      </c>
      <c r="C637">
        <v>1115698.189</v>
      </c>
      <c r="D637" t="s">
        <v>16</v>
      </c>
      <c r="E637">
        <v>15</v>
      </c>
      <c r="F637">
        <v>0.52218069600000006</v>
      </c>
      <c r="G637">
        <v>387841.78370000003</v>
      </c>
      <c r="H637">
        <v>0</v>
      </c>
      <c r="I637">
        <v>8.8605262000000004E-2</v>
      </c>
      <c r="J637">
        <v>0</v>
      </c>
      <c r="K637">
        <v>0</v>
      </c>
      <c r="L637">
        <v>0</v>
      </c>
      <c r="M637">
        <v>1</v>
      </c>
      <c r="N637" t="s">
        <v>17</v>
      </c>
      <c r="O637" s="1">
        <v>0</v>
      </c>
    </row>
    <row r="638" spans="1:15" hidden="1" x14ac:dyDescent="0.2">
      <c r="A638" t="s">
        <v>29</v>
      </c>
      <c r="B638">
        <v>2015</v>
      </c>
      <c r="C638">
        <v>1227268.007</v>
      </c>
      <c r="D638" t="s">
        <v>16</v>
      </c>
      <c r="E638">
        <v>15</v>
      </c>
      <c r="F638">
        <v>0.53603725700000004</v>
      </c>
      <c r="G638">
        <v>407632.73849999998</v>
      </c>
      <c r="H638">
        <v>0</v>
      </c>
      <c r="I638">
        <v>8.8654747000000006E-2</v>
      </c>
      <c r="J638">
        <v>0</v>
      </c>
      <c r="K638">
        <v>0</v>
      </c>
      <c r="L638">
        <v>0</v>
      </c>
      <c r="M638">
        <v>1</v>
      </c>
      <c r="N638" t="s">
        <v>17</v>
      </c>
      <c r="O638" s="1">
        <v>0</v>
      </c>
    </row>
    <row r="639" spans="1:15" hidden="1" x14ac:dyDescent="0.2">
      <c r="A639" t="s">
        <v>29</v>
      </c>
      <c r="B639">
        <v>2015</v>
      </c>
      <c r="C639">
        <v>1349994.808</v>
      </c>
      <c r="D639" t="s">
        <v>16</v>
      </c>
      <c r="E639">
        <v>15</v>
      </c>
      <c r="F639">
        <v>0.54958980599999996</v>
      </c>
      <c r="G639">
        <v>428999.78840000002</v>
      </c>
      <c r="H639">
        <v>0</v>
      </c>
      <c r="I639">
        <v>8.8682419999999998E-2</v>
      </c>
      <c r="J639">
        <v>0</v>
      </c>
      <c r="K639">
        <v>0</v>
      </c>
      <c r="L639">
        <v>0</v>
      </c>
      <c r="M639">
        <v>1</v>
      </c>
      <c r="N639" t="s">
        <v>17</v>
      </c>
      <c r="O639" s="1">
        <v>0</v>
      </c>
    </row>
    <row r="640" spans="1:15" hidden="1" x14ac:dyDescent="0.2">
      <c r="A640" t="s">
        <v>29</v>
      </c>
      <c r="B640">
        <v>2015</v>
      </c>
      <c r="C640">
        <v>1484994.2890000001</v>
      </c>
      <c r="D640" t="s">
        <v>16</v>
      </c>
      <c r="E640">
        <v>15</v>
      </c>
      <c r="F640">
        <v>0.56281351700000004</v>
      </c>
      <c r="G640">
        <v>452070.40409999999</v>
      </c>
      <c r="H640">
        <v>0</v>
      </c>
      <c r="I640">
        <v>8.8689281999999994E-2</v>
      </c>
      <c r="J640">
        <v>0</v>
      </c>
      <c r="K640">
        <v>0</v>
      </c>
      <c r="L640">
        <v>0</v>
      </c>
      <c r="M640">
        <v>1</v>
      </c>
      <c r="N640" t="s">
        <v>17</v>
      </c>
      <c r="O640" s="1">
        <v>0</v>
      </c>
    </row>
    <row r="641" spans="1:15" hidden="1" x14ac:dyDescent="0.2">
      <c r="A641" t="s">
        <v>29</v>
      </c>
      <c r="B641">
        <v>2015</v>
      </c>
      <c r="C641">
        <v>1633493.7180000001</v>
      </c>
      <c r="D641" t="s">
        <v>16</v>
      </c>
      <c r="E641">
        <v>15</v>
      </c>
      <c r="F641">
        <v>0.57568655599999996</v>
      </c>
      <c r="G641">
        <v>476982.49239999999</v>
      </c>
      <c r="H641">
        <v>0</v>
      </c>
      <c r="I641">
        <v>8.8676425000000003E-2</v>
      </c>
      <c r="J641">
        <v>0</v>
      </c>
      <c r="K641">
        <v>0</v>
      </c>
      <c r="L641">
        <v>0</v>
      </c>
      <c r="M641">
        <v>1</v>
      </c>
      <c r="N641" t="s">
        <v>17</v>
      </c>
      <c r="O641" s="1">
        <v>0</v>
      </c>
    </row>
    <row r="642" spans="1:15" hidden="1" x14ac:dyDescent="0.2">
      <c r="A642" t="s">
        <v>29</v>
      </c>
      <c r="B642">
        <v>2015</v>
      </c>
      <c r="C642">
        <v>1796843.09</v>
      </c>
      <c r="D642" t="s">
        <v>16</v>
      </c>
      <c r="E642">
        <v>15</v>
      </c>
      <c r="F642">
        <v>0.58819012699999995</v>
      </c>
      <c r="G642">
        <v>503885.2561</v>
      </c>
      <c r="H642">
        <v>0</v>
      </c>
      <c r="I642">
        <v>8.8645011999999995E-2</v>
      </c>
      <c r="J642">
        <v>0</v>
      </c>
      <c r="K642">
        <v>0</v>
      </c>
      <c r="L642">
        <v>0</v>
      </c>
      <c r="M642">
        <v>1</v>
      </c>
      <c r="N642" t="s">
        <v>17</v>
      </c>
      <c r="O642" s="1">
        <v>0</v>
      </c>
    </row>
    <row r="643" spans="1:15" hidden="1" x14ac:dyDescent="0.2">
      <c r="A643" t="s">
        <v>29</v>
      </c>
      <c r="B643">
        <v>2015</v>
      </c>
      <c r="C643">
        <v>1976527.399</v>
      </c>
      <c r="D643" t="s">
        <v>16</v>
      </c>
      <c r="E643">
        <v>15</v>
      </c>
      <c r="F643">
        <v>0.60030848800000003</v>
      </c>
      <c r="G643">
        <v>532940.12529999996</v>
      </c>
      <c r="H643">
        <v>0</v>
      </c>
      <c r="I643">
        <v>8.8596266000000007E-2</v>
      </c>
      <c r="J643">
        <v>0</v>
      </c>
      <c r="K643">
        <v>0</v>
      </c>
      <c r="L643">
        <v>0</v>
      </c>
      <c r="M643">
        <v>1</v>
      </c>
      <c r="N643" t="s">
        <v>17</v>
      </c>
      <c r="O643" s="1">
        <v>0</v>
      </c>
    </row>
    <row r="644" spans="1:15" hidden="1" x14ac:dyDescent="0.2">
      <c r="A644" t="s">
        <v>29</v>
      </c>
      <c r="B644">
        <v>2015</v>
      </c>
      <c r="C644">
        <v>2174180.1379999998</v>
      </c>
      <c r="D644" t="s">
        <v>16</v>
      </c>
      <c r="E644">
        <v>15</v>
      </c>
      <c r="F644">
        <v>0.61202890300000001</v>
      </c>
      <c r="G644">
        <v>564321.76390000002</v>
      </c>
      <c r="H644">
        <v>0</v>
      </c>
      <c r="I644">
        <v>8.8531447999999999E-2</v>
      </c>
      <c r="J644">
        <v>0</v>
      </c>
      <c r="K644">
        <v>0</v>
      </c>
      <c r="L644">
        <v>0</v>
      </c>
      <c r="M644">
        <v>1</v>
      </c>
      <c r="N644" t="s">
        <v>17</v>
      </c>
      <c r="O644" s="1">
        <v>0</v>
      </c>
    </row>
    <row r="645" spans="1:15" hidden="1" x14ac:dyDescent="0.2">
      <c r="A645" t="s">
        <v>29</v>
      </c>
      <c r="B645">
        <v>2015</v>
      </c>
      <c r="C645">
        <v>2391598.1519999998</v>
      </c>
      <c r="D645" t="s">
        <v>16</v>
      </c>
      <c r="E645">
        <v>15</v>
      </c>
      <c r="F645">
        <v>0.62334156299999999</v>
      </c>
      <c r="G645">
        <v>598219.16119999997</v>
      </c>
      <c r="H645">
        <v>0</v>
      </c>
      <c r="I645">
        <v>8.8451846000000001E-2</v>
      </c>
      <c r="J645">
        <v>0</v>
      </c>
      <c r="K645">
        <v>0</v>
      </c>
      <c r="L645">
        <v>0</v>
      </c>
      <c r="M645">
        <v>1</v>
      </c>
      <c r="N645" t="s">
        <v>17</v>
      </c>
      <c r="O645" s="1">
        <v>0</v>
      </c>
    </row>
    <row r="646" spans="1:15" hidden="1" x14ac:dyDescent="0.2">
      <c r="A646" t="s">
        <v>29</v>
      </c>
      <c r="B646">
        <v>2015</v>
      </c>
      <c r="C646">
        <v>2630757.9670000002</v>
      </c>
      <c r="D646" t="s">
        <v>16</v>
      </c>
      <c r="E646">
        <v>15</v>
      </c>
      <c r="F646">
        <v>0.63423946499999995</v>
      </c>
      <c r="G646">
        <v>634836.80980000005</v>
      </c>
      <c r="H646">
        <v>0</v>
      </c>
      <c r="I646">
        <v>8.8358754999999997E-2</v>
      </c>
      <c r="J646">
        <v>0</v>
      </c>
      <c r="K646">
        <v>0</v>
      </c>
      <c r="L646">
        <v>0</v>
      </c>
      <c r="M646">
        <v>1</v>
      </c>
      <c r="N646" t="s">
        <v>17</v>
      </c>
      <c r="O646" s="1">
        <v>0</v>
      </c>
    </row>
    <row r="647" spans="1:15" hidden="1" x14ac:dyDescent="0.2">
      <c r="A647" t="s">
        <v>29</v>
      </c>
      <c r="B647">
        <v>2015</v>
      </c>
      <c r="C647">
        <v>2893833.764</v>
      </c>
      <c r="D647" t="s">
        <v>16</v>
      </c>
      <c r="E647">
        <v>15</v>
      </c>
      <c r="F647">
        <v>0.64471826700000001</v>
      </c>
      <c r="G647">
        <v>674395.98349999997</v>
      </c>
      <c r="H647">
        <v>0</v>
      </c>
      <c r="I647">
        <v>8.8253471E-2</v>
      </c>
      <c r="J647">
        <v>0</v>
      </c>
      <c r="K647">
        <v>0</v>
      </c>
      <c r="L647">
        <v>0</v>
      </c>
      <c r="M647">
        <v>1</v>
      </c>
      <c r="N647" t="s">
        <v>17</v>
      </c>
      <c r="O647" s="1">
        <v>0</v>
      </c>
    </row>
    <row r="648" spans="1:15" hidden="1" x14ac:dyDescent="0.2">
      <c r="A648" t="s">
        <v>29</v>
      </c>
      <c r="B648">
        <v>2015</v>
      </c>
      <c r="C648">
        <v>3183217.1409999998</v>
      </c>
      <c r="D648" t="s">
        <v>16</v>
      </c>
      <c r="E648">
        <v>15</v>
      </c>
      <c r="F648">
        <v>0.65477611000000002</v>
      </c>
      <c r="G648">
        <v>717136.11710000003</v>
      </c>
      <c r="H648">
        <v>0</v>
      </c>
      <c r="I648">
        <v>8.8137271000000003E-2</v>
      </c>
      <c r="J648">
        <v>0</v>
      </c>
      <c r="K648">
        <v>0</v>
      </c>
      <c r="L648">
        <v>0</v>
      </c>
      <c r="M648">
        <v>1</v>
      </c>
      <c r="N648" t="s">
        <v>17</v>
      </c>
      <c r="O648" s="1">
        <v>0</v>
      </c>
    </row>
    <row r="649" spans="1:15" hidden="1" x14ac:dyDescent="0.2">
      <c r="A649" t="s">
        <v>29</v>
      </c>
      <c r="B649">
        <v>2015</v>
      </c>
      <c r="C649">
        <v>3501538.855</v>
      </c>
      <c r="D649" t="s">
        <v>16</v>
      </c>
      <c r="E649">
        <v>15</v>
      </c>
      <c r="F649">
        <v>0.664413425</v>
      </c>
      <c r="G649">
        <v>763316.30050000001</v>
      </c>
      <c r="H649">
        <v>0</v>
      </c>
      <c r="I649">
        <v>8.8011406E-2</v>
      </c>
      <c r="J649">
        <v>0</v>
      </c>
      <c r="K649">
        <v>0</v>
      </c>
      <c r="L649">
        <v>0</v>
      </c>
      <c r="M649">
        <v>1</v>
      </c>
      <c r="N649" t="s">
        <v>17</v>
      </c>
      <c r="O649" s="1">
        <v>0</v>
      </c>
    </row>
    <row r="650" spans="1:15" hidden="1" x14ac:dyDescent="0.2">
      <c r="A650" t="s">
        <v>29</v>
      </c>
      <c r="B650">
        <v>2015</v>
      </c>
      <c r="C650">
        <v>3851692.74</v>
      </c>
      <c r="D650" t="s">
        <v>16</v>
      </c>
      <c r="E650">
        <v>15</v>
      </c>
      <c r="F650">
        <v>0.67363273099999998</v>
      </c>
      <c r="G650">
        <v>813216.89439999999</v>
      </c>
      <c r="H650">
        <v>0</v>
      </c>
      <c r="I650">
        <v>8.7877092000000004E-2</v>
      </c>
      <c r="J650">
        <v>0</v>
      </c>
      <c r="K650">
        <v>0</v>
      </c>
      <c r="L650">
        <v>0</v>
      </c>
      <c r="M650">
        <v>1</v>
      </c>
      <c r="N650" t="s">
        <v>17</v>
      </c>
      <c r="O650" s="1">
        <v>0</v>
      </c>
    </row>
    <row r="651" spans="1:15" hidden="1" x14ac:dyDescent="0.2">
      <c r="A651" t="s">
        <v>29</v>
      </c>
      <c r="B651">
        <v>2015</v>
      </c>
      <c r="C651">
        <v>4236862.0140000004</v>
      </c>
      <c r="D651" t="s">
        <v>16</v>
      </c>
      <c r="E651">
        <v>15</v>
      </c>
      <c r="F651">
        <v>0.68243842300000002</v>
      </c>
      <c r="G651">
        <v>867141.27769999998</v>
      </c>
      <c r="H651">
        <v>0</v>
      </c>
      <c r="I651">
        <v>8.7735498999999995E-2</v>
      </c>
      <c r="J651">
        <v>0</v>
      </c>
      <c r="K651">
        <v>0</v>
      </c>
      <c r="L651">
        <v>0</v>
      </c>
      <c r="M651">
        <v>1</v>
      </c>
      <c r="N651" t="s">
        <v>17</v>
      </c>
      <c r="O651" s="1">
        <v>0</v>
      </c>
    </row>
    <row r="652" spans="1:15" hidden="1" x14ac:dyDescent="0.2">
      <c r="A652" t="s">
        <v>29</v>
      </c>
      <c r="B652">
        <v>2015</v>
      </c>
      <c r="C652">
        <v>4660548.216</v>
      </c>
      <c r="D652" t="s">
        <v>16</v>
      </c>
      <c r="E652">
        <v>15</v>
      </c>
      <c r="F652">
        <v>0.69083654900000002</v>
      </c>
      <c r="G652">
        <v>925417.73629999999</v>
      </c>
      <c r="H652">
        <v>0</v>
      </c>
      <c r="I652">
        <v>8.7587744999999995E-2</v>
      </c>
      <c r="J652">
        <v>0</v>
      </c>
      <c r="K652">
        <v>0</v>
      </c>
      <c r="L652">
        <v>0</v>
      </c>
      <c r="M652">
        <v>1</v>
      </c>
      <c r="N652" t="s">
        <v>17</v>
      </c>
      <c r="O652" s="1">
        <v>0</v>
      </c>
    </row>
    <row r="653" spans="1:15" hidden="1" x14ac:dyDescent="0.2">
      <c r="A653" t="s">
        <v>29</v>
      </c>
      <c r="B653">
        <v>2015</v>
      </c>
      <c r="C653">
        <v>5126603.0369999995</v>
      </c>
      <c r="D653" t="s">
        <v>16</v>
      </c>
      <c r="E653">
        <v>15</v>
      </c>
      <c r="F653">
        <v>0.69883460600000002</v>
      </c>
      <c r="G653">
        <v>988401.50619999995</v>
      </c>
      <c r="H653">
        <v>0</v>
      </c>
      <c r="I653">
        <v>8.7434893E-2</v>
      </c>
      <c r="J653">
        <v>0</v>
      </c>
      <c r="K653">
        <v>0</v>
      </c>
      <c r="L653">
        <v>0</v>
      </c>
      <c r="M653">
        <v>1</v>
      </c>
      <c r="N653" t="s">
        <v>17</v>
      </c>
      <c r="O653" s="1">
        <v>0</v>
      </c>
    </row>
    <row r="654" spans="1:15" hidden="1" x14ac:dyDescent="0.2">
      <c r="A654" t="s">
        <v>29</v>
      </c>
      <c r="B654">
        <v>2015</v>
      </c>
      <c r="C654">
        <v>5639263.341</v>
      </c>
      <c r="D654" t="s">
        <v>16</v>
      </c>
      <c r="E654">
        <v>15</v>
      </c>
      <c r="F654">
        <v>0.70644132199999998</v>
      </c>
      <c r="G654">
        <v>1056476.9820000001</v>
      </c>
      <c r="H654">
        <v>0</v>
      </c>
      <c r="I654">
        <v>8.7277943999999996E-2</v>
      </c>
      <c r="J654">
        <v>0</v>
      </c>
      <c r="K654">
        <v>0</v>
      </c>
      <c r="L654">
        <v>0</v>
      </c>
      <c r="M654">
        <v>1</v>
      </c>
      <c r="N654" t="s">
        <v>17</v>
      </c>
      <c r="O654" s="1">
        <v>0</v>
      </c>
    </row>
    <row r="655" spans="1:15" hidden="1" x14ac:dyDescent="0.2">
      <c r="A655" t="s">
        <v>29</v>
      </c>
      <c r="B655">
        <v>2015</v>
      </c>
      <c r="C655">
        <v>6203189.6749999998</v>
      </c>
      <c r="D655" t="s">
        <v>16</v>
      </c>
      <c r="E655">
        <v>15</v>
      </c>
      <c r="F655">
        <v>0.71366646099999997</v>
      </c>
      <c r="G655">
        <v>1130060.1040000001</v>
      </c>
      <c r="H655">
        <v>0</v>
      </c>
      <c r="I655">
        <v>8.7117837000000004E-2</v>
      </c>
      <c r="J655">
        <v>0</v>
      </c>
      <c r="K655">
        <v>0</v>
      </c>
      <c r="L655">
        <v>0</v>
      </c>
      <c r="M655">
        <v>1</v>
      </c>
      <c r="N655" t="s">
        <v>17</v>
      </c>
      <c r="O655" s="1">
        <v>0</v>
      </c>
    </row>
    <row r="656" spans="1:15" hidden="1" x14ac:dyDescent="0.2">
      <c r="A656" t="s">
        <v>29</v>
      </c>
      <c r="B656">
        <v>2015</v>
      </c>
      <c r="C656">
        <v>6823508.6430000002</v>
      </c>
      <c r="D656" t="s">
        <v>16</v>
      </c>
      <c r="E656">
        <v>15</v>
      </c>
      <c r="F656">
        <v>0.72052062800000005</v>
      </c>
      <c r="G656">
        <v>1209600.9350000001</v>
      </c>
      <c r="H656">
        <v>0</v>
      </c>
      <c r="I656">
        <v>8.6955442999999993E-2</v>
      </c>
      <c r="J656">
        <v>0</v>
      </c>
      <c r="K656">
        <v>0</v>
      </c>
      <c r="L656">
        <v>0</v>
      </c>
      <c r="M656">
        <v>1</v>
      </c>
      <c r="N656" t="s">
        <v>17</v>
      </c>
      <c r="O656" s="1">
        <v>0</v>
      </c>
    </row>
    <row r="657" spans="1:15" hidden="1" x14ac:dyDescent="0.2">
      <c r="A657" t="s">
        <v>29</v>
      </c>
      <c r="B657">
        <v>2015</v>
      </c>
      <c r="C657">
        <v>7505859.5070000002</v>
      </c>
      <c r="D657" t="s">
        <v>16</v>
      </c>
      <c r="E657">
        <v>15</v>
      </c>
      <c r="F657">
        <v>0.72701509399999997</v>
      </c>
      <c r="G657">
        <v>1295586.45</v>
      </c>
      <c r="H657">
        <v>0</v>
      </c>
      <c r="I657">
        <v>8.6791570999999998E-2</v>
      </c>
      <c r="J657">
        <v>0</v>
      </c>
      <c r="K657">
        <v>0</v>
      </c>
      <c r="L657">
        <v>0</v>
      </c>
      <c r="M657">
        <v>1</v>
      </c>
      <c r="N657" t="s">
        <v>17</v>
      </c>
      <c r="O657" s="1">
        <v>0</v>
      </c>
    </row>
    <row r="658" spans="1:15" hidden="1" x14ac:dyDescent="0.2">
      <c r="A658" t="s">
        <v>29</v>
      </c>
      <c r="B658">
        <v>2015</v>
      </c>
      <c r="C658">
        <v>8256445.4570000004</v>
      </c>
      <c r="D658" t="s">
        <v>16</v>
      </c>
      <c r="E658">
        <v>15</v>
      </c>
      <c r="F658">
        <v>0.73316162699999998</v>
      </c>
      <c r="G658">
        <v>1388543.5460000001</v>
      </c>
      <c r="H658">
        <v>0</v>
      </c>
      <c r="I658">
        <v>8.6626960000000003E-2</v>
      </c>
      <c r="J658">
        <v>0</v>
      </c>
      <c r="K658">
        <v>0</v>
      </c>
      <c r="L658">
        <v>0</v>
      </c>
      <c r="M658">
        <v>1</v>
      </c>
      <c r="N658" t="s">
        <v>17</v>
      </c>
      <c r="O658" s="1">
        <v>0</v>
      </c>
    </row>
    <row r="659" spans="1:15" hidden="1" x14ac:dyDescent="0.2">
      <c r="A659" t="s">
        <v>29</v>
      </c>
      <c r="B659">
        <v>2015</v>
      </c>
      <c r="C659">
        <v>9082090.0030000005</v>
      </c>
      <c r="D659" t="s">
        <v>16</v>
      </c>
      <c r="E659">
        <v>15</v>
      </c>
      <c r="F659">
        <v>0.73897234300000003</v>
      </c>
      <c r="G659">
        <v>1489042.291</v>
      </c>
      <c r="H659">
        <v>0</v>
      </c>
      <c r="I659">
        <v>8.6462286999999999E-2</v>
      </c>
      <c r="J659">
        <v>0</v>
      </c>
      <c r="K659">
        <v>0</v>
      </c>
      <c r="L659">
        <v>0</v>
      </c>
      <c r="M659">
        <v>1</v>
      </c>
      <c r="N659" t="s">
        <v>17</v>
      </c>
      <c r="O659" s="1">
        <v>0</v>
      </c>
    </row>
    <row r="660" spans="1:15" hidden="1" x14ac:dyDescent="0.2">
      <c r="A660" t="s">
        <v>29</v>
      </c>
      <c r="B660">
        <v>2015</v>
      </c>
      <c r="C660">
        <v>9990299.0040000007</v>
      </c>
      <c r="D660" t="s">
        <v>16</v>
      </c>
      <c r="E660">
        <v>15</v>
      </c>
      <c r="F660">
        <v>0.74445957200000001</v>
      </c>
      <c r="G660">
        <v>1597699.4369999999</v>
      </c>
      <c r="H660">
        <v>0</v>
      </c>
      <c r="I660">
        <v>8.6298163999999997E-2</v>
      </c>
      <c r="J660">
        <v>0</v>
      </c>
      <c r="K660">
        <v>0</v>
      </c>
      <c r="L660">
        <v>0</v>
      </c>
      <c r="M660">
        <v>1</v>
      </c>
      <c r="N660" t="s">
        <v>17</v>
      </c>
      <c r="O660" s="1">
        <v>0</v>
      </c>
    </row>
    <row r="661" spans="1:15" hidden="1" x14ac:dyDescent="0.2">
      <c r="A661" t="s">
        <v>29</v>
      </c>
      <c r="B661">
        <v>2015</v>
      </c>
      <c r="C661">
        <v>10989328.9</v>
      </c>
      <c r="D661" t="s">
        <v>16</v>
      </c>
      <c r="E661">
        <v>15</v>
      </c>
      <c r="F661">
        <v>0.74963573100000003</v>
      </c>
      <c r="G661">
        <v>1715182.2069999999</v>
      </c>
      <c r="H661">
        <v>0</v>
      </c>
      <c r="I661">
        <v>8.6135143999999997E-2</v>
      </c>
      <c r="J661">
        <v>0</v>
      </c>
      <c r="K661">
        <v>0</v>
      </c>
      <c r="L661">
        <v>0</v>
      </c>
      <c r="M661">
        <v>1</v>
      </c>
      <c r="N661" t="s">
        <v>17</v>
      </c>
      <c r="O661" s="1">
        <v>0</v>
      </c>
    </row>
    <row r="662" spans="1:15" hidden="1" x14ac:dyDescent="0.2">
      <c r="A662" t="s">
        <v>29</v>
      </c>
      <c r="B662">
        <v>2015</v>
      </c>
      <c r="C662">
        <v>12088261.789999999</v>
      </c>
      <c r="D662" t="s">
        <v>16</v>
      </c>
      <c r="E662">
        <v>15</v>
      </c>
      <c r="F662">
        <v>0.75451321800000004</v>
      </c>
      <c r="G662">
        <v>1842212.388</v>
      </c>
      <c r="H662">
        <v>0</v>
      </c>
      <c r="I662">
        <v>8.5973717000000005E-2</v>
      </c>
      <c r="J662">
        <v>0</v>
      </c>
      <c r="K662">
        <v>0</v>
      </c>
      <c r="L662">
        <v>0</v>
      </c>
      <c r="M662">
        <v>1</v>
      </c>
      <c r="N662" t="s">
        <v>17</v>
      </c>
      <c r="O662" s="1">
        <v>0</v>
      </c>
    </row>
    <row r="663" spans="1:15" hidden="1" x14ac:dyDescent="0.2">
      <c r="A663" t="s">
        <v>29</v>
      </c>
      <c r="B663">
        <v>2015</v>
      </c>
      <c r="C663">
        <v>13297087.970000001</v>
      </c>
      <c r="D663" t="s">
        <v>16</v>
      </c>
      <c r="E663">
        <v>15</v>
      </c>
      <c r="F663">
        <v>0.75910432100000003</v>
      </c>
      <c r="G663">
        <v>1979570.743</v>
      </c>
      <c r="H663">
        <v>0</v>
      </c>
      <c r="I663">
        <v>8.5814321999999998E-2</v>
      </c>
      <c r="J663">
        <v>0</v>
      </c>
      <c r="K663">
        <v>0</v>
      </c>
      <c r="L663">
        <v>0</v>
      </c>
      <c r="M663">
        <v>1</v>
      </c>
      <c r="N663" t="s">
        <v>17</v>
      </c>
      <c r="O663" s="1">
        <v>0</v>
      </c>
    </row>
    <row r="664" spans="1:15" hidden="1" x14ac:dyDescent="0.2">
      <c r="A664" t="s">
        <v>29</v>
      </c>
      <c r="B664">
        <v>2015</v>
      </c>
      <c r="C664">
        <v>14626796.77</v>
      </c>
      <c r="D664" t="s">
        <v>16</v>
      </c>
      <c r="E664">
        <v>15</v>
      </c>
      <c r="F664">
        <v>0.76342113099999998</v>
      </c>
      <c r="G664">
        <v>2128101.7689999999</v>
      </c>
      <c r="H664">
        <v>0</v>
      </c>
      <c r="I664">
        <v>8.5657339999999998E-2</v>
      </c>
      <c r="J664">
        <v>0</v>
      </c>
      <c r="K664">
        <v>0</v>
      </c>
      <c r="L664">
        <v>0</v>
      </c>
      <c r="M664">
        <v>1</v>
      </c>
      <c r="N664" t="s">
        <v>17</v>
      </c>
      <c r="O664" s="1">
        <v>0</v>
      </c>
    </row>
    <row r="665" spans="1:15" hidden="1" x14ac:dyDescent="0.2">
      <c r="A665" t="s">
        <v>29</v>
      </c>
      <c r="B665">
        <v>2015</v>
      </c>
      <c r="C665">
        <v>16089476.449999999</v>
      </c>
      <c r="D665" t="s">
        <v>16</v>
      </c>
      <c r="E665">
        <v>15</v>
      </c>
      <c r="F665">
        <v>0.76747548200000004</v>
      </c>
      <c r="G665">
        <v>2288718.8339999998</v>
      </c>
      <c r="H665">
        <v>0</v>
      </c>
      <c r="I665">
        <v>8.5503106999999995E-2</v>
      </c>
      <c r="J665">
        <v>0</v>
      </c>
      <c r="K665">
        <v>0</v>
      </c>
      <c r="L665">
        <v>0</v>
      </c>
      <c r="M665">
        <v>1</v>
      </c>
      <c r="N665" t="s">
        <v>17</v>
      </c>
      <c r="O665" s="1">
        <v>0</v>
      </c>
    </row>
    <row r="666" spans="1:15" hidden="1" x14ac:dyDescent="0.2">
      <c r="A666" t="s">
        <v>29</v>
      </c>
      <c r="B666">
        <v>2015</v>
      </c>
      <c r="C666">
        <v>17698424.09</v>
      </c>
      <c r="D666" t="s">
        <v>16</v>
      </c>
      <c r="E666">
        <v>15</v>
      </c>
      <c r="F666">
        <v>0.771278884</v>
      </c>
      <c r="G666">
        <v>2462409.7059999998</v>
      </c>
      <c r="H666">
        <v>0</v>
      </c>
      <c r="I666">
        <v>8.5351908000000004E-2</v>
      </c>
      <c r="J666">
        <v>0</v>
      </c>
      <c r="K666">
        <v>0</v>
      </c>
      <c r="L666">
        <v>0</v>
      </c>
      <c r="M666">
        <v>1</v>
      </c>
      <c r="N666" t="s">
        <v>17</v>
      </c>
      <c r="O666" s="1">
        <v>0</v>
      </c>
    </row>
    <row r="667" spans="1:15" hidden="1" x14ac:dyDescent="0.2">
      <c r="A667" t="s">
        <v>29</v>
      </c>
      <c r="B667">
        <v>2015</v>
      </c>
      <c r="C667">
        <v>19468266.5</v>
      </c>
      <c r="D667" t="s">
        <v>16</v>
      </c>
      <c r="E667">
        <v>15</v>
      </c>
      <c r="F667">
        <v>0.77484248499999997</v>
      </c>
      <c r="G667">
        <v>2650242.5249999999</v>
      </c>
      <c r="H667">
        <v>0</v>
      </c>
      <c r="I667">
        <v>8.5203986999999995E-2</v>
      </c>
      <c r="J667">
        <v>0</v>
      </c>
      <c r="K667">
        <v>0</v>
      </c>
      <c r="L667">
        <v>0</v>
      </c>
      <c r="M667">
        <v>1</v>
      </c>
      <c r="N667" t="s">
        <v>17</v>
      </c>
      <c r="O667" s="1">
        <v>0</v>
      </c>
    </row>
    <row r="668" spans="1:15" hidden="1" x14ac:dyDescent="0.2">
      <c r="A668" t="s">
        <v>29</v>
      </c>
      <c r="B668">
        <v>2015</v>
      </c>
      <c r="C668">
        <v>21415093.149999999</v>
      </c>
      <c r="D668" t="s">
        <v>16</v>
      </c>
      <c r="E668">
        <v>15</v>
      </c>
      <c r="F668">
        <v>0.77817702499999997</v>
      </c>
      <c r="G668">
        <v>2853372.2239999999</v>
      </c>
      <c r="H668">
        <v>0</v>
      </c>
      <c r="I668">
        <v>8.5059547999999999E-2</v>
      </c>
      <c r="J668">
        <v>0</v>
      </c>
      <c r="K668">
        <v>0</v>
      </c>
      <c r="L668">
        <v>0</v>
      </c>
      <c r="M668">
        <v>1</v>
      </c>
      <c r="N668" t="s">
        <v>17</v>
      </c>
      <c r="O668" s="1">
        <v>0</v>
      </c>
    </row>
    <row r="669" spans="1:15" hidden="1" x14ac:dyDescent="0.2">
      <c r="A669" t="s">
        <v>29</v>
      </c>
      <c r="B669">
        <v>2015</v>
      </c>
      <c r="C669">
        <v>23556602.469999999</v>
      </c>
      <c r="D669" t="s">
        <v>16</v>
      </c>
      <c r="E669">
        <v>15</v>
      </c>
      <c r="F669">
        <v>0.78129281799999994</v>
      </c>
      <c r="G669">
        <v>3073047.449</v>
      </c>
      <c r="H669">
        <v>0</v>
      </c>
      <c r="I669">
        <v>8.4918756999999997E-2</v>
      </c>
      <c r="J669">
        <v>0</v>
      </c>
      <c r="K669">
        <v>0</v>
      </c>
      <c r="L669">
        <v>0</v>
      </c>
      <c r="M669">
        <v>1</v>
      </c>
      <c r="N669" t="s">
        <v>17</v>
      </c>
      <c r="O669" s="1">
        <v>0</v>
      </c>
    </row>
    <row r="670" spans="1:15" hidden="1" x14ac:dyDescent="0.2">
      <c r="A670" t="s">
        <v>29</v>
      </c>
      <c r="B670">
        <v>2015</v>
      </c>
      <c r="C670">
        <v>25912262.710000001</v>
      </c>
      <c r="D670" t="s">
        <v>16</v>
      </c>
      <c r="E670">
        <v>15</v>
      </c>
      <c r="F670">
        <v>0.78419972100000002</v>
      </c>
      <c r="G670">
        <v>3310618.0120000001</v>
      </c>
      <c r="H670">
        <v>0</v>
      </c>
      <c r="I670">
        <v>8.4781748000000004E-2</v>
      </c>
      <c r="J670">
        <v>0</v>
      </c>
      <c r="K670">
        <v>0</v>
      </c>
      <c r="L670">
        <v>0</v>
      </c>
      <c r="M670">
        <v>1</v>
      </c>
      <c r="N670" t="s">
        <v>17</v>
      </c>
      <c r="O670" s="1">
        <v>0</v>
      </c>
    </row>
    <row r="671" spans="1:15" hidden="1" x14ac:dyDescent="0.2">
      <c r="A671" t="s">
        <v>29</v>
      </c>
      <c r="B671">
        <v>2015</v>
      </c>
      <c r="C671">
        <v>28503488.989999998</v>
      </c>
      <c r="D671" t="s">
        <v>16</v>
      </c>
      <c r="E671">
        <v>15</v>
      </c>
      <c r="F671">
        <v>0.78690712299999999</v>
      </c>
      <c r="G671">
        <v>3567542.9130000002</v>
      </c>
      <c r="H671">
        <v>0</v>
      </c>
      <c r="I671">
        <v>8.4648622000000007E-2</v>
      </c>
      <c r="J671">
        <v>0</v>
      </c>
      <c r="K671">
        <v>0</v>
      </c>
      <c r="L671">
        <v>0</v>
      </c>
      <c r="M671">
        <v>1</v>
      </c>
      <c r="N671" t="s">
        <v>17</v>
      </c>
      <c r="O671" s="1">
        <v>0</v>
      </c>
    </row>
    <row r="672" spans="1:15" hidden="1" x14ac:dyDescent="0.2">
      <c r="A672" t="s">
        <v>29</v>
      </c>
      <c r="B672">
        <v>2015</v>
      </c>
      <c r="C672">
        <v>31353837.879999999</v>
      </c>
      <c r="D672" t="s">
        <v>16</v>
      </c>
      <c r="E672">
        <v>15</v>
      </c>
      <c r="F672">
        <v>0.78942394100000002</v>
      </c>
      <c r="G672">
        <v>3845398.96</v>
      </c>
      <c r="H672">
        <v>0</v>
      </c>
      <c r="I672">
        <v>8.4519453999999994E-2</v>
      </c>
      <c r="J672">
        <v>0</v>
      </c>
      <c r="K672">
        <v>0</v>
      </c>
      <c r="L672">
        <v>0</v>
      </c>
      <c r="M672">
        <v>1</v>
      </c>
      <c r="N672" t="s">
        <v>17</v>
      </c>
      <c r="O672" s="1">
        <v>0</v>
      </c>
    </row>
    <row r="673" spans="1:15" hidden="1" x14ac:dyDescent="0.2">
      <c r="A673" t="s">
        <v>29</v>
      </c>
      <c r="B673">
        <v>2015</v>
      </c>
      <c r="C673">
        <v>34489221.670000002</v>
      </c>
      <c r="D673" t="s">
        <v>16</v>
      </c>
      <c r="E673">
        <v>15</v>
      </c>
      <c r="F673">
        <v>0.791758611</v>
      </c>
      <c r="G673">
        <v>4145890.0580000002</v>
      </c>
      <c r="H673">
        <v>0</v>
      </c>
      <c r="I673">
        <v>8.4394294999999994E-2</v>
      </c>
      <c r="J673">
        <v>0</v>
      </c>
      <c r="K673">
        <v>0</v>
      </c>
      <c r="L673">
        <v>0</v>
      </c>
      <c r="M673">
        <v>1</v>
      </c>
      <c r="N673" t="s">
        <v>17</v>
      </c>
      <c r="O673" s="1">
        <v>0</v>
      </c>
    </row>
    <row r="674" spans="1:15" hidden="1" x14ac:dyDescent="0.2">
      <c r="A674" t="s">
        <v>29</v>
      </c>
      <c r="B674">
        <v>2015</v>
      </c>
      <c r="C674">
        <v>37938143.840000004</v>
      </c>
      <c r="D674" t="s">
        <v>16</v>
      </c>
      <c r="E674">
        <v>15</v>
      </c>
      <c r="F674">
        <v>0.79391909100000002</v>
      </c>
      <c r="G674">
        <v>4470857.1739999996</v>
      </c>
      <c r="H674">
        <v>0</v>
      </c>
      <c r="I674">
        <v>8.4273168999999995E-2</v>
      </c>
      <c r="J674">
        <v>0</v>
      </c>
      <c r="K674">
        <v>0</v>
      </c>
      <c r="L674">
        <v>0</v>
      </c>
      <c r="M674">
        <v>1</v>
      </c>
      <c r="N674" t="s">
        <v>17</v>
      </c>
      <c r="O674" s="1">
        <v>0</v>
      </c>
    </row>
    <row r="675" spans="1:15" hidden="1" x14ac:dyDescent="0.2">
      <c r="A675" t="s">
        <v>29</v>
      </c>
      <c r="B675">
        <v>2015</v>
      </c>
      <c r="C675">
        <v>41731958.219999999</v>
      </c>
      <c r="D675" t="s">
        <v>16</v>
      </c>
      <c r="E675">
        <v>15</v>
      </c>
      <c r="F675">
        <v>0.795912866</v>
      </c>
      <c r="G675">
        <v>4822289.0549999997</v>
      </c>
      <c r="H675">
        <v>0</v>
      </c>
      <c r="I675">
        <v>8.4156086000000005E-2</v>
      </c>
      <c r="J675">
        <v>0</v>
      </c>
      <c r="K675">
        <v>0</v>
      </c>
      <c r="L675">
        <v>0</v>
      </c>
      <c r="M675">
        <v>1</v>
      </c>
      <c r="N675" t="s">
        <v>17</v>
      </c>
      <c r="O675" s="1">
        <v>0</v>
      </c>
    </row>
    <row r="676" spans="1:15" hidden="1" x14ac:dyDescent="0.2">
      <c r="A676" t="s">
        <v>29</v>
      </c>
      <c r="B676">
        <v>2015</v>
      </c>
      <c r="C676">
        <v>45905154.049999997</v>
      </c>
      <c r="D676" t="s">
        <v>16</v>
      </c>
      <c r="E676">
        <v>15</v>
      </c>
      <c r="F676">
        <v>0.79774695900000003</v>
      </c>
      <c r="G676">
        <v>5202333.7419999996</v>
      </c>
      <c r="H676">
        <v>0</v>
      </c>
      <c r="I676">
        <v>8.4043033000000003E-2</v>
      </c>
      <c r="J676">
        <v>0</v>
      </c>
      <c r="K676">
        <v>0</v>
      </c>
      <c r="L676">
        <v>0</v>
      </c>
      <c r="M676">
        <v>1</v>
      </c>
      <c r="N676" t="s">
        <v>17</v>
      </c>
      <c r="O676" s="1">
        <v>0</v>
      </c>
    </row>
    <row r="677" spans="1:15" hidden="1" x14ac:dyDescent="0.2">
      <c r="A677" t="s">
        <v>29</v>
      </c>
      <c r="B677">
        <v>2015</v>
      </c>
      <c r="C677">
        <v>50495669.450000003</v>
      </c>
      <c r="D677" t="s">
        <v>16</v>
      </c>
      <c r="E677">
        <v>15</v>
      </c>
      <c r="F677">
        <v>0.79942793599999995</v>
      </c>
      <c r="G677">
        <v>5613310.9210000001</v>
      </c>
      <c r="H677">
        <v>0</v>
      </c>
      <c r="I677">
        <v>8.3933985000000003E-2</v>
      </c>
      <c r="J677">
        <v>0</v>
      </c>
      <c r="K677">
        <v>0</v>
      </c>
      <c r="L677">
        <v>0</v>
      </c>
      <c r="M677">
        <v>1</v>
      </c>
      <c r="N677" t="s">
        <v>17</v>
      </c>
      <c r="O677" s="1">
        <v>0</v>
      </c>
    </row>
    <row r="678" spans="1:15" hidden="1" x14ac:dyDescent="0.2">
      <c r="A678" t="s">
        <v>29</v>
      </c>
      <c r="B678">
        <v>2015</v>
      </c>
      <c r="C678">
        <v>55545236.399999999</v>
      </c>
      <c r="D678" t="s">
        <v>16</v>
      </c>
      <c r="E678">
        <v>15</v>
      </c>
      <c r="F678">
        <v>0.80096192499999996</v>
      </c>
      <c r="G678">
        <v>6057725.1869999999</v>
      </c>
      <c r="H678">
        <v>0</v>
      </c>
      <c r="I678">
        <v>8.3828900999999997E-2</v>
      </c>
      <c r="J678">
        <v>0</v>
      </c>
      <c r="K678">
        <v>0</v>
      </c>
      <c r="L678">
        <v>0</v>
      </c>
      <c r="M678">
        <v>1</v>
      </c>
      <c r="N678" t="s">
        <v>17</v>
      </c>
      <c r="O678" s="1">
        <v>0</v>
      </c>
    </row>
    <row r="679" spans="1:15" hidden="1" x14ac:dyDescent="0.2">
      <c r="A679" t="s">
        <v>29</v>
      </c>
      <c r="B679">
        <v>2015</v>
      </c>
      <c r="C679">
        <v>61099760.039999999</v>
      </c>
      <c r="D679" t="s">
        <v>16</v>
      </c>
      <c r="E679">
        <v>15</v>
      </c>
      <c r="F679">
        <v>0.80235462899999999</v>
      </c>
      <c r="G679">
        <v>6538280.2549999999</v>
      </c>
      <c r="H679">
        <v>0</v>
      </c>
      <c r="I679">
        <v>8.372773E-2</v>
      </c>
      <c r="J679">
        <v>0</v>
      </c>
      <c r="K679">
        <v>0</v>
      </c>
      <c r="L679">
        <v>0</v>
      </c>
      <c r="M679">
        <v>1</v>
      </c>
      <c r="N679" t="s">
        <v>17</v>
      </c>
      <c r="O679" s="1">
        <v>0</v>
      </c>
    </row>
    <row r="680" spans="1:15" hidden="1" x14ac:dyDescent="0.2">
      <c r="A680" t="s">
        <v>29</v>
      </c>
      <c r="B680">
        <v>2015</v>
      </c>
      <c r="C680">
        <v>67209736.040000007</v>
      </c>
      <c r="D680" t="s">
        <v>16</v>
      </c>
      <c r="E680">
        <v>15</v>
      </c>
      <c r="F680">
        <v>0.80361133799999995</v>
      </c>
      <c r="G680">
        <v>7057894.2130000005</v>
      </c>
      <c r="H680">
        <v>0</v>
      </c>
      <c r="I680">
        <v>8.3630409000000003E-2</v>
      </c>
      <c r="J680">
        <v>0</v>
      </c>
      <c r="K680">
        <v>0</v>
      </c>
      <c r="L680">
        <v>0</v>
      </c>
      <c r="M680">
        <v>1</v>
      </c>
      <c r="N680" t="s">
        <v>17</v>
      </c>
      <c r="O680" s="1">
        <v>0</v>
      </c>
    </row>
    <row r="681" spans="1:15" hidden="1" x14ac:dyDescent="0.2">
      <c r="A681" t="s">
        <v>29</v>
      </c>
      <c r="B681">
        <v>2015</v>
      </c>
      <c r="C681">
        <v>73930709.640000001</v>
      </c>
      <c r="D681" t="s">
        <v>16</v>
      </c>
      <c r="E681">
        <v>15</v>
      </c>
      <c r="F681">
        <v>0.80473695199999995</v>
      </c>
      <c r="G681">
        <v>7619715.8420000002</v>
      </c>
      <c r="H681">
        <v>0</v>
      </c>
      <c r="I681">
        <v>8.3536867000000001E-2</v>
      </c>
      <c r="J681">
        <v>0</v>
      </c>
      <c r="K681">
        <v>0</v>
      </c>
      <c r="L681">
        <v>0</v>
      </c>
      <c r="M681">
        <v>1</v>
      </c>
      <c r="N681" t="s">
        <v>17</v>
      </c>
      <c r="O681" s="1">
        <v>0</v>
      </c>
    </row>
    <row r="682" spans="1:15" hidden="1" x14ac:dyDescent="0.2">
      <c r="A682" t="s">
        <v>29</v>
      </c>
      <c r="B682">
        <v>2015</v>
      </c>
      <c r="C682">
        <v>81323780.609999999</v>
      </c>
      <c r="D682" t="s">
        <v>16</v>
      </c>
      <c r="E682">
        <v>15</v>
      </c>
      <c r="F682">
        <v>0.80573600000000001</v>
      </c>
      <c r="G682">
        <v>8227142.1100000003</v>
      </c>
      <c r="H682">
        <v>0</v>
      </c>
      <c r="I682">
        <v>8.3447025999999994E-2</v>
      </c>
      <c r="J682">
        <v>0</v>
      </c>
      <c r="K682">
        <v>0</v>
      </c>
      <c r="L682">
        <v>0</v>
      </c>
      <c r="M682">
        <v>1</v>
      </c>
      <c r="N682" t="s">
        <v>17</v>
      </c>
      <c r="O682" s="1">
        <v>0</v>
      </c>
    </row>
    <row r="683" spans="1:15" hidden="1" x14ac:dyDescent="0.2">
      <c r="A683" t="s">
        <v>29</v>
      </c>
      <c r="B683">
        <v>2015</v>
      </c>
      <c r="C683">
        <v>89456158.670000002</v>
      </c>
      <c r="D683" t="s">
        <v>16</v>
      </c>
      <c r="E683">
        <v>15</v>
      </c>
      <c r="F683">
        <v>0.80661265000000004</v>
      </c>
      <c r="G683">
        <v>8883836.8780000005</v>
      </c>
      <c r="H683">
        <v>0</v>
      </c>
      <c r="I683">
        <v>8.3360800999999998E-2</v>
      </c>
      <c r="J683">
        <v>0</v>
      </c>
      <c r="K683">
        <v>0</v>
      </c>
      <c r="L683">
        <v>0</v>
      </c>
      <c r="M683">
        <v>1</v>
      </c>
      <c r="N683" t="s">
        <v>17</v>
      </c>
      <c r="O683" s="1">
        <v>0</v>
      </c>
    </row>
    <row r="684" spans="1:15" hidden="1" x14ac:dyDescent="0.2">
      <c r="A684" t="s">
        <v>29</v>
      </c>
      <c r="B684">
        <v>2015</v>
      </c>
      <c r="C684">
        <v>98401774.540000007</v>
      </c>
      <c r="D684" t="s">
        <v>16</v>
      </c>
      <c r="E684">
        <v>15</v>
      </c>
      <c r="F684">
        <v>0.80752538399999996</v>
      </c>
      <c r="G684">
        <v>9593750.9260000009</v>
      </c>
      <c r="H684">
        <v>0</v>
      </c>
      <c r="I684">
        <v>8.3278104000000006E-2</v>
      </c>
      <c r="J684">
        <v>0</v>
      </c>
      <c r="K684">
        <v>0</v>
      </c>
      <c r="L684">
        <v>0</v>
      </c>
      <c r="M684">
        <v>1</v>
      </c>
      <c r="N684" t="s">
        <v>17</v>
      </c>
      <c r="O684" s="1">
        <v>0</v>
      </c>
    </row>
    <row r="685" spans="1:15" hidden="1" x14ac:dyDescent="0.2">
      <c r="A685" t="s">
        <v>29</v>
      </c>
      <c r="B685">
        <v>2015</v>
      </c>
      <c r="C685">
        <v>113162040.7</v>
      </c>
      <c r="D685" t="s">
        <v>16</v>
      </c>
      <c r="E685">
        <v>15</v>
      </c>
      <c r="F685">
        <v>0.80839174199999997</v>
      </c>
      <c r="G685">
        <v>10739980.33</v>
      </c>
      <c r="H685">
        <v>0</v>
      </c>
      <c r="I685">
        <v>8.3163018000000005E-2</v>
      </c>
      <c r="J685">
        <v>0</v>
      </c>
      <c r="K685">
        <v>0</v>
      </c>
      <c r="L685">
        <v>0</v>
      </c>
      <c r="M685">
        <v>1</v>
      </c>
      <c r="N685" t="s">
        <v>17</v>
      </c>
      <c r="O685" s="1">
        <v>0</v>
      </c>
    </row>
    <row r="686" spans="1:15" hidden="1" x14ac:dyDescent="0.2">
      <c r="A686" t="s">
        <v>29</v>
      </c>
      <c r="B686">
        <v>2015</v>
      </c>
      <c r="C686">
        <v>130136346.8</v>
      </c>
      <c r="D686" t="s">
        <v>16</v>
      </c>
      <c r="E686">
        <v>15</v>
      </c>
      <c r="F686">
        <v>0.80909127300000006</v>
      </c>
      <c r="G686">
        <v>12024613.300000001</v>
      </c>
      <c r="H686">
        <v>0</v>
      </c>
      <c r="I686">
        <v>8.3055008E-2</v>
      </c>
      <c r="J686">
        <v>0</v>
      </c>
      <c r="K686">
        <v>0</v>
      </c>
      <c r="L686">
        <v>0</v>
      </c>
      <c r="M686">
        <v>1</v>
      </c>
      <c r="N686" t="s">
        <v>17</v>
      </c>
      <c r="O686" s="1">
        <v>0</v>
      </c>
    </row>
    <row r="687" spans="1:15" hidden="1" x14ac:dyDescent="0.2">
      <c r="A687" t="s">
        <v>29</v>
      </c>
      <c r="B687">
        <v>2015</v>
      </c>
      <c r="C687">
        <v>156163616.19999999</v>
      </c>
      <c r="D687" t="s">
        <v>16</v>
      </c>
      <c r="E687">
        <v>15</v>
      </c>
      <c r="F687">
        <v>0.80952894200000003</v>
      </c>
      <c r="G687">
        <v>13935930.57</v>
      </c>
      <c r="H687">
        <v>0</v>
      </c>
      <c r="I687">
        <v>8.2924222000000006E-2</v>
      </c>
      <c r="J687">
        <v>0</v>
      </c>
      <c r="K687">
        <v>0</v>
      </c>
      <c r="L687">
        <v>0</v>
      </c>
      <c r="M687">
        <v>1</v>
      </c>
      <c r="N687" t="s">
        <v>17</v>
      </c>
      <c r="O687" s="1">
        <v>0</v>
      </c>
    </row>
    <row r="688" spans="1:15" hidden="1" x14ac:dyDescent="0.2">
      <c r="A688" t="s">
        <v>29</v>
      </c>
      <c r="B688">
        <v>2015</v>
      </c>
      <c r="C688">
        <v>187396339.40000001</v>
      </c>
      <c r="D688" t="s">
        <v>16</v>
      </c>
      <c r="E688">
        <v>15</v>
      </c>
      <c r="F688">
        <v>0.80959726399999998</v>
      </c>
      <c r="G688">
        <v>16152341.359999999</v>
      </c>
      <c r="H688">
        <v>0</v>
      </c>
      <c r="I688">
        <v>8.2804230000000006E-2</v>
      </c>
      <c r="J688">
        <v>0</v>
      </c>
      <c r="K688">
        <v>0</v>
      </c>
      <c r="L688">
        <v>0</v>
      </c>
      <c r="M688">
        <v>1</v>
      </c>
      <c r="N688" t="s">
        <v>17</v>
      </c>
      <c r="O688" s="1">
        <v>0</v>
      </c>
    </row>
    <row r="689" spans="1:15" hidden="1" x14ac:dyDescent="0.2">
      <c r="A689" t="s">
        <v>29</v>
      </c>
      <c r="B689">
        <v>2015</v>
      </c>
      <c r="C689">
        <v>224875607.30000001</v>
      </c>
      <c r="D689" t="s">
        <v>16</v>
      </c>
      <c r="E689">
        <v>15</v>
      </c>
      <c r="F689">
        <v>0.80930953800000005</v>
      </c>
      <c r="G689">
        <v>18721489.75</v>
      </c>
      <c r="H689">
        <v>0</v>
      </c>
      <c r="I689">
        <v>8.2694323E-2</v>
      </c>
      <c r="J689">
        <v>0</v>
      </c>
      <c r="K689">
        <v>0</v>
      </c>
      <c r="L689">
        <v>0</v>
      </c>
      <c r="M689">
        <v>1</v>
      </c>
      <c r="N689" t="s">
        <v>17</v>
      </c>
      <c r="O689" s="1">
        <v>0</v>
      </c>
    </row>
    <row r="690" spans="1:15" hidden="1" x14ac:dyDescent="0.2">
      <c r="A690" t="s">
        <v>29</v>
      </c>
      <c r="B690">
        <v>2015</v>
      </c>
      <c r="C690">
        <v>269850728.80000001</v>
      </c>
      <c r="D690" t="s">
        <v>16</v>
      </c>
      <c r="E690">
        <v>15</v>
      </c>
      <c r="F690">
        <v>0.80867692199999996</v>
      </c>
      <c r="G690">
        <v>21698141.75</v>
      </c>
      <c r="H690">
        <v>0</v>
      </c>
      <c r="I690">
        <v>8.2593804000000007E-2</v>
      </c>
      <c r="J690">
        <v>0</v>
      </c>
      <c r="K690">
        <v>0</v>
      </c>
      <c r="L690">
        <v>0</v>
      </c>
      <c r="M690">
        <v>1</v>
      </c>
      <c r="N690" t="s">
        <v>17</v>
      </c>
      <c r="O690" s="1">
        <v>0</v>
      </c>
    </row>
    <row r="691" spans="1:15" hidden="1" x14ac:dyDescent="0.2">
      <c r="A691" t="s">
        <v>29</v>
      </c>
      <c r="B691">
        <v>2015</v>
      </c>
      <c r="C691">
        <v>323820874.5</v>
      </c>
      <c r="D691" t="s">
        <v>16</v>
      </c>
      <c r="E691">
        <v>15</v>
      </c>
      <c r="F691">
        <v>0.80770888699999999</v>
      </c>
      <c r="G691">
        <v>25145170.710000001</v>
      </c>
      <c r="H691">
        <v>0</v>
      </c>
      <c r="I691">
        <v>8.2501992999999996E-2</v>
      </c>
      <c r="J691">
        <v>0</v>
      </c>
      <c r="K691">
        <v>0</v>
      </c>
      <c r="L691">
        <v>0</v>
      </c>
      <c r="M691">
        <v>1</v>
      </c>
      <c r="N691" t="s">
        <v>17</v>
      </c>
      <c r="O691" s="1">
        <v>0</v>
      </c>
    </row>
    <row r="692" spans="1:15" hidden="1" x14ac:dyDescent="0.2">
      <c r="A692" t="s">
        <v>29</v>
      </c>
      <c r="B692">
        <v>2015</v>
      </c>
      <c r="C692">
        <v>388585049.39999998</v>
      </c>
      <c r="D692" t="s">
        <v>16</v>
      </c>
      <c r="E692">
        <v>15</v>
      </c>
      <c r="F692">
        <v>0.80641364900000001</v>
      </c>
      <c r="G692">
        <v>29134662.030000001</v>
      </c>
      <c r="H692">
        <v>0</v>
      </c>
      <c r="I692">
        <v>8.2418236000000006E-2</v>
      </c>
      <c r="J692">
        <v>0</v>
      </c>
      <c r="K692">
        <v>0</v>
      </c>
      <c r="L692">
        <v>0</v>
      </c>
      <c r="M692">
        <v>1</v>
      </c>
      <c r="N692" t="s">
        <v>17</v>
      </c>
      <c r="O692" s="1">
        <v>0</v>
      </c>
    </row>
    <row r="693" spans="1:15" hidden="1" x14ac:dyDescent="0.2">
      <c r="A693" t="s">
        <v>29</v>
      </c>
      <c r="B693">
        <v>2015</v>
      </c>
      <c r="C693">
        <v>466302059.30000001</v>
      </c>
      <c r="D693" t="s">
        <v>16</v>
      </c>
      <c r="E693">
        <v>15</v>
      </c>
      <c r="F693">
        <v>0.80479858100000001</v>
      </c>
      <c r="G693">
        <v>33749148.670000002</v>
      </c>
      <c r="H693">
        <v>0</v>
      </c>
      <c r="I693">
        <v>8.2341907000000006E-2</v>
      </c>
      <c r="J693">
        <v>0</v>
      </c>
      <c r="K693">
        <v>0</v>
      </c>
      <c r="L693">
        <v>0</v>
      </c>
      <c r="M693">
        <v>1</v>
      </c>
      <c r="N693" t="s">
        <v>17</v>
      </c>
      <c r="O693" s="1">
        <v>0</v>
      </c>
    </row>
    <row r="694" spans="1:15" hidden="1" x14ac:dyDescent="0.2">
      <c r="A694" t="s">
        <v>29</v>
      </c>
      <c r="B694">
        <v>2015</v>
      </c>
      <c r="C694">
        <v>559562471.20000005</v>
      </c>
      <c r="D694" t="s">
        <v>16</v>
      </c>
      <c r="E694">
        <v>15</v>
      </c>
      <c r="F694">
        <v>0.80287059999999999</v>
      </c>
      <c r="G694">
        <v>39082989.549999997</v>
      </c>
      <c r="H694">
        <v>0</v>
      </c>
      <c r="I694">
        <v>8.2272416000000001E-2</v>
      </c>
      <c r="J694">
        <v>0</v>
      </c>
      <c r="K694">
        <v>0</v>
      </c>
      <c r="L694">
        <v>0</v>
      </c>
      <c r="M694">
        <v>1</v>
      </c>
      <c r="N694" t="s">
        <v>17</v>
      </c>
      <c r="O694" s="1">
        <v>0</v>
      </c>
    </row>
    <row r="695" spans="1:15" hidden="1" x14ac:dyDescent="0.2">
      <c r="A695" t="s">
        <v>29</v>
      </c>
      <c r="B695">
        <v>2015</v>
      </c>
      <c r="C695">
        <v>671474965.39999998</v>
      </c>
      <c r="D695" t="s">
        <v>16</v>
      </c>
      <c r="E695">
        <v>15</v>
      </c>
      <c r="F695">
        <v>1</v>
      </c>
      <c r="G695">
        <v>45243903.880000003</v>
      </c>
      <c r="H695">
        <v>0</v>
      </c>
      <c r="I695">
        <v>8.2209200999999996E-2</v>
      </c>
      <c r="J695">
        <v>0</v>
      </c>
      <c r="K695">
        <v>0</v>
      </c>
      <c r="L695">
        <v>0</v>
      </c>
      <c r="M695">
        <v>1</v>
      </c>
      <c r="N695" t="s">
        <v>17</v>
      </c>
      <c r="O695" s="1">
        <v>0</v>
      </c>
    </row>
    <row r="696" spans="1:15" hidden="1" x14ac:dyDescent="0.2">
      <c r="A696" t="s">
        <v>30</v>
      </c>
      <c r="B696">
        <v>2015</v>
      </c>
      <c r="C696">
        <v>1054051.9709999999</v>
      </c>
      <c r="D696" t="s">
        <v>16</v>
      </c>
      <c r="E696">
        <v>30</v>
      </c>
      <c r="F696">
        <v>0.71160408799999997</v>
      </c>
      <c r="G696">
        <v>1236285.7960000001</v>
      </c>
      <c r="H696">
        <v>0</v>
      </c>
      <c r="I696">
        <v>0.21992199000000001</v>
      </c>
      <c r="J696">
        <v>0</v>
      </c>
      <c r="K696">
        <v>0</v>
      </c>
      <c r="L696">
        <v>0</v>
      </c>
      <c r="M696">
        <v>1</v>
      </c>
      <c r="N696" t="s">
        <v>17</v>
      </c>
      <c r="O696" s="1">
        <v>0</v>
      </c>
    </row>
    <row r="697" spans="1:15" hidden="1" x14ac:dyDescent="0.2">
      <c r="A697" t="s">
        <v>30</v>
      </c>
      <c r="B697">
        <v>2015</v>
      </c>
      <c r="C697">
        <v>1830268.0689999999</v>
      </c>
      <c r="D697" t="s">
        <v>16</v>
      </c>
      <c r="E697">
        <v>30</v>
      </c>
      <c r="F697">
        <v>0.71520368000000001</v>
      </c>
      <c r="G697">
        <v>1830866.6140000001</v>
      </c>
      <c r="H697">
        <v>0</v>
      </c>
      <c r="I697">
        <v>0.18365588199999999</v>
      </c>
      <c r="J697">
        <v>0</v>
      </c>
      <c r="K697">
        <v>0</v>
      </c>
      <c r="L697">
        <v>0</v>
      </c>
      <c r="M697">
        <v>1</v>
      </c>
      <c r="N697" t="s">
        <v>17</v>
      </c>
      <c r="O697" s="1">
        <v>0</v>
      </c>
    </row>
    <row r="698" spans="1:15" hidden="1" x14ac:dyDescent="0.2">
      <c r="A698" t="s">
        <v>30</v>
      </c>
      <c r="B698">
        <v>2015</v>
      </c>
      <c r="C698">
        <v>3211772.5589999999</v>
      </c>
      <c r="D698" t="s">
        <v>16</v>
      </c>
      <c r="E698">
        <v>30</v>
      </c>
      <c r="F698">
        <v>0.72097674199999995</v>
      </c>
      <c r="G698">
        <v>2737353.9539999999</v>
      </c>
      <c r="H698">
        <v>0</v>
      </c>
      <c r="I698">
        <v>0.15490116500000001</v>
      </c>
      <c r="J698">
        <v>0</v>
      </c>
      <c r="K698">
        <v>0</v>
      </c>
      <c r="L698">
        <v>0</v>
      </c>
      <c r="M698">
        <v>1</v>
      </c>
      <c r="N698" t="s">
        <v>17</v>
      </c>
      <c r="O698" s="1">
        <v>0</v>
      </c>
    </row>
    <row r="699" spans="1:15" hidden="1" x14ac:dyDescent="0.2">
      <c r="A699" t="s">
        <v>30</v>
      </c>
      <c r="B699">
        <v>2015</v>
      </c>
      <c r="C699">
        <v>10036819.66</v>
      </c>
      <c r="D699" t="s">
        <v>16</v>
      </c>
      <c r="E699">
        <v>30</v>
      </c>
      <c r="F699">
        <v>0.72857259200000002</v>
      </c>
      <c r="G699">
        <v>6224540.0099999998</v>
      </c>
      <c r="H699">
        <v>0</v>
      </c>
      <c r="I699">
        <v>0.11502633600000001</v>
      </c>
      <c r="J699">
        <v>0</v>
      </c>
      <c r="K699">
        <v>0</v>
      </c>
      <c r="L699">
        <v>0</v>
      </c>
      <c r="M699">
        <v>1</v>
      </c>
      <c r="N699" t="s">
        <v>17</v>
      </c>
      <c r="O699" s="1">
        <v>0</v>
      </c>
    </row>
    <row r="700" spans="1:15" hidden="1" x14ac:dyDescent="0.2">
      <c r="A700" t="s">
        <v>30</v>
      </c>
      <c r="B700">
        <v>2015</v>
      </c>
      <c r="C700">
        <v>31609017.359999999</v>
      </c>
      <c r="D700" t="s">
        <v>16</v>
      </c>
      <c r="E700">
        <v>30</v>
      </c>
      <c r="F700">
        <v>0.73509043699999999</v>
      </c>
      <c r="G700">
        <v>14357967.470000001</v>
      </c>
      <c r="H700">
        <v>0</v>
      </c>
      <c r="I700">
        <v>9.1376200000000005E-2</v>
      </c>
      <c r="J700">
        <v>0</v>
      </c>
      <c r="K700">
        <v>0</v>
      </c>
      <c r="L700">
        <v>0</v>
      </c>
      <c r="M700">
        <v>1</v>
      </c>
      <c r="N700" t="s">
        <v>17</v>
      </c>
      <c r="O700" s="1">
        <v>0</v>
      </c>
    </row>
    <row r="701" spans="1:15" hidden="1" x14ac:dyDescent="0.2">
      <c r="A701" t="s">
        <v>30</v>
      </c>
      <c r="B701">
        <v>2015</v>
      </c>
      <c r="C701">
        <v>99788337.689999998</v>
      </c>
      <c r="D701" t="s">
        <v>16</v>
      </c>
      <c r="E701">
        <v>30</v>
      </c>
      <c r="F701">
        <v>0.73937964700000003</v>
      </c>
      <c r="G701">
        <v>33427252.370000001</v>
      </c>
      <c r="H701">
        <v>0</v>
      </c>
      <c r="I701">
        <v>7.7595748000000006E-2</v>
      </c>
      <c r="J701">
        <v>0</v>
      </c>
      <c r="K701">
        <v>0</v>
      </c>
      <c r="L701">
        <v>0</v>
      </c>
      <c r="M701">
        <v>1</v>
      </c>
      <c r="N701" t="s">
        <v>17</v>
      </c>
      <c r="O701" s="1">
        <v>0</v>
      </c>
    </row>
    <row r="702" spans="1:15" hidden="1" x14ac:dyDescent="0.2">
      <c r="A702" t="s">
        <v>30</v>
      </c>
      <c r="B702">
        <v>2015</v>
      </c>
      <c r="C702">
        <v>315268823.30000001</v>
      </c>
      <c r="D702" t="s">
        <v>16</v>
      </c>
      <c r="E702">
        <v>30</v>
      </c>
      <c r="F702">
        <v>0.84159509099999996</v>
      </c>
      <c r="G702">
        <v>78252039.799999997</v>
      </c>
      <c r="H702">
        <v>0</v>
      </c>
      <c r="I702">
        <v>6.9634460999999995E-2</v>
      </c>
      <c r="J702">
        <v>0</v>
      </c>
      <c r="K702">
        <v>0</v>
      </c>
      <c r="L702">
        <v>0</v>
      </c>
      <c r="M702">
        <v>1</v>
      </c>
      <c r="N702" t="s">
        <v>17</v>
      </c>
      <c r="O702" s="1">
        <v>0</v>
      </c>
    </row>
    <row r="703" spans="1:15" hidden="1" x14ac:dyDescent="0.2">
      <c r="A703" t="s">
        <v>30</v>
      </c>
      <c r="B703">
        <v>2015</v>
      </c>
      <c r="C703">
        <v>996293619.89999998</v>
      </c>
      <c r="D703" t="s">
        <v>16</v>
      </c>
      <c r="E703">
        <v>30</v>
      </c>
      <c r="F703">
        <v>0.76410542800000003</v>
      </c>
      <c r="G703">
        <v>206084845.09999999</v>
      </c>
      <c r="H703">
        <v>0</v>
      </c>
      <c r="I703">
        <v>6.5164901999999997E-2</v>
      </c>
      <c r="J703">
        <v>0</v>
      </c>
      <c r="K703">
        <v>0</v>
      </c>
      <c r="L703">
        <v>0</v>
      </c>
      <c r="M703">
        <v>1</v>
      </c>
      <c r="N703" t="s">
        <v>17</v>
      </c>
      <c r="O703" s="1">
        <v>0</v>
      </c>
    </row>
    <row r="704" spans="1:15" hidden="1" x14ac:dyDescent="0.2">
      <c r="A704" t="s">
        <v>30</v>
      </c>
      <c r="B704">
        <v>2020</v>
      </c>
      <c r="C704">
        <v>1054051.9709999999</v>
      </c>
      <c r="D704" t="s">
        <v>16</v>
      </c>
      <c r="E704">
        <v>30</v>
      </c>
      <c r="F704">
        <v>0.71049159799999995</v>
      </c>
      <c r="G704">
        <v>1097566.9069999999</v>
      </c>
      <c r="H704">
        <v>0</v>
      </c>
      <c r="I704">
        <v>0.24210759100000001</v>
      </c>
      <c r="J704">
        <v>0</v>
      </c>
      <c r="K704">
        <v>0</v>
      </c>
      <c r="L704">
        <v>0</v>
      </c>
      <c r="M704">
        <v>1</v>
      </c>
      <c r="N704" t="s">
        <v>17</v>
      </c>
      <c r="O704" s="1">
        <v>0</v>
      </c>
    </row>
    <row r="705" spans="1:15" hidden="1" x14ac:dyDescent="0.2">
      <c r="A705" t="s">
        <v>30</v>
      </c>
      <c r="B705">
        <v>2020</v>
      </c>
      <c r="C705">
        <v>1830268.0689999999</v>
      </c>
      <c r="D705" t="s">
        <v>16</v>
      </c>
      <c r="E705">
        <v>30</v>
      </c>
      <c r="F705">
        <v>0.71400448100000002</v>
      </c>
      <c r="G705">
        <v>1624434.5519999999</v>
      </c>
      <c r="H705">
        <v>0</v>
      </c>
      <c r="I705">
        <v>0.200700976</v>
      </c>
      <c r="J705">
        <v>0</v>
      </c>
      <c r="K705">
        <v>0</v>
      </c>
      <c r="L705">
        <v>0</v>
      </c>
      <c r="M705">
        <v>1</v>
      </c>
      <c r="N705" t="s">
        <v>17</v>
      </c>
      <c r="O705" s="1">
        <v>0</v>
      </c>
    </row>
    <row r="706" spans="1:15" hidden="1" x14ac:dyDescent="0.2">
      <c r="A706" t="s">
        <v>30</v>
      </c>
      <c r="B706">
        <v>2020</v>
      </c>
      <c r="C706">
        <v>3211772.5589999999</v>
      </c>
      <c r="D706" t="s">
        <v>16</v>
      </c>
      <c r="E706">
        <v>30</v>
      </c>
      <c r="F706">
        <v>0.71968409899999997</v>
      </c>
      <c r="G706">
        <v>2427077.1970000002</v>
      </c>
      <c r="H706">
        <v>0</v>
      </c>
      <c r="I706">
        <v>0.16784837699999999</v>
      </c>
      <c r="J706">
        <v>0</v>
      </c>
      <c r="K706">
        <v>0</v>
      </c>
      <c r="L706">
        <v>0</v>
      </c>
      <c r="M706">
        <v>1</v>
      </c>
      <c r="N706" t="s">
        <v>17</v>
      </c>
      <c r="O706" s="1">
        <v>0</v>
      </c>
    </row>
    <row r="707" spans="1:15" hidden="1" x14ac:dyDescent="0.2">
      <c r="A707" t="s">
        <v>30</v>
      </c>
      <c r="B707">
        <v>2020</v>
      </c>
      <c r="C707">
        <v>10036819.66</v>
      </c>
      <c r="D707" t="s">
        <v>16</v>
      </c>
      <c r="E707">
        <v>30</v>
      </c>
      <c r="F707">
        <v>0.72729786399999996</v>
      </c>
      <c r="G707">
        <v>5510870.7939999998</v>
      </c>
      <c r="H707">
        <v>0</v>
      </c>
      <c r="I707">
        <v>0.122234866</v>
      </c>
      <c r="J707">
        <v>0</v>
      </c>
      <c r="K707">
        <v>0</v>
      </c>
      <c r="L707">
        <v>0</v>
      </c>
      <c r="M707">
        <v>1</v>
      </c>
      <c r="N707" t="s">
        <v>17</v>
      </c>
      <c r="O707" s="1">
        <v>0</v>
      </c>
    </row>
    <row r="708" spans="1:15" hidden="1" x14ac:dyDescent="0.2">
      <c r="A708" t="s">
        <v>30</v>
      </c>
      <c r="B708">
        <v>2020</v>
      </c>
      <c r="C708">
        <v>31609017.359999999</v>
      </c>
      <c r="D708" t="s">
        <v>16</v>
      </c>
      <c r="E708">
        <v>30</v>
      </c>
      <c r="F708">
        <v>0.73411650799999995</v>
      </c>
      <c r="G708">
        <v>12693191.810000001</v>
      </c>
      <c r="H708">
        <v>0</v>
      </c>
      <c r="I708">
        <v>9.5120562000000006E-2</v>
      </c>
      <c r="J708">
        <v>0</v>
      </c>
      <c r="K708">
        <v>0</v>
      </c>
      <c r="L708">
        <v>0</v>
      </c>
      <c r="M708">
        <v>1</v>
      </c>
      <c r="N708" t="s">
        <v>17</v>
      </c>
      <c r="O708" s="1">
        <v>0</v>
      </c>
    </row>
    <row r="709" spans="1:15" hidden="1" x14ac:dyDescent="0.2">
      <c r="A709" t="s">
        <v>30</v>
      </c>
      <c r="B709">
        <v>2020</v>
      </c>
      <c r="C709">
        <v>99788337.689999998</v>
      </c>
      <c r="D709" t="s">
        <v>16</v>
      </c>
      <c r="E709">
        <v>30</v>
      </c>
      <c r="F709">
        <v>0.73912209699999998</v>
      </c>
      <c r="G709">
        <v>29518365.48</v>
      </c>
      <c r="H709">
        <v>0</v>
      </c>
      <c r="I709">
        <v>7.9278438000000007E-2</v>
      </c>
      <c r="J709">
        <v>0</v>
      </c>
      <c r="K709">
        <v>0</v>
      </c>
      <c r="L709">
        <v>0</v>
      </c>
      <c r="M709">
        <v>1</v>
      </c>
      <c r="N709" t="s">
        <v>17</v>
      </c>
      <c r="O709" s="1">
        <v>0</v>
      </c>
    </row>
    <row r="710" spans="1:15" hidden="1" x14ac:dyDescent="0.2">
      <c r="A710" t="s">
        <v>30</v>
      </c>
      <c r="B710">
        <v>2020</v>
      </c>
      <c r="C710">
        <v>315268823.30000001</v>
      </c>
      <c r="D710" t="s">
        <v>16</v>
      </c>
      <c r="E710">
        <v>30</v>
      </c>
      <c r="F710">
        <v>0.83421417600000003</v>
      </c>
      <c r="G710">
        <v>69081000.739999995</v>
      </c>
      <c r="H710">
        <v>0</v>
      </c>
      <c r="I710">
        <v>7.0103350999999994E-2</v>
      </c>
      <c r="J710">
        <v>0</v>
      </c>
      <c r="K710">
        <v>0</v>
      </c>
      <c r="L710">
        <v>0</v>
      </c>
      <c r="M710">
        <v>1</v>
      </c>
      <c r="N710" t="s">
        <v>17</v>
      </c>
      <c r="O710" s="1">
        <v>0</v>
      </c>
    </row>
    <row r="711" spans="1:15" hidden="1" x14ac:dyDescent="0.2">
      <c r="A711" t="s">
        <v>30</v>
      </c>
      <c r="B711">
        <v>2020</v>
      </c>
      <c r="C711">
        <v>996293619.89999998</v>
      </c>
      <c r="D711" t="s">
        <v>16</v>
      </c>
      <c r="E711">
        <v>30</v>
      </c>
      <c r="F711">
        <v>0.76439307199999995</v>
      </c>
      <c r="G711">
        <v>180393431.09999999</v>
      </c>
      <c r="H711">
        <v>0</v>
      </c>
      <c r="I711">
        <v>6.4931320000000001E-2</v>
      </c>
      <c r="J711">
        <v>0</v>
      </c>
      <c r="K711">
        <v>0</v>
      </c>
      <c r="L711">
        <v>0</v>
      </c>
      <c r="M711">
        <v>1</v>
      </c>
      <c r="N711" t="s">
        <v>17</v>
      </c>
      <c r="O711" s="1">
        <v>0</v>
      </c>
    </row>
    <row r="712" spans="1:15" hidden="1" x14ac:dyDescent="0.2">
      <c r="A712" t="s">
        <v>30</v>
      </c>
      <c r="B712">
        <v>2025</v>
      </c>
      <c r="C712">
        <v>1054051.9709999999</v>
      </c>
      <c r="D712" t="s">
        <v>16</v>
      </c>
      <c r="E712">
        <v>30</v>
      </c>
      <c r="F712">
        <v>0.70905620499999999</v>
      </c>
      <c r="G712">
        <v>958848.01780000003</v>
      </c>
      <c r="H712">
        <v>0</v>
      </c>
      <c r="I712">
        <v>0.26429319200000001</v>
      </c>
      <c r="J712">
        <v>0</v>
      </c>
      <c r="K712">
        <v>0</v>
      </c>
      <c r="L712">
        <v>0</v>
      </c>
      <c r="M712">
        <v>1</v>
      </c>
      <c r="N712" t="s">
        <v>17</v>
      </c>
      <c r="O712" s="1">
        <v>0</v>
      </c>
    </row>
    <row r="713" spans="1:15" hidden="1" x14ac:dyDescent="0.2">
      <c r="A713" t="s">
        <v>30</v>
      </c>
      <c r="B713">
        <v>2025</v>
      </c>
      <c r="C713">
        <v>1830268.0689999999</v>
      </c>
      <c r="D713" t="s">
        <v>16</v>
      </c>
      <c r="E713">
        <v>30</v>
      </c>
      <c r="F713">
        <v>0.71245492600000004</v>
      </c>
      <c r="G713">
        <v>1418002.4890000001</v>
      </c>
      <c r="H713">
        <v>0</v>
      </c>
      <c r="I713">
        <v>0.21774606899999999</v>
      </c>
      <c r="J713">
        <v>0</v>
      </c>
      <c r="K713">
        <v>0</v>
      </c>
      <c r="L713">
        <v>0</v>
      </c>
      <c r="M713">
        <v>1</v>
      </c>
      <c r="N713" t="s">
        <v>17</v>
      </c>
      <c r="O713" s="1">
        <v>0</v>
      </c>
    </row>
    <row r="714" spans="1:15" hidden="1" x14ac:dyDescent="0.2">
      <c r="A714" t="s">
        <v>30</v>
      </c>
      <c r="B714">
        <v>2025</v>
      </c>
      <c r="C714">
        <v>3211772.5589999999</v>
      </c>
      <c r="D714" t="s">
        <v>16</v>
      </c>
      <c r="E714">
        <v>30</v>
      </c>
      <c r="F714">
        <v>0.71800968099999996</v>
      </c>
      <c r="G714">
        <v>2116800.44</v>
      </c>
      <c r="H714">
        <v>0</v>
      </c>
      <c r="I714">
        <v>0.18079558900000001</v>
      </c>
      <c r="J714">
        <v>0</v>
      </c>
      <c r="K714">
        <v>0</v>
      </c>
      <c r="L714">
        <v>0</v>
      </c>
      <c r="M714">
        <v>1</v>
      </c>
      <c r="N714" t="s">
        <v>17</v>
      </c>
      <c r="O714" s="1">
        <v>0</v>
      </c>
    </row>
    <row r="715" spans="1:15" hidden="1" x14ac:dyDescent="0.2">
      <c r="A715" t="s">
        <v>30</v>
      </c>
      <c r="B715">
        <v>2025</v>
      </c>
      <c r="C715">
        <v>10036819.66</v>
      </c>
      <c r="D715" t="s">
        <v>16</v>
      </c>
      <c r="E715">
        <v>30</v>
      </c>
      <c r="F715">
        <v>0.72564107600000005</v>
      </c>
      <c r="G715">
        <v>4797201.5789999999</v>
      </c>
      <c r="H715">
        <v>0</v>
      </c>
      <c r="I715">
        <v>0.12944339699999999</v>
      </c>
      <c r="J715">
        <v>0</v>
      </c>
      <c r="K715">
        <v>0</v>
      </c>
      <c r="L715">
        <v>0</v>
      </c>
      <c r="M715">
        <v>1</v>
      </c>
      <c r="N715" t="s">
        <v>17</v>
      </c>
      <c r="O715" s="1">
        <v>0</v>
      </c>
    </row>
    <row r="716" spans="1:15" hidden="1" x14ac:dyDescent="0.2">
      <c r="A716" t="s">
        <v>30</v>
      </c>
      <c r="B716">
        <v>2025</v>
      </c>
      <c r="C716">
        <v>31609017.359999999</v>
      </c>
      <c r="D716" t="s">
        <v>16</v>
      </c>
      <c r="E716">
        <v>30</v>
      </c>
      <c r="F716">
        <v>0.73284690699999999</v>
      </c>
      <c r="G716">
        <v>11028416.140000001</v>
      </c>
      <c r="H716">
        <v>0</v>
      </c>
      <c r="I716">
        <v>9.8864922999999993E-2</v>
      </c>
      <c r="J716">
        <v>0</v>
      </c>
      <c r="K716">
        <v>0</v>
      </c>
      <c r="L716">
        <v>0</v>
      </c>
      <c r="M716">
        <v>1</v>
      </c>
      <c r="N716" t="s">
        <v>17</v>
      </c>
      <c r="O716" s="1">
        <v>0</v>
      </c>
    </row>
    <row r="717" spans="1:15" hidden="1" x14ac:dyDescent="0.2">
      <c r="A717" t="s">
        <v>30</v>
      </c>
      <c r="B717">
        <v>2025</v>
      </c>
      <c r="C717">
        <v>99788337.689999998</v>
      </c>
      <c r="D717" t="s">
        <v>16</v>
      </c>
      <c r="E717">
        <v>30</v>
      </c>
      <c r="F717">
        <v>0.73878581099999996</v>
      </c>
      <c r="G717">
        <v>25609478.59</v>
      </c>
      <c r="H717">
        <v>0</v>
      </c>
      <c r="I717">
        <v>8.0961127999999993E-2</v>
      </c>
      <c r="J717">
        <v>0</v>
      </c>
      <c r="K717">
        <v>0</v>
      </c>
      <c r="L717">
        <v>0</v>
      </c>
      <c r="M717">
        <v>1</v>
      </c>
      <c r="N717" t="s">
        <v>17</v>
      </c>
      <c r="O717" s="1">
        <v>0</v>
      </c>
    </row>
    <row r="718" spans="1:15" hidden="1" x14ac:dyDescent="0.2">
      <c r="A718" t="s">
        <v>30</v>
      </c>
      <c r="B718">
        <v>2025</v>
      </c>
      <c r="C718">
        <v>315268823.30000001</v>
      </c>
      <c r="D718" t="s">
        <v>16</v>
      </c>
      <c r="E718">
        <v>30</v>
      </c>
      <c r="F718">
        <v>0.82447812899999995</v>
      </c>
      <c r="G718">
        <v>59909961.68</v>
      </c>
      <c r="H718">
        <v>0</v>
      </c>
      <c r="I718">
        <v>7.0572240999999994E-2</v>
      </c>
      <c r="J718">
        <v>0</v>
      </c>
      <c r="K718">
        <v>0</v>
      </c>
      <c r="L718">
        <v>0</v>
      </c>
      <c r="M718">
        <v>1</v>
      </c>
      <c r="N718" t="s">
        <v>17</v>
      </c>
      <c r="O718" s="1">
        <v>0</v>
      </c>
    </row>
    <row r="719" spans="1:15" hidden="1" x14ac:dyDescent="0.2">
      <c r="A719" t="s">
        <v>30</v>
      </c>
      <c r="B719">
        <v>2025</v>
      </c>
      <c r="C719">
        <v>996293619.89999998</v>
      </c>
      <c r="D719" t="s">
        <v>16</v>
      </c>
      <c r="E719">
        <v>30</v>
      </c>
      <c r="F719">
        <v>0.74881813399999997</v>
      </c>
      <c r="G719">
        <v>154702017.19999999</v>
      </c>
      <c r="H719">
        <v>0</v>
      </c>
      <c r="I719">
        <v>6.4697738000000005E-2</v>
      </c>
      <c r="J719">
        <v>0</v>
      </c>
      <c r="K719">
        <v>0</v>
      </c>
      <c r="L719">
        <v>0</v>
      </c>
      <c r="M719">
        <v>1</v>
      </c>
      <c r="N719" t="s">
        <v>17</v>
      </c>
      <c r="O719" s="1">
        <v>0</v>
      </c>
    </row>
    <row r="720" spans="1:15" hidden="1" x14ac:dyDescent="0.2">
      <c r="A720" t="s">
        <v>30</v>
      </c>
      <c r="B720">
        <v>2030</v>
      </c>
      <c r="C720">
        <v>1054051.9709999999</v>
      </c>
      <c r="D720" t="s">
        <v>16</v>
      </c>
      <c r="E720">
        <v>30</v>
      </c>
      <c r="F720">
        <v>0.70851022399999997</v>
      </c>
      <c r="G720">
        <v>914889.52720000001</v>
      </c>
      <c r="H720">
        <v>0</v>
      </c>
      <c r="I720">
        <v>0.27379330099999999</v>
      </c>
      <c r="J720">
        <v>0</v>
      </c>
      <c r="K720">
        <v>0</v>
      </c>
      <c r="L720">
        <v>0</v>
      </c>
      <c r="M720">
        <v>1</v>
      </c>
      <c r="N720" t="s">
        <v>17</v>
      </c>
      <c r="O720" s="1">
        <v>0</v>
      </c>
    </row>
    <row r="721" spans="1:15" hidden="1" x14ac:dyDescent="0.2">
      <c r="A721" t="s">
        <v>30</v>
      </c>
      <c r="B721">
        <v>2030</v>
      </c>
      <c r="C721">
        <v>1830268.0689999999</v>
      </c>
      <c r="D721" t="s">
        <v>16</v>
      </c>
      <c r="E721">
        <v>30</v>
      </c>
      <c r="F721">
        <v>0.71186484400000005</v>
      </c>
      <c r="G721">
        <v>1352586.439</v>
      </c>
      <c r="H721">
        <v>0</v>
      </c>
      <c r="I721">
        <v>0.22505743</v>
      </c>
      <c r="J721">
        <v>0</v>
      </c>
      <c r="K721">
        <v>0</v>
      </c>
      <c r="L721">
        <v>0</v>
      </c>
      <c r="M721">
        <v>1</v>
      </c>
      <c r="N721" t="s">
        <v>17</v>
      </c>
      <c r="O721" s="1">
        <v>0</v>
      </c>
    </row>
    <row r="722" spans="1:15" hidden="1" x14ac:dyDescent="0.2">
      <c r="A722" t="s">
        <v>30</v>
      </c>
      <c r="B722">
        <v>2030</v>
      </c>
      <c r="C722">
        <v>3211772.5589999999</v>
      </c>
      <c r="D722" t="s">
        <v>16</v>
      </c>
      <c r="E722">
        <v>30</v>
      </c>
      <c r="F722">
        <v>0.71737082399999996</v>
      </c>
      <c r="G722">
        <v>2018477.148</v>
      </c>
      <c r="H722">
        <v>0</v>
      </c>
      <c r="I722">
        <v>0.186359633</v>
      </c>
      <c r="J722">
        <v>0</v>
      </c>
      <c r="K722">
        <v>0</v>
      </c>
      <c r="L722">
        <v>0</v>
      </c>
      <c r="M722">
        <v>1</v>
      </c>
      <c r="N722" t="s">
        <v>17</v>
      </c>
      <c r="O722" s="1">
        <v>0</v>
      </c>
    </row>
    <row r="723" spans="1:15" hidden="1" x14ac:dyDescent="0.2">
      <c r="A723" t="s">
        <v>30</v>
      </c>
      <c r="B723">
        <v>2030</v>
      </c>
      <c r="C723">
        <v>10036819.66</v>
      </c>
      <c r="D723" t="s">
        <v>16</v>
      </c>
      <c r="E723">
        <v>30</v>
      </c>
      <c r="F723">
        <v>0.72500728000000003</v>
      </c>
      <c r="G723">
        <v>4571047.6519999998</v>
      </c>
      <c r="H723">
        <v>0</v>
      </c>
      <c r="I723">
        <v>0.132554006</v>
      </c>
      <c r="J723">
        <v>0</v>
      </c>
      <c r="K723">
        <v>0</v>
      </c>
      <c r="L723">
        <v>0</v>
      </c>
      <c r="M723">
        <v>1</v>
      </c>
      <c r="N723" t="s">
        <v>17</v>
      </c>
      <c r="O723" s="1">
        <v>0</v>
      </c>
    </row>
    <row r="724" spans="1:15" hidden="1" x14ac:dyDescent="0.2">
      <c r="A724" t="s">
        <v>30</v>
      </c>
      <c r="B724">
        <v>2030</v>
      </c>
      <c r="C724">
        <v>31609017.359999999</v>
      </c>
      <c r="D724" t="s">
        <v>16</v>
      </c>
      <c r="E724">
        <v>30</v>
      </c>
      <c r="F724">
        <v>0.73236009899999999</v>
      </c>
      <c r="G724">
        <v>10500867.039999999</v>
      </c>
      <c r="H724">
        <v>0</v>
      </c>
      <c r="I724">
        <v>0.100487304</v>
      </c>
      <c r="J724">
        <v>0</v>
      </c>
      <c r="K724">
        <v>0</v>
      </c>
      <c r="L724">
        <v>0</v>
      </c>
      <c r="M724">
        <v>1</v>
      </c>
      <c r="N724" t="s">
        <v>17</v>
      </c>
      <c r="O724" s="1">
        <v>0</v>
      </c>
    </row>
    <row r="725" spans="1:15" hidden="1" x14ac:dyDescent="0.2">
      <c r="A725" t="s">
        <v>30</v>
      </c>
      <c r="B725">
        <v>2030</v>
      </c>
      <c r="C725">
        <v>99788337.689999998</v>
      </c>
      <c r="D725" t="s">
        <v>16</v>
      </c>
      <c r="E725">
        <v>30</v>
      </c>
      <c r="F725">
        <v>0.738656702</v>
      </c>
      <c r="G725">
        <v>24370795.32</v>
      </c>
      <c r="H725">
        <v>0</v>
      </c>
      <c r="I725">
        <v>8.1692506999999998E-2</v>
      </c>
      <c r="J725">
        <v>0</v>
      </c>
      <c r="K725">
        <v>0</v>
      </c>
      <c r="L725">
        <v>0</v>
      </c>
      <c r="M725">
        <v>1</v>
      </c>
      <c r="N725" t="s">
        <v>17</v>
      </c>
      <c r="O725" s="1">
        <v>0</v>
      </c>
    </row>
    <row r="726" spans="1:15" hidden="1" x14ac:dyDescent="0.2">
      <c r="A726" t="s">
        <v>30</v>
      </c>
      <c r="B726">
        <v>2030</v>
      </c>
      <c r="C726">
        <v>315268823.30000001</v>
      </c>
      <c r="D726" t="s">
        <v>16</v>
      </c>
      <c r="E726">
        <v>30</v>
      </c>
      <c r="F726">
        <v>0.82071004299999994</v>
      </c>
      <c r="G726">
        <v>57003760.259999998</v>
      </c>
      <c r="H726">
        <v>0</v>
      </c>
      <c r="I726">
        <v>7.0776213000000004E-2</v>
      </c>
      <c r="J726">
        <v>0</v>
      </c>
      <c r="K726">
        <v>0</v>
      </c>
      <c r="L726">
        <v>0</v>
      </c>
      <c r="M726">
        <v>1</v>
      </c>
      <c r="N726" t="s">
        <v>17</v>
      </c>
      <c r="O726" s="1">
        <v>0</v>
      </c>
    </row>
    <row r="727" spans="1:15" hidden="1" x14ac:dyDescent="0.2">
      <c r="A727" t="s">
        <v>30</v>
      </c>
      <c r="B727">
        <v>2030</v>
      </c>
      <c r="C727">
        <v>996293619.89999998</v>
      </c>
      <c r="D727" t="s">
        <v>16</v>
      </c>
      <c r="E727">
        <v>30</v>
      </c>
      <c r="F727">
        <v>1</v>
      </c>
      <c r="G727">
        <v>146560690.59999999</v>
      </c>
      <c r="H727">
        <v>0</v>
      </c>
      <c r="I727">
        <v>6.4593655999999999E-2</v>
      </c>
      <c r="J727">
        <v>0</v>
      </c>
      <c r="K727">
        <v>0</v>
      </c>
      <c r="L727">
        <v>0</v>
      </c>
      <c r="M727">
        <v>1</v>
      </c>
      <c r="N727" t="s">
        <v>17</v>
      </c>
      <c r="O727" s="1">
        <v>0</v>
      </c>
    </row>
    <row r="728" spans="1:15" hidden="1" x14ac:dyDescent="0.2">
      <c r="A728" t="s">
        <v>31</v>
      </c>
      <c r="B728">
        <v>2015</v>
      </c>
      <c r="C728">
        <v>1099582.584</v>
      </c>
      <c r="D728" t="s">
        <v>16</v>
      </c>
      <c r="E728">
        <v>30</v>
      </c>
      <c r="F728">
        <v>0.55429916000000001</v>
      </c>
      <c r="G728">
        <v>28661183.91</v>
      </c>
      <c r="H728">
        <v>0</v>
      </c>
      <c r="I728">
        <v>5.2672037999999997E-2</v>
      </c>
      <c r="J728">
        <v>0</v>
      </c>
      <c r="K728">
        <v>0</v>
      </c>
      <c r="L728">
        <v>0</v>
      </c>
      <c r="M728">
        <v>1</v>
      </c>
      <c r="N728" t="s">
        <v>17</v>
      </c>
      <c r="O728" s="1">
        <v>0</v>
      </c>
    </row>
    <row r="729" spans="1:15" hidden="1" x14ac:dyDescent="0.2">
      <c r="A729" t="s">
        <v>31</v>
      </c>
      <c r="B729">
        <v>2015</v>
      </c>
      <c r="C729">
        <v>1954813.483</v>
      </c>
      <c r="D729" t="s">
        <v>16</v>
      </c>
      <c r="E729">
        <v>30</v>
      </c>
      <c r="F729">
        <v>0.62399961599999998</v>
      </c>
      <c r="G729">
        <v>39427659.68</v>
      </c>
      <c r="H729">
        <v>0</v>
      </c>
      <c r="I729">
        <v>4.9078265000000003E-2</v>
      </c>
      <c r="J729">
        <v>0</v>
      </c>
      <c r="K729">
        <v>0</v>
      </c>
      <c r="L729">
        <v>0</v>
      </c>
      <c r="M729">
        <v>1</v>
      </c>
      <c r="N729" t="s">
        <v>17</v>
      </c>
      <c r="O729" s="1">
        <v>0</v>
      </c>
    </row>
    <row r="730" spans="1:15" hidden="1" x14ac:dyDescent="0.2">
      <c r="A730" t="s">
        <v>31</v>
      </c>
      <c r="B730">
        <v>2015</v>
      </c>
      <c r="C730">
        <v>3475223.97</v>
      </c>
      <c r="D730" t="s">
        <v>16</v>
      </c>
      <c r="E730">
        <v>30</v>
      </c>
      <c r="F730">
        <v>0.69843098999999997</v>
      </c>
      <c r="G730">
        <v>56457864.439999998</v>
      </c>
      <c r="H730">
        <v>0</v>
      </c>
      <c r="I730">
        <v>4.5396935999999999E-2</v>
      </c>
      <c r="J730">
        <v>0</v>
      </c>
      <c r="K730">
        <v>0</v>
      </c>
      <c r="L730">
        <v>0</v>
      </c>
      <c r="M730">
        <v>1</v>
      </c>
      <c r="N730" t="s">
        <v>17</v>
      </c>
      <c r="O730" s="1">
        <v>0</v>
      </c>
    </row>
    <row r="731" spans="1:15" hidden="1" x14ac:dyDescent="0.2">
      <c r="A731" t="s">
        <v>31</v>
      </c>
      <c r="B731">
        <v>2015</v>
      </c>
      <c r="C731">
        <v>10983423.9</v>
      </c>
      <c r="D731" t="s">
        <v>16</v>
      </c>
      <c r="E731">
        <v>30</v>
      </c>
      <c r="F731">
        <v>0.75698163200000002</v>
      </c>
      <c r="G731">
        <v>126115593.59999999</v>
      </c>
      <c r="H731">
        <v>0</v>
      </c>
      <c r="I731">
        <v>3.9150019000000001E-2</v>
      </c>
      <c r="J731">
        <v>0</v>
      </c>
      <c r="K731">
        <v>0</v>
      </c>
      <c r="L731">
        <v>0</v>
      </c>
      <c r="M731">
        <v>1</v>
      </c>
      <c r="N731" t="s">
        <v>17</v>
      </c>
      <c r="O731" s="1">
        <v>0</v>
      </c>
    </row>
    <row r="732" spans="1:15" hidden="1" x14ac:dyDescent="0.2">
      <c r="A732" t="s">
        <v>31</v>
      </c>
      <c r="B732">
        <v>2015</v>
      </c>
      <c r="C732">
        <v>34713043.450000003</v>
      </c>
      <c r="D732" t="s">
        <v>16</v>
      </c>
      <c r="E732">
        <v>30</v>
      </c>
      <c r="F732">
        <v>0.90124988800000005</v>
      </c>
      <c r="G732">
        <v>301352017.39999998</v>
      </c>
      <c r="H732">
        <v>0</v>
      </c>
      <c r="I732">
        <v>3.5020047999999998E-2</v>
      </c>
      <c r="J732">
        <v>0</v>
      </c>
      <c r="K732">
        <v>0</v>
      </c>
      <c r="L732">
        <v>0</v>
      </c>
      <c r="M732">
        <v>1</v>
      </c>
      <c r="N732" t="s">
        <v>17</v>
      </c>
      <c r="O732" s="1">
        <v>0</v>
      </c>
    </row>
    <row r="733" spans="1:15" hidden="1" x14ac:dyDescent="0.2">
      <c r="A733" t="s">
        <v>31</v>
      </c>
      <c r="B733">
        <v>2015</v>
      </c>
      <c r="C733">
        <v>109710359.59999999</v>
      </c>
      <c r="D733" t="s">
        <v>16</v>
      </c>
      <c r="E733">
        <v>30</v>
      </c>
      <c r="F733">
        <v>0.95598121999999996</v>
      </c>
      <c r="G733">
        <v>850116004.70000005</v>
      </c>
      <c r="H733">
        <v>0</v>
      </c>
      <c r="I733">
        <v>3.2241645999999999E-2</v>
      </c>
      <c r="J733">
        <v>0</v>
      </c>
      <c r="K733">
        <v>0</v>
      </c>
      <c r="L733">
        <v>0</v>
      </c>
      <c r="M733">
        <v>1</v>
      </c>
      <c r="N733" t="s">
        <v>17</v>
      </c>
      <c r="O733" s="1">
        <v>0</v>
      </c>
    </row>
    <row r="734" spans="1:15" hidden="1" x14ac:dyDescent="0.2">
      <c r="A734" t="s">
        <v>31</v>
      </c>
      <c r="B734">
        <v>2015</v>
      </c>
      <c r="C734">
        <v>346738914.10000002</v>
      </c>
      <c r="D734" t="s">
        <v>16</v>
      </c>
      <c r="E734">
        <v>30</v>
      </c>
      <c r="F734">
        <v>0.97842921299999996</v>
      </c>
      <c r="G734">
        <v>2554080233</v>
      </c>
      <c r="H734">
        <v>0</v>
      </c>
      <c r="I734">
        <v>3.08381E-2</v>
      </c>
      <c r="J734">
        <v>0</v>
      </c>
      <c r="K734">
        <v>0</v>
      </c>
      <c r="L734">
        <v>0</v>
      </c>
      <c r="M734">
        <v>1</v>
      </c>
      <c r="N734" t="s">
        <v>17</v>
      </c>
      <c r="O734" s="1">
        <v>0</v>
      </c>
    </row>
    <row r="735" spans="1:15" hidden="1" x14ac:dyDescent="0.2">
      <c r="A735" t="s">
        <v>31</v>
      </c>
      <c r="B735">
        <v>2015</v>
      </c>
      <c r="C735">
        <v>1095866198</v>
      </c>
      <c r="D735" t="s">
        <v>16</v>
      </c>
      <c r="E735">
        <v>30</v>
      </c>
      <c r="F735">
        <v>1</v>
      </c>
      <c r="G735">
        <v>7874253184</v>
      </c>
      <c r="H735">
        <v>0</v>
      </c>
      <c r="I735">
        <v>3.0195868000000001E-2</v>
      </c>
      <c r="J735">
        <v>0</v>
      </c>
      <c r="K735">
        <v>0</v>
      </c>
      <c r="L735">
        <v>0</v>
      </c>
      <c r="M735">
        <v>1</v>
      </c>
      <c r="N735" t="s">
        <v>17</v>
      </c>
      <c r="O735" s="1">
        <v>0</v>
      </c>
    </row>
    <row r="736" spans="1:15" hidden="1" x14ac:dyDescent="0.2">
      <c r="A736" t="s">
        <v>31</v>
      </c>
      <c r="B736">
        <v>2020</v>
      </c>
      <c r="C736">
        <v>1099582.584</v>
      </c>
      <c r="D736" t="s">
        <v>16</v>
      </c>
      <c r="E736">
        <v>30</v>
      </c>
      <c r="F736">
        <v>0.56967725400000002</v>
      </c>
      <c r="G736">
        <v>27706194.489999998</v>
      </c>
      <c r="H736">
        <v>0</v>
      </c>
      <c r="I736">
        <v>5.3547704000000002E-2</v>
      </c>
      <c r="J736">
        <v>0</v>
      </c>
      <c r="K736">
        <v>0</v>
      </c>
      <c r="L736">
        <v>0</v>
      </c>
      <c r="M736">
        <v>1</v>
      </c>
      <c r="N736" t="s">
        <v>17</v>
      </c>
      <c r="O736" s="1">
        <v>0</v>
      </c>
    </row>
    <row r="737" spans="1:15" hidden="1" x14ac:dyDescent="0.2">
      <c r="A737" t="s">
        <v>31</v>
      </c>
      <c r="B737">
        <v>2020</v>
      </c>
      <c r="C737">
        <v>1954813.483</v>
      </c>
      <c r="D737" t="s">
        <v>16</v>
      </c>
      <c r="E737">
        <v>30</v>
      </c>
      <c r="F737">
        <v>0.63616862699999999</v>
      </c>
      <c r="G737">
        <v>38452660.310000002</v>
      </c>
      <c r="H737">
        <v>0</v>
      </c>
      <c r="I737">
        <v>4.9622909999999999E-2</v>
      </c>
      <c r="J737">
        <v>0</v>
      </c>
      <c r="K737">
        <v>0</v>
      </c>
      <c r="L737">
        <v>0</v>
      </c>
      <c r="M737">
        <v>1</v>
      </c>
      <c r="N737" t="s">
        <v>17</v>
      </c>
      <c r="O737" s="1">
        <v>0</v>
      </c>
    </row>
    <row r="738" spans="1:15" hidden="1" x14ac:dyDescent="0.2">
      <c r="A738" t="s">
        <v>31</v>
      </c>
      <c r="B738">
        <v>2020</v>
      </c>
      <c r="C738">
        <v>3475223.97</v>
      </c>
      <c r="D738" t="s">
        <v>16</v>
      </c>
      <c r="E738">
        <v>30</v>
      </c>
      <c r="F738">
        <v>0.70599220299999998</v>
      </c>
      <c r="G738">
        <v>55448601.920000002</v>
      </c>
      <c r="H738">
        <v>0</v>
      </c>
      <c r="I738">
        <v>4.5716813000000002E-2</v>
      </c>
      <c r="J738">
        <v>0</v>
      </c>
      <c r="K738">
        <v>0</v>
      </c>
      <c r="L738">
        <v>0</v>
      </c>
      <c r="M738">
        <v>1</v>
      </c>
      <c r="N738" t="s">
        <v>17</v>
      </c>
      <c r="O738" s="1">
        <v>0</v>
      </c>
    </row>
    <row r="739" spans="1:15" hidden="1" x14ac:dyDescent="0.2">
      <c r="A739" t="s">
        <v>31</v>
      </c>
      <c r="B739">
        <v>2020</v>
      </c>
      <c r="C739">
        <v>10983423.9</v>
      </c>
      <c r="D739" t="s">
        <v>16</v>
      </c>
      <c r="E739">
        <v>30</v>
      </c>
      <c r="F739">
        <v>0.76025567100000002</v>
      </c>
      <c r="G739">
        <v>124943508.09999999</v>
      </c>
      <c r="H739">
        <v>0</v>
      </c>
      <c r="I739">
        <v>3.9254254000000002E-2</v>
      </c>
      <c r="J739">
        <v>0</v>
      </c>
      <c r="K739">
        <v>0</v>
      </c>
      <c r="L739">
        <v>0</v>
      </c>
      <c r="M739">
        <v>1</v>
      </c>
      <c r="N739" t="s">
        <v>17</v>
      </c>
      <c r="O739" s="1">
        <v>0</v>
      </c>
    </row>
    <row r="740" spans="1:15" hidden="1" x14ac:dyDescent="0.2">
      <c r="A740" t="s">
        <v>31</v>
      </c>
      <c r="B740">
        <v>2020</v>
      </c>
      <c r="C740">
        <v>34713043.450000003</v>
      </c>
      <c r="D740" t="s">
        <v>16</v>
      </c>
      <c r="E740">
        <v>30</v>
      </c>
      <c r="F740">
        <v>0.90274070900000003</v>
      </c>
      <c r="G740">
        <v>299678252.80000001</v>
      </c>
      <c r="H740">
        <v>0</v>
      </c>
      <c r="I740">
        <v>3.5058674999999997E-2</v>
      </c>
      <c r="J740">
        <v>0</v>
      </c>
      <c r="K740">
        <v>0</v>
      </c>
      <c r="L740">
        <v>0</v>
      </c>
      <c r="M740">
        <v>1</v>
      </c>
      <c r="N740" t="s">
        <v>17</v>
      </c>
      <c r="O740" s="1">
        <v>0</v>
      </c>
    </row>
    <row r="741" spans="1:15" hidden="1" x14ac:dyDescent="0.2">
      <c r="A741" t="s">
        <v>31</v>
      </c>
      <c r="B741">
        <v>2020</v>
      </c>
      <c r="C741">
        <v>109710359.59999999</v>
      </c>
      <c r="D741" t="s">
        <v>16</v>
      </c>
      <c r="E741">
        <v>30</v>
      </c>
      <c r="F741">
        <v>0.95618475999999997</v>
      </c>
      <c r="G741">
        <v>846845848</v>
      </c>
      <c r="H741">
        <v>0</v>
      </c>
      <c r="I741">
        <v>3.2257534999999997E-2</v>
      </c>
      <c r="J741">
        <v>0</v>
      </c>
      <c r="K741">
        <v>0</v>
      </c>
      <c r="L741">
        <v>0</v>
      </c>
      <c r="M741">
        <v>1</v>
      </c>
      <c r="N741" t="s">
        <v>17</v>
      </c>
      <c r="O741" s="1">
        <v>0</v>
      </c>
    </row>
    <row r="742" spans="1:15" hidden="1" x14ac:dyDescent="0.2">
      <c r="A742" t="s">
        <v>31</v>
      </c>
      <c r="B742">
        <v>2020</v>
      </c>
      <c r="C742">
        <v>346738914.10000002</v>
      </c>
      <c r="D742" t="s">
        <v>16</v>
      </c>
      <c r="E742">
        <v>30</v>
      </c>
      <c r="F742">
        <v>0.97848420400000002</v>
      </c>
      <c r="G742">
        <v>2544851388</v>
      </c>
      <c r="H742">
        <v>0</v>
      </c>
      <c r="I742">
        <v>3.0847909999999999E-2</v>
      </c>
      <c r="J742">
        <v>0</v>
      </c>
      <c r="K742">
        <v>0</v>
      </c>
      <c r="L742">
        <v>0</v>
      </c>
      <c r="M742">
        <v>1</v>
      </c>
      <c r="N742" t="s">
        <v>17</v>
      </c>
      <c r="O742" s="1">
        <v>0</v>
      </c>
    </row>
    <row r="743" spans="1:15" hidden="1" x14ac:dyDescent="0.2">
      <c r="A743" t="s">
        <v>31</v>
      </c>
      <c r="B743">
        <v>2020</v>
      </c>
      <c r="C743">
        <v>1095866198</v>
      </c>
      <c r="D743" t="s">
        <v>16</v>
      </c>
      <c r="E743">
        <v>30</v>
      </c>
      <c r="F743">
        <v>1</v>
      </c>
      <c r="G743">
        <v>7846297067</v>
      </c>
      <c r="H743">
        <v>0</v>
      </c>
      <c r="I743">
        <v>3.0203209000000002E-2</v>
      </c>
      <c r="J743">
        <v>0</v>
      </c>
      <c r="K743">
        <v>0</v>
      </c>
      <c r="L743">
        <v>0</v>
      </c>
      <c r="M743">
        <v>1</v>
      </c>
      <c r="N743" t="s">
        <v>17</v>
      </c>
      <c r="O743" s="1">
        <v>0</v>
      </c>
    </row>
    <row r="744" spans="1:15" hidden="1" x14ac:dyDescent="0.2">
      <c r="A744" t="s">
        <v>31</v>
      </c>
      <c r="B744">
        <v>2025</v>
      </c>
      <c r="C744">
        <v>1099582.584</v>
      </c>
      <c r="D744" t="s">
        <v>16</v>
      </c>
      <c r="E744">
        <v>30</v>
      </c>
      <c r="F744">
        <v>0.58600371299999998</v>
      </c>
      <c r="G744">
        <v>26751205.079999998</v>
      </c>
      <c r="H744">
        <v>0</v>
      </c>
      <c r="I744">
        <v>5.4423369999999999E-2</v>
      </c>
      <c r="J744">
        <v>0</v>
      </c>
      <c r="K744">
        <v>0</v>
      </c>
      <c r="L744">
        <v>0</v>
      </c>
      <c r="M744">
        <v>1</v>
      </c>
      <c r="N744" t="s">
        <v>17</v>
      </c>
      <c r="O744" s="1">
        <v>0</v>
      </c>
    </row>
    <row r="745" spans="1:15" hidden="1" x14ac:dyDescent="0.2">
      <c r="A745" t="s">
        <v>31</v>
      </c>
      <c r="B745">
        <v>2025</v>
      </c>
      <c r="C745">
        <v>1954813.483</v>
      </c>
      <c r="D745" t="s">
        <v>16</v>
      </c>
      <c r="E745">
        <v>30</v>
      </c>
      <c r="F745">
        <v>0.64887949599999994</v>
      </c>
      <c r="G745">
        <v>37477660.939999998</v>
      </c>
      <c r="H745">
        <v>0</v>
      </c>
      <c r="I745">
        <v>5.0167554000000003E-2</v>
      </c>
      <c r="J745">
        <v>0</v>
      </c>
      <c r="K745">
        <v>0</v>
      </c>
      <c r="L745">
        <v>0</v>
      </c>
      <c r="M745">
        <v>1</v>
      </c>
      <c r="N745" t="s">
        <v>17</v>
      </c>
      <c r="O745" s="1">
        <v>0</v>
      </c>
    </row>
    <row r="746" spans="1:15" hidden="1" x14ac:dyDescent="0.2">
      <c r="A746" t="s">
        <v>31</v>
      </c>
      <c r="B746">
        <v>2025</v>
      </c>
      <c r="C746">
        <v>3475223.97</v>
      </c>
      <c r="D746" t="s">
        <v>16</v>
      </c>
      <c r="E746">
        <v>30</v>
      </c>
      <c r="F746">
        <v>0.71376489399999998</v>
      </c>
      <c r="G746">
        <v>54439339.409999996</v>
      </c>
      <c r="H746">
        <v>0</v>
      </c>
      <c r="I746">
        <v>4.6036689999999998E-2</v>
      </c>
      <c r="J746">
        <v>0</v>
      </c>
      <c r="K746">
        <v>0</v>
      </c>
      <c r="L746">
        <v>0</v>
      </c>
      <c r="M746">
        <v>1</v>
      </c>
      <c r="N746" t="s">
        <v>17</v>
      </c>
      <c r="O746" s="1">
        <v>0</v>
      </c>
    </row>
    <row r="747" spans="1:15" hidden="1" x14ac:dyDescent="0.2">
      <c r="A747" t="s">
        <v>31</v>
      </c>
      <c r="B747">
        <v>2025</v>
      </c>
      <c r="C747">
        <v>10983423.9</v>
      </c>
      <c r="D747" t="s">
        <v>16</v>
      </c>
      <c r="E747">
        <v>30</v>
      </c>
      <c r="F747">
        <v>0.76357907999999997</v>
      </c>
      <c r="G747">
        <v>123771422.59999999</v>
      </c>
      <c r="H747">
        <v>0</v>
      </c>
      <c r="I747">
        <v>3.9358489000000003E-2</v>
      </c>
      <c r="J747">
        <v>0</v>
      </c>
      <c r="K747">
        <v>0</v>
      </c>
      <c r="L747">
        <v>0</v>
      </c>
      <c r="M747">
        <v>1</v>
      </c>
      <c r="N747" t="s">
        <v>17</v>
      </c>
      <c r="O747" s="1">
        <v>0</v>
      </c>
    </row>
    <row r="748" spans="1:15" hidden="1" x14ac:dyDescent="0.2">
      <c r="A748" t="s">
        <v>31</v>
      </c>
      <c r="B748">
        <v>2025</v>
      </c>
      <c r="C748">
        <v>34713043.450000003</v>
      </c>
      <c r="D748" t="s">
        <v>16</v>
      </c>
      <c r="E748">
        <v>30</v>
      </c>
      <c r="F748">
        <v>0.90424568000000005</v>
      </c>
      <c r="G748">
        <v>298004488.19999999</v>
      </c>
      <c r="H748">
        <v>0</v>
      </c>
      <c r="I748">
        <v>3.5097300999999997E-2</v>
      </c>
      <c r="J748">
        <v>0</v>
      </c>
      <c r="K748">
        <v>0</v>
      </c>
      <c r="L748">
        <v>0</v>
      </c>
      <c r="M748">
        <v>1</v>
      </c>
      <c r="N748" t="s">
        <v>17</v>
      </c>
      <c r="O748" s="1">
        <v>0</v>
      </c>
    </row>
    <row r="749" spans="1:15" hidden="1" x14ac:dyDescent="0.2">
      <c r="A749" t="s">
        <v>31</v>
      </c>
      <c r="B749">
        <v>2025</v>
      </c>
      <c r="C749">
        <v>109710359.59999999</v>
      </c>
      <c r="D749" t="s">
        <v>16</v>
      </c>
      <c r="E749">
        <v>30</v>
      </c>
      <c r="F749">
        <v>0.95638982900000002</v>
      </c>
      <c r="G749">
        <v>843575691.29999995</v>
      </c>
      <c r="H749">
        <v>0</v>
      </c>
      <c r="I749">
        <v>3.2273424000000002E-2</v>
      </c>
      <c r="J749">
        <v>0</v>
      </c>
      <c r="K749">
        <v>0</v>
      </c>
      <c r="L749">
        <v>0</v>
      </c>
      <c r="M749">
        <v>1</v>
      </c>
      <c r="N749" t="s">
        <v>17</v>
      </c>
      <c r="O749" s="1">
        <v>0</v>
      </c>
    </row>
    <row r="750" spans="1:15" hidden="1" x14ac:dyDescent="0.2">
      <c r="A750" t="s">
        <v>31</v>
      </c>
      <c r="B750">
        <v>2025</v>
      </c>
      <c r="C750">
        <v>346738914.10000002</v>
      </c>
      <c r="D750" t="s">
        <v>16</v>
      </c>
      <c r="E750">
        <v>30</v>
      </c>
      <c r="F750">
        <v>0.97853959199999996</v>
      </c>
      <c r="G750">
        <v>2535622544</v>
      </c>
      <c r="H750">
        <v>0</v>
      </c>
      <c r="I750">
        <v>3.0857720000000002E-2</v>
      </c>
      <c r="J750">
        <v>0</v>
      </c>
      <c r="K750">
        <v>0</v>
      </c>
      <c r="L750">
        <v>0</v>
      </c>
      <c r="M750">
        <v>1</v>
      </c>
      <c r="N750" t="s">
        <v>17</v>
      </c>
      <c r="O750" s="1">
        <v>0</v>
      </c>
    </row>
    <row r="751" spans="1:15" hidden="1" x14ac:dyDescent="0.2">
      <c r="A751" t="s">
        <v>31</v>
      </c>
      <c r="B751">
        <v>2025</v>
      </c>
      <c r="C751">
        <v>1095866198</v>
      </c>
      <c r="D751" t="s">
        <v>16</v>
      </c>
      <c r="E751">
        <v>30</v>
      </c>
      <c r="F751">
        <v>1</v>
      </c>
      <c r="G751">
        <v>7818340950</v>
      </c>
      <c r="H751">
        <v>0</v>
      </c>
      <c r="I751">
        <v>3.0210549999999999E-2</v>
      </c>
      <c r="J751">
        <v>0</v>
      </c>
      <c r="K751">
        <v>0</v>
      </c>
      <c r="L751">
        <v>0</v>
      </c>
      <c r="M751">
        <v>1</v>
      </c>
      <c r="N751" t="s">
        <v>17</v>
      </c>
      <c r="O751" s="1">
        <v>0</v>
      </c>
    </row>
    <row r="752" spans="1:15" hidden="1" x14ac:dyDescent="0.2">
      <c r="A752" t="s">
        <v>31</v>
      </c>
      <c r="B752">
        <v>2030</v>
      </c>
      <c r="C752">
        <v>1099582.584</v>
      </c>
      <c r="D752" t="s">
        <v>16</v>
      </c>
      <c r="E752">
        <v>30</v>
      </c>
      <c r="F752">
        <v>0.59232862100000006</v>
      </c>
      <c r="G752">
        <v>26396728.039999999</v>
      </c>
      <c r="H752">
        <v>0</v>
      </c>
      <c r="I752">
        <v>5.4776286E-2</v>
      </c>
      <c r="J752">
        <v>0</v>
      </c>
      <c r="K752">
        <v>0</v>
      </c>
      <c r="L752">
        <v>0</v>
      </c>
      <c r="M752">
        <v>1</v>
      </c>
      <c r="N752" t="s">
        <v>17</v>
      </c>
      <c r="O752" s="1">
        <v>0</v>
      </c>
    </row>
    <row r="753" spans="1:15" hidden="1" x14ac:dyDescent="0.2">
      <c r="A753" t="s">
        <v>31</v>
      </c>
      <c r="B753">
        <v>2030</v>
      </c>
      <c r="C753">
        <v>1954813.483</v>
      </c>
      <c r="D753" t="s">
        <v>16</v>
      </c>
      <c r="E753">
        <v>30</v>
      </c>
      <c r="F753">
        <v>0.653745523</v>
      </c>
      <c r="G753">
        <v>37115872.75</v>
      </c>
      <c r="H753">
        <v>0</v>
      </c>
      <c r="I753">
        <v>5.0382241000000001E-2</v>
      </c>
      <c r="J753">
        <v>0</v>
      </c>
      <c r="K753">
        <v>0</v>
      </c>
      <c r="L753">
        <v>0</v>
      </c>
      <c r="M753">
        <v>1</v>
      </c>
      <c r="N753" t="s">
        <v>17</v>
      </c>
      <c r="O753" s="1">
        <v>0</v>
      </c>
    </row>
    <row r="754" spans="1:15" hidden="1" x14ac:dyDescent="0.2">
      <c r="A754" t="s">
        <v>31</v>
      </c>
      <c r="B754">
        <v>2030</v>
      </c>
      <c r="C754">
        <v>3475223.97</v>
      </c>
      <c r="D754" t="s">
        <v>16</v>
      </c>
      <c r="E754">
        <v>30</v>
      </c>
      <c r="F754">
        <v>0.71670567100000004</v>
      </c>
      <c r="G754">
        <v>54064968.770000003</v>
      </c>
      <c r="H754">
        <v>0</v>
      </c>
      <c r="I754">
        <v>4.6160594999999999E-2</v>
      </c>
      <c r="J754">
        <v>0</v>
      </c>
      <c r="K754">
        <v>0</v>
      </c>
      <c r="L754">
        <v>0</v>
      </c>
      <c r="M754">
        <v>1</v>
      </c>
      <c r="N754" t="s">
        <v>17</v>
      </c>
      <c r="O754" s="1">
        <v>0</v>
      </c>
    </row>
    <row r="755" spans="1:15" hidden="1" x14ac:dyDescent="0.2">
      <c r="A755" t="s">
        <v>31</v>
      </c>
      <c r="B755">
        <v>2030</v>
      </c>
      <c r="C755">
        <v>10983423.9</v>
      </c>
      <c r="D755" t="s">
        <v>16</v>
      </c>
      <c r="E755">
        <v>30</v>
      </c>
      <c r="F755">
        <v>0.76482403300000001</v>
      </c>
      <c r="G755">
        <v>123336937.5</v>
      </c>
      <c r="H755">
        <v>0</v>
      </c>
      <c r="I755">
        <v>3.9397999000000003E-2</v>
      </c>
      <c r="J755">
        <v>0</v>
      </c>
      <c r="K755">
        <v>0</v>
      </c>
      <c r="L755">
        <v>0</v>
      </c>
      <c r="M755">
        <v>1</v>
      </c>
      <c r="N755" t="s">
        <v>17</v>
      </c>
      <c r="O755" s="1">
        <v>0</v>
      </c>
    </row>
    <row r="756" spans="1:15" hidden="1" x14ac:dyDescent="0.2">
      <c r="A756" t="s">
        <v>31</v>
      </c>
      <c r="B756">
        <v>2030</v>
      </c>
      <c r="C756">
        <v>34713043.450000003</v>
      </c>
      <c r="D756" t="s">
        <v>16</v>
      </c>
      <c r="E756">
        <v>30</v>
      </c>
      <c r="F756">
        <v>0.90480790200000005</v>
      </c>
      <c r="G756">
        <v>297384106.30000001</v>
      </c>
      <c r="H756">
        <v>0</v>
      </c>
      <c r="I756">
        <v>3.5111809000000001E-2</v>
      </c>
      <c r="J756">
        <v>0</v>
      </c>
      <c r="K756">
        <v>0</v>
      </c>
      <c r="L756">
        <v>0</v>
      </c>
      <c r="M756">
        <v>1</v>
      </c>
      <c r="N756" t="s">
        <v>17</v>
      </c>
      <c r="O756" s="1">
        <v>0</v>
      </c>
    </row>
    <row r="757" spans="1:15" hidden="1" x14ac:dyDescent="0.2">
      <c r="A757" t="s">
        <v>31</v>
      </c>
      <c r="B757">
        <v>2030</v>
      </c>
      <c r="C757">
        <v>109710359.59999999</v>
      </c>
      <c r="D757" t="s">
        <v>16</v>
      </c>
      <c r="E757">
        <v>30</v>
      </c>
      <c r="F757">
        <v>0.95646600900000001</v>
      </c>
      <c r="G757">
        <v>842364349.60000002</v>
      </c>
      <c r="H757">
        <v>0</v>
      </c>
      <c r="I757">
        <v>3.2279363999999998E-2</v>
      </c>
      <c r="J757">
        <v>0</v>
      </c>
      <c r="K757">
        <v>0</v>
      </c>
      <c r="L757">
        <v>0</v>
      </c>
      <c r="M757">
        <v>1</v>
      </c>
      <c r="N757" t="s">
        <v>17</v>
      </c>
      <c r="O757" s="1">
        <v>0</v>
      </c>
    </row>
    <row r="758" spans="1:15" hidden="1" x14ac:dyDescent="0.2">
      <c r="A758" t="s">
        <v>31</v>
      </c>
      <c r="B758">
        <v>2030</v>
      </c>
      <c r="C758">
        <v>346738914.10000002</v>
      </c>
      <c r="D758" t="s">
        <v>16</v>
      </c>
      <c r="E758">
        <v>30</v>
      </c>
      <c r="F758">
        <v>0.97856042700000001</v>
      </c>
      <c r="G758">
        <v>2532203458</v>
      </c>
      <c r="H758">
        <v>0</v>
      </c>
      <c r="I758">
        <v>3.0861386000000001E-2</v>
      </c>
      <c r="J758">
        <v>0</v>
      </c>
      <c r="K758">
        <v>0</v>
      </c>
      <c r="L758">
        <v>0</v>
      </c>
      <c r="M758">
        <v>1</v>
      </c>
      <c r="N758" t="s">
        <v>17</v>
      </c>
      <c r="O758" s="1">
        <v>0</v>
      </c>
    </row>
    <row r="759" spans="1:15" hidden="1" x14ac:dyDescent="0.2">
      <c r="A759" t="s">
        <v>31</v>
      </c>
      <c r="B759">
        <v>2030</v>
      </c>
      <c r="C759">
        <v>1095866198</v>
      </c>
      <c r="D759" t="s">
        <v>16</v>
      </c>
      <c r="E759">
        <v>30</v>
      </c>
      <c r="F759">
        <v>1</v>
      </c>
      <c r="G759">
        <v>7807985737</v>
      </c>
      <c r="H759">
        <v>0</v>
      </c>
      <c r="I759">
        <v>3.0213291999999999E-2</v>
      </c>
      <c r="J759">
        <v>0</v>
      </c>
      <c r="K759">
        <v>0</v>
      </c>
      <c r="L759">
        <v>0</v>
      </c>
      <c r="M759">
        <v>1</v>
      </c>
      <c r="N759" t="s">
        <v>17</v>
      </c>
      <c r="O759" s="1">
        <v>0</v>
      </c>
    </row>
    <row r="760" spans="1:15" hidden="1" x14ac:dyDescent="0.2">
      <c r="A760" t="s">
        <v>32</v>
      </c>
      <c r="B760">
        <v>2020</v>
      </c>
      <c r="C760">
        <v>346738914.10000002</v>
      </c>
      <c r="D760" t="s">
        <v>16</v>
      </c>
      <c r="E760">
        <v>30</v>
      </c>
      <c r="F760">
        <v>0.97873113300000003</v>
      </c>
      <c r="G760">
        <v>2462016890</v>
      </c>
      <c r="H760">
        <v>0</v>
      </c>
      <c r="I760">
        <v>3.0456954000000001E-2</v>
      </c>
      <c r="J760">
        <v>0</v>
      </c>
      <c r="K760">
        <v>0</v>
      </c>
      <c r="L760">
        <v>0</v>
      </c>
      <c r="M760">
        <v>1</v>
      </c>
      <c r="N760" t="s">
        <v>17</v>
      </c>
      <c r="O760" s="1">
        <v>0</v>
      </c>
    </row>
    <row r="761" spans="1:15" hidden="1" x14ac:dyDescent="0.2">
      <c r="A761" t="s">
        <v>32</v>
      </c>
      <c r="B761">
        <v>2020</v>
      </c>
      <c r="C761">
        <v>1095866198</v>
      </c>
      <c r="D761" t="s">
        <v>16</v>
      </c>
      <c r="E761">
        <v>30</v>
      </c>
      <c r="F761">
        <v>1</v>
      </c>
      <c r="G761">
        <v>7593058623</v>
      </c>
      <c r="H761">
        <v>0</v>
      </c>
      <c r="I761">
        <v>3.0110647000000001E-2</v>
      </c>
      <c r="J761">
        <v>0</v>
      </c>
      <c r="K761">
        <v>0</v>
      </c>
      <c r="L761">
        <v>0</v>
      </c>
      <c r="M761">
        <v>1</v>
      </c>
      <c r="N761" t="s">
        <v>17</v>
      </c>
      <c r="O761" s="1">
        <v>0</v>
      </c>
    </row>
    <row r="762" spans="1:15" hidden="1" x14ac:dyDescent="0.2">
      <c r="A762" t="s">
        <v>33</v>
      </c>
      <c r="B762">
        <v>2020</v>
      </c>
      <c r="C762">
        <v>1099582.584</v>
      </c>
      <c r="D762" t="s">
        <v>16</v>
      </c>
      <c r="E762">
        <v>30</v>
      </c>
      <c r="F762">
        <v>0.56967725400000002</v>
      </c>
      <c r="G762">
        <v>27706194.489999998</v>
      </c>
      <c r="H762">
        <v>0</v>
      </c>
      <c r="I762">
        <v>5.3547704000000002E-2</v>
      </c>
      <c r="J762">
        <v>0</v>
      </c>
      <c r="K762">
        <v>0</v>
      </c>
      <c r="L762">
        <v>0</v>
      </c>
      <c r="M762">
        <v>1</v>
      </c>
      <c r="N762" t="s">
        <v>17</v>
      </c>
      <c r="O762" s="1">
        <v>0</v>
      </c>
    </row>
    <row r="763" spans="1:15" hidden="1" x14ac:dyDescent="0.2">
      <c r="A763" t="s">
        <v>33</v>
      </c>
      <c r="B763">
        <v>2020</v>
      </c>
      <c r="C763">
        <v>1954813.483</v>
      </c>
      <c r="D763" t="s">
        <v>16</v>
      </c>
      <c r="E763">
        <v>30</v>
      </c>
      <c r="F763">
        <v>0.63616862699999999</v>
      </c>
      <c r="G763">
        <v>38452660.310000002</v>
      </c>
      <c r="H763">
        <v>0</v>
      </c>
      <c r="I763">
        <v>4.9622909999999999E-2</v>
      </c>
      <c r="J763">
        <v>0</v>
      </c>
      <c r="K763">
        <v>0</v>
      </c>
      <c r="L763">
        <v>0</v>
      </c>
      <c r="M763">
        <v>1</v>
      </c>
      <c r="N763" t="s">
        <v>17</v>
      </c>
      <c r="O763" s="1">
        <v>0</v>
      </c>
    </row>
    <row r="764" spans="1:15" hidden="1" x14ac:dyDescent="0.2">
      <c r="A764" t="s">
        <v>33</v>
      </c>
      <c r="B764">
        <v>2020</v>
      </c>
      <c r="C764">
        <v>3475223.97</v>
      </c>
      <c r="D764" t="s">
        <v>16</v>
      </c>
      <c r="E764">
        <v>30</v>
      </c>
      <c r="F764">
        <v>0.70599220299999998</v>
      </c>
      <c r="G764">
        <v>55448601.920000002</v>
      </c>
      <c r="H764">
        <v>0</v>
      </c>
      <c r="I764">
        <v>4.5716813000000002E-2</v>
      </c>
      <c r="J764">
        <v>0</v>
      </c>
      <c r="K764">
        <v>0</v>
      </c>
      <c r="L764">
        <v>0</v>
      </c>
      <c r="M764">
        <v>1</v>
      </c>
      <c r="N764" t="s">
        <v>17</v>
      </c>
      <c r="O764" s="1">
        <v>0</v>
      </c>
    </row>
    <row r="765" spans="1:15" hidden="1" x14ac:dyDescent="0.2">
      <c r="A765" t="s">
        <v>33</v>
      </c>
      <c r="B765">
        <v>2020</v>
      </c>
      <c r="C765">
        <v>10983423.9</v>
      </c>
      <c r="D765" t="s">
        <v>16</v>
      </c>
      <c r="E765">
        <v>30</v>
      </c>
      <c r="F765">
        <v>0.76025567100000002</v>
      </c>
      <c r="G765">
        <v>124943508.09999999</v>
      </c>
      <c r="H765">
        <v>0</v>
      </c>
      <c r="I765">
        <v>3.9254254000000002E-2</v>
      </c>
      <c r="J765">
        <v>0</v>
      </c>
      <c r="K765">
        <v>0</v>
      </c>
      <c r="L765">
        <v>0</v>
      </c>
      <c r="M765">
        <v>1</v>
      </c>
      <c r="N765" t="s">
        <v>17</v>
      </c>
      <c r="O765" s="1">
        <v>0</v>
      </c>
    </row>
    <row r="766" spans="1:15" hidden="1" x14ac:dyDescent="0.2">
      <c r="A766" t="s">
        <v>33</v>
      </c>
      <c r="B766">
        <v>2020</v>
      </c>
      <c r="C766">
        <v>34713043.450000003</v>
      </c>
      <c r="D766" t="s">
        <v>16</v>
      </c>
      <c r="E766">
        <v>30</v>
      </c>
      <c r="F766">
        <v>0.90274070900000003</v>
      </c>
      <c r="G766">
        <v>299678252.80000001</v>
      </c>
      <c r="H766">
        <v>0</v>
      </c>
      <c r="I766">
        <v>3.5058674999999997E-2</v>
      </c>
      <c r="J766">
        <v>0</v>
      </c>
      <c r="K766">
        <v>0</v>
      </c>
      <c r="L766">
        <v>0</v>
      </c>
      <c r="M766">
        <v>1</v>
      </c>
      <c r="N766" t="s">
        <v>17</v>
      </c>
      <c r="O766" s="1">
        <v>0</v>
      </c>
    </row>
    <row r="767" spans="1:15" hidden="1" x14ac:dyDescent="0.2">
      <c r="A767" t="s">
        <v>33</v>
      </c>
      <c r="B767">
        <v>2020</v>
      </c>
      <c r="C767">
        <v>109710359.59999999</v>
      </c>
      <c r="D767" t="s">
        <v>16</v>
      </c>
      <c r="E767">
        <v>30</v>
      </c>
      <c r="F767">
        <v>0.95618475999999997</v>
      </c>
      <c r="G767">
        <v>846845848</v>
      </c>
      <c r="H767">
        <v>0</v>
      </c>
      <c r="I767">
        <v>3.2257534999999997E-2</v>
      </c>
      <c r="J767">
        <v>0</v>
      </c>
      <c r="K767">
        <v>0</v>
      </c>
      <c r="L767">
        <v>0</v>
      </c>
      <c r="M767">
        <v>1</v>
      </c>
      <c r="N767" t="s">
        <v>17</v>
      </c>
      <c r="O767" s="1">
        <v>0</v>
      </c>
    </row>
    <row r="768" spans="1:15" hidden="1" x14ac:dyDescent="0.2">
      <c r="A768" t="s">
        <v>33</v>
      </c>
      <c r="B768">
        <v>2020</v>
      </c>
      <c r="C768">
        <v>346738914.10000002</v>
      </c>
      <c r="D768" t="s">
        <v>16</v>
      </c>
      <c r="E768">
        <v>30</v>
      </c>
      <c r="F768">
        <v>0.97848420400000002</v>
      </c>
      <c r="G768">
        <v>2544851388</v>
      </c>
      <c r="H768">
        <v>0</v>
      </c>
      <c r="I768">
        <v>3.0847909999999999E-2</v>
      </c>
      <c r="J768">
        <v>0</v>
      </c>
      <c r="K768">
        <v>0</v>
      </c>
      <c r="L768">
        <v>0</v>
      </c>
      <c r="M768">
        <v>1</v>
      </c>
      <c r="N768" t="s">
        <v>17</v>
      </c>
      <c r="O768" s="1">
        <v>0</v>
      </c>
    </row>
    <row r="769" spans="1:15" hidden="1" x14ac:dyDescent="0.2">
      <c r="A769" t="s">
        <v>33</v>
      </c>
      <c r="B769">
        <v>2020</v>
      </c>
      <c r="C769">
        <v>1095866198</v>
      </c>
      <c r="D769" t="s">
        <v>16</v>
      </c>
      <c r="E769">
        <v>30</v>
      </c>
      <c r="F769">
        <v>1</v>
      </c>
      <c r="G769">
        <v>7846297067</v>
      </c>
      <c r="H769">
        <v>0</v>
      </c>
      <c r="I769">
        <v>3.0203209000000002E-2</v>
      </c>
      <c r="J769">
        <v>0</v>
      </c>
      <c r="K769">
        <v>0</v>
      </c>
      <c r="L769">
        <v>0</v>
      </c>
      <c r="M769">
        <v>1</v>
      </c>
      <c r="N769" t="s">
        <v>17</v>
      </c>
      <c r="O769" s="1">
        <v>0</v>
      </c>
    </row>
    <row r="770" spans="1:15" hidden="1" x14ac:dyDescent="0.2">
      <c r="A770" t="s">
        <v>36</v>
      </c>
      <c r="B770">
        <v>2020</v>
      </c>
      <c r="C770">
        <v>1099582.584</v>
      </c>
      <c r="D770" t="s">
        <v>16</v>
      </c>
      <c r="E770">
        <v>30</v>
      </c>
      <c r="F770">
        <v>3.5979878E-2</v>
      </c>
      <c r="G770">
        <v>9469382.966</v>
      </c>
      <c r="H770">
        <v>0</v>
      </c>
      <c r="I770">
        <v>6.3659956000000004E-2</v>
      </c>
      <c r="J770">
        <v>0</v>
      </c>
      <c r="K770">
        <v>0</v>
      </c>
      <c r="L770">
        <v>0</v>
      </c>
      <c r="M770">
        <v>1</v>
      </c>
      <c r="N770" t="s">
        <v>17</v>
      </c>
      <c r="O770" s="1">
        <v>0</v>
      </c>
    </row>
    <row r="771" spans="1:15" hidden="1" x14ac:dyDescent="0.2">
      <c r="A771" t="s">
        <v>36</v>
      </c>
      <c r="B771">
        <v>2020</v>
      </c>
      <c r="C771">
        <v>1954813.483</v>
      </c>
      <c r="D771" t="s">
        <v>16</v>
      </c>
      <c r="E771">
        <v>30</v>
      </c>
      <c r="F771">
        <v>5.7934779999999998E-2</v>
      </c>
      <c r="G771">
        <v>9667456.841</v>
      </c>
      <c r="H771">
        <v>0</v>
      </c>
      <c r="I771">
        <v>6.8453374999999997E-2</v>
      </c>
      <c r="J771">
        <v>0</v>
      </c>
      <c r="K771">
        <v>0</v>
      </c>
      <c r="L771">
        <v>0</v>
      </c>
      <c r="M771">
        <v>1</v>
      </c>
      <c r="N771" t="s">
        <v>17</v>
      </c>
      <c r="O771" s="1">
        <v>0</v>
      </c>
    </row>
    <row r="772" spans="1:15" hidden="1" x14ac:dyDescent="0.2">
      <c r="A772" t="s">
        <v>36</v>
      </c>
      <c r="B772">
        <v>2020</v>
      </c>
      <c r="C772">
        <v>3475223.97</v>
      </c>
      <c r="D772" t="s">
        <v>16</v>
      </c>
      <c r="E772">
        <v>30</v>
      </c>
      <c r="F772">
        <v>0.12101680300000001</v>
      </c>
      <c r="G772">
        <v>9995139.0040000007</v>
      </c>
      <c r="H772">
        <v>0</v>
      </c>
      <c r="I772">
        <v>7.3295199000000005E-2</v>
      </c>
      <c r="J772">
        <v>0</v>
      </c>
      <c r="K772">
        <v>0</v>
      </c>
      <c r="L772">
        <v>0</v>
      </c>
      <c r="M772">
        <v>1</v>
      </c>
      <c r="N772" t="s">
        <v>17</v>
      </c>
      <c r="O772" s="1">
        <v>0</v>
      </c>
    </row>
    <row r="773" spans="1:15" hidden="1" x14ac:dyDescent="0.2">
      <c r="A773" t="s">
        <v>36</v>
      </c>
      <c r="B773">
        <v>2020</v>
      </c>
      <c r="C773">
        <v>10983423.9</v>
      </c>
      <c r="D773" t="s">
        <v>16</v>
      </c>
      <c r="E773">
        <v>30</v>
      </c>
      <c r="F773">
        <v>0.29608783399999999</v>
      </c>
      <c r="G773">
        <v>11488612.57</v>
      </c>
      <c r="H773">
        <v>0</v>
      </c>
      <c r="I773">
        <v>8.0759439000000002E-2</v>
      </c>
      <c r="J773">
        <v>0</v>
      </c>
      <c r="K773">
        <v>0</v>
      </c>
      <c r="L773">
        <v>0</v>
      </c>
      <c r="M773">
        <v>1</v>
      </c>
      <c r="N773" t="s">
        <v>17</v>
      </c>
      <c r="O773" s="1">
        <v>0</v>
      </c>
    </row>
    <row r="774" spans="1:15" hidden="1" x14ac:dyDescent="0.2">
      <c r="A774" t="s">
        <v>36</v>
      </c>
      <c r="B774">
        <v>2020</v>
      </c>
      <c r="C774">
        <v>34713043.450000003</v>
      </c>
      <c r="D774" t="s">
        <v>16</v>
      </c>
      <c r="E774">
        <v>30</v>
      </c>
      <c r="F774">
        <v>0.55032386499999997</v>
      </c>
      <c r="G774">
        <v>16152470.02</v>
      </c>
      <c r="H774">
        <v>0</v>
      </c>
      <c r="I774">
        <v>7.8097033999999996E-2</v>
      </c>
      <c r="J774">
        <v>0</v>
      </c>
      <c r="K774">
        <v>0</v>
      </c>
      <c r="L774">
        <v>0</v>
      </c>
      <c r="M774">
        <v>1</v>
      </c>
      <c r="N774" t="s">
        <v>17</v>
      </c>
      <c r="O774" s="1">
        <v>0</v>
      </c>
    </row>
    <row r="775" spans="1:15" hidden="1" x14ac:dyDescent="0.2">
      <c r="A775" t="s">
        <v>36</v>
      </c>
      <c r="B775">
        <v>2020</v>
      </c>
      <c r="C775">
        <v>109710359.59999999</v>
      </c>
      <c r="D775" t="s">
        <v>16</v>
      </c>
      <c r="E775">
        <v>30</v>
      </c>
      <c r="F775">
        <v>0.88892475699999995</v>
      </c>
      <c r="G775">
        <v>30427482.23</v>
      </c>
      <c r="H775">
        <v>0</v>
      </c>
      <c r="I775">
        <v>6.3462884999999997E-2</v>
      </c>
      <c r="J775">
        <v>0</v>
      </c>
      <c r="K775">
        <v>0</v>
      </c>
      <c r="L775">
        <v>0</v>
      </c>
      <c r="M775">
        <v>1</v>
      </c>
      <c r="N775" t="s">
        <v>17</v>
      </c>
      <c r="O775" s="1">
        <v>0</v>
      </c>
    </row>
    <row r="776" spans="1:15" hidden="1" x14ac:dyDescent="0.2">
      <c r="A776" t="s">
        <v>36</v>
      </c>
      <c r="B776">
        <v>2020</v>
      </c>
      <c r="C776">
        <v>346738914.10000002</v>
      </c>
      <c r="D776" t="s">
        <v>16</v>
      </c>
      <c r="E776">
        <v>30</v>
      </c>
      <c r="F776">
        <v>0.974483671</v>
      </c>
      <c r="G776">
        <v>84627314.909999996</v>
      </c>
      <c r="H776">
        <v>0</v>
      </c>
      <c r="I776">
        <v>4.4784838E-2</v>
      </c>
      <c r="J776">
        <v>0</v>
      </c>
      <c r="K776">
        <v>0</v>
      </c>
      <c r="L776">
        <v>0</v>
      </c>
      <c r="M776">
        <v>1</v>
      </c>
      <c r="N776" t="s">
        <v>17</v>
      </c>
      <c r="O776" s="1">
        <v>0</v>
      </c>
    </row>
    <row r="777" spans="1:15" hidden="1" x14ac:dyDescent="0.2">
      <c r="A777" t="s">
        <v>36</v>
      </c>
      <c r="B777">
        <v>2020</v>
      </c>
      <c r="C777">
        <v>1095866198</v>
      </c>
      <c r="D777" t="s">
        <v>16</v>
      </c>
      <c r="E777">
        <v>30</v>
      </c>
      <c r="F777">
        <v>1</v>
      </c>
      <c r="G777">
        <v>259724905.19999999</v>
      </c>
      <c r="H777">
        <v>0</v>
      </c>
      <c r="I777">
        <v>3.4908397000000001E-2</v>
      </c>
      <c r="J777">
        <v>0</v>
      </c>
      <c r="K777">
        <v>0</v>
      </c>
      <c r="L777">
        <v>0</v>
      </c>
      <c r="M777">
        <v>1</v>
      </c>
      <c r="N777" t="s">
        <v>17</v>
      </c>
      <c r="O777" s="1">
        <v>0</v>
      </c>
    </row>
    <row r="778" spans="1:15" hidden="1" x14ac:dyDescent="0.2">
      <c r="A778" t="s">
        <v>39</v>
      </c>
      <c r="B778">
        <v>2020</v>
      </c>
      <c r="C778">
        <v>365</v>
      </c>
      <c r="D778" t="s">
        <v>16</v>
      </c>
      <c r="E778">
        <v>30</v>
      </c>
      <c r="F778">
        <v>0</v>
      </c>
      <c r="G778">
        <v>30476813.940000001</v>
      </c>
      <c r="H778">
        <v>0</v>
      </c>
      <c r="I778">
        <v>5.2672037999999997E-2</v>
      </c>
      <c r="J778">
        <v>0</v>
      </c>
      <c r="K778">
        <v>0</v>
      </c>
      <c r="L778">
        <v>0</v>
      </c>
      <c r="M778">
        <v>1</v>
      </c>
      <c r="N778" t="s">
        <v>17</v>
      </c>
      <c r="O778" s="1">
        <v>0</v>
      </c>
    </row>
    <row r="779" spans="1:15" hidden="1" x14ac:dyDescent="0.2">
      <c r="A779" t="s">
        <v>39</v>
      </c>
      <c r="B779">
        <v>2020</v>
      </c>
      <c r="C779">
        <v>1098582.584</v>
      </c>
      <c r="D779" t="s">
        <v>16</v>
      </c>
      <c r="E779">
        <v>30</v>
      </c>
      <c r="F779">
        <v>0</v>
      </c>
      <c r="G779">
        <v>30476813.940000001</v>
      </c>
      <c r="H779">
        <v>0</v>
      </c>
      <c r="I779">
        <v>5.2672037999999997E-2</v>
      </c>
      <c r="J779">
        <v>0</v>
      </c>
      <c r="K779">
        <v>0</v>
      </c>
      <c r="L779">
        <v>0</v>
      </c>
      <c r="M779">
        <v>1</v>
      </c>
      <c r="N779" t="s">
        <v>17</v>
      </c>
      <c r="O779" s="1">
        <v>0</v>
      </c>
    </row>
    <row r="780" spans="1:15" hidden="1" x14ac:dyDescent="0.2">
      <c r="A780" t="s">
        <v>39</v>
      </c>
      <c r="B780">
        <v>2020</v>
      </c>
      <c r="C780">
        <v>1099582.584</v>
      </c>
      <c r="D780" t="s">
        <v>16</v>
      </c>
      <c r="E780">
        <v>30</v>
      </c>
      <c r="F780">
        <v>0.56967725400000002</v>
      </c>
      <c r="G780">
        <v>27706194.489999998</v>
      </c>
      <c r="H780">
        <v>0</v>
      </c>
      <c r="I780">
        <v>5.3547704000000002E-2</v>
      </c>
      <c r="J780">
        <v>0</v>
      </c>
      <c r="K780">
        <v>0</v>
      </c>
      <c r="L780">
        <v>0</v>
      </c>
      <c r="M780">
        <v>1</v>
      </c>
      <c r="N780" t="s">
        <v>17</v>
      </c>
      <c r="O780" s="1">
        <v>0</v>
      </c>
    </row>
    <row r="781" spans="1:15" hidden="1" x14ac:dyDescent="0.2">
      <c r="A781" t="s">
        <v>39</v>
      </c>
      <c r="B781">
        <v>2020</v>
      </c>
      <c r="C781">
        <v>1954813.483</v>
      </c>
      <c r="D781" t="s">
        <v>16</v>
      </c>
      <c r="E781">
        <v>30</v>
      </c>
      <c r="F781">
        <v>0.63616862699999999</v>
      </c>
      <c r="G781">
        <v>38452660.310000002</v>
      </c>
      <c r="H781">
        <v>0</v>
      </c>
      <c r="I781">
        <v>4.9622909999999999E-2</v>
      </c>
      <c r="J781">
        <v>0</v>
      </c>
      <c r="K781">
        <v>0</v>
      </c>
      <c r="L781">
        <v>0</v>
      </c>
      <c r="M781">
        <v>1</v>
      </c>
      <c r="N781" t="s">
        <v>17</v>
      </c>
      <c r="O781" s="1">
        <v>0</v>
      </c>
    </row>
    <row r="782" spans="1:15" hidden="1" x14ac:dyDescent="0.2">
      <c r="A782" t="s">
        <v>39</v>
      </c>
      <c r="B782">
        <v>2020</v>
      </c>
      <c r="C782">
        <v>3475223.97</v>
      </c>
      <c r="D782" t="s">
        <v>16</v>
      </c>
      <c r="E782">
        <v>30</v>
      </c>
      <c r="F782">
        <v>0.70599220299999998</v>
      </c>
      <c r="G782">
        <v>55448601.920000002</v>
      </c>
      <c r="H782">
        <v>0</v>
      </c>
      <c r="I782">
        <v>4.5716813000000002E-2</v>
      </c>
      <c r="J782">
        <v>0</v>
      </c>
      <c r="K782">
        <v>0</v>
      </c>
      <c r="L782">
        <v>0</v>
      </c>
      <c r="M782">
        <v>1</v>
      </c>
      <c r="N782" t="s">
        <v>17</v>
      </c>
      <c r="O782" s="1">
        <v>0</v>
      </c>
    </row>
    <row r="783" spans="1:15" hidden="1" x14ac:dyDescent="0.2">
      <c r="A783" t="s">
        <v>39</v>
      </c>
      <c r="B783">
        <v>2020</v>
      </c>
      <c r="C783">
        <v>10983423.9</v>
      </c>
      <c r="D783" t="s">
        <v>16</v>
      </c>
      <c r="E783">
        <v>30</v>
      </c>
      <c r="F783">
        <v>0.76025567100000002</v>
      </c>
      <c r="G783">
        <v>124943508.09999999</v>
      </c>
      <c r="H783">
        <v>0</v>
      </c>
      <c r="I783">
        <v>3.9254254000000002E-2</v>
      </c>
      <c r="J783">
        <v>0</v>
      </c>
      <c r="K783">
        <v>0</v>
      </c>
      <c r="L783">
        <v>0</v>
      </c>
      <c r="M783">
        <v>1</v>
      </c>
      <c r="N783" t="s">
        <v>17</v>
      </c>
      <c r="O783" s="1">
        <v>0</v>
      </c>
    </row>
    <row r="784" spans="1:15" hidden="1" x14ac:dyDescent="0.2">
      <c r="A784" t="s">
        <v>39</v>
      </c>
      <c r="B784">
        <v>2020</v>
      </c>
      <c r="C784">
        <v>34713043.450000003</v>
      </c>
      <c r="D784" t="s">
        <v>16</v>
      </c>
      <c r="E784">
        <v>30</v>
      </c>
      <c r="F784">
        <v>0.90274070900000003</v>
      </c>
      <c r="G784">
        <v>299678252.80000001</v>
      </c>
      <c r="H784">
        <v>0</v>
      </c>
      <c r="I784">
        <v>3.5058674999999997E-2</v>
      </c>
      <c r="J784">
        <v>0</v>
      </c>
      <c r="K784">
        <v>0</v>
      </c>
      <c r="L784">
        <v>0</v>
      </c>
      <c r="M784">
        <v>1</v>
      </c>
      <c r="N784" t="s">
        <v>17</v>
      </c>
      <c r="O784" s="1">
        <v>0</v>
      </c>
    </row>
    <row r="785" spans="1:15" hidden="1" x14ac:dyDescent="0.2">
      <c r="A785" t="s">
        <v>39</v>
      </c>
      <c r="B785">
        <v>2020</v>
      </c>
      <c r="C785">
        <v>109710359.59999999</v>
      </c>
      <c r="D785" t="s">
        <v>16</v>
      </c>
      <c r="E785">
        <v>30</v>
      </c>
      <c r="F785">
        <v>0.95618475999999997</v>
      </c>
      <c r="G785">
        <v>846845848</v>
      </c>
      <c r="H785">
        <v>0</v>
      </c>
      <c r="I785">
        <v>3.2257534999999997E-2</v>
      </c>
      <c r="J785">
        <v>0</v>
      </c>
      <c r="K785">
        <v>0</v>
      </c>
      <c r="L785">
        <v>0</v>
      </c>
      <c r="M785">
        <v>1</v>
      </c>
      <c r="N785" t="s">
        <v>17</v>
      </c>
      <c r="O785" s="1">
        <v>0</v>
      </c>
    </row>
    <row r="786" spans="1:15" hidden="1" x14ac:dyDescent="0.2">
      <c r="A786" t="s">
        <v>39</v>
      </c>
      <c r="B786">
        <v>2020</v>
      </c>
      <c r="C786">
        <v>346738914.10000002</v>
      </c>
      <c r="D786" t="s">
        <v>16</v>
      </c>
      <c r="E786">
        <v>30</v>
      </c>
      <c r="F786">
        <v>0.97848420400000002</v>
      </c>
      <c r="G786">
        <v>2544851388</v>
      </c>
      <c r="H786">
        <v>0</v>
      </c>
      <c r="I786">
        <v>3.0847909999999999E-2</v>
      </c>
      <c r="J786">
        <v>0</v>
      </c>
      <c r="K786">
        <v>0</v>
      </c>
      <c r="L786">
        <v>0</v>
      </c>
      <c r="M786">
        <v>1</v>
      </c>
      <c r="N786" t="s">
        <v>17</v>
      </c>
      <c r="O786" s="1">
        <v>0</v>
      </c>
    </row>
    <row r="787" spans="1:15" hidden="1" x14ac:dyDescent="0.2">
      <c r="A787" t="s">
        <v>39</v>
      </c>
      <c r="B787">
        <v>2020</v>
      </c>
      <c r="C787">
        <v>1095866198</v>
      </c>
      <c r="D787" t="s">
        <v>16</v>
      </c>
      <c r="E787">
        <v>30</v>
      </c>
      <c r="F787">
        <v>1</v>
      </c>
      <c r="G787">
        <v>7846297067</v>
      </c>
      <c r="H787">
        <v>0</v>
      </c>
      <c r="I787">
        <v>3.0203209000000002E-2</v>
      </c>
      <c r="J787">
        <v>0</v>
      </c>
      <c r="K787">
        <v>0</v>
      </c>
      <c r="L787">
        <v>0</v>
      </c>
      <c r="M787">
        <v>1</v>
      </c>
      <c r="N787" t="s">
        <v>17</v>
      </c>
      <c r="O787" s="1">
        <v>0</v>
      </c>
    </row>
    <row r="788" spans="1:15" hidden="1" x14ac:dyDescent="0.2">
      <c r="A788" t="s">
        <v>23</v>
      </c>
      <c r="B788">
        <v>2025</v>
      </c>
      <c r="C788">
        <v>365</v>
      </c>
      <c r="D788" t="s">
        <v>16</v>
      </c>
      <c r="E788">
        <v>30</v>
      </c>
      <c r="F788">
        <v>0</v>
      </c>
      <c r="G788">
        <v>6504086.4759999998</v>
      </c>
      <c r="H788">
        <v>0</v>
      </c>
      <c r="I788">
        <v>9.3429406000000007E-2</v>
      </c>
      <c r="J788">
        <v>0</v>
      </c>
      <c r="K788">
        <v>0</v>
      </c>
      <c r="L788">
        <v>0</v>
      </c>
      <c r="M788">
        <v>1</v>
      </c>
      <c r="N788" t="s">
        <v>17</v>
      </c>
      <c r="O788" s="1">
        <v>0</v>
      </c>
    </row>
    <row r="789" spans="1:15" hidden="1" x14ac:dyDescent="0.2">
      <c r="A789" t="s">
        <v>23</v>
      </c>
      <c r="B789">
        <v>2025</v>
      </c>
      <c r="C789">
        <v>1044370.941</v>
      </c>
      <c r="D789" t="s">
        <v>16</v>
      </c>
      <c r="E789">
        <v>30</v>
      </c>
      <c r="F789">
        <v>0</v>
      </c>
      <c r="G789">
        <v>6504086.4759999998</v>
      </c>
      <c r="H789">
        <v>0</v>
      </c>
      <c r="I789">
        <v>9.3429406000000007E-2</v>
      </c>
      <c r="J789">
        <v>0</v>
      </c>
      <c r="K789">
        <v>0</v>
      </c>
      <c r="L789">
        <v>0</v>
      </c>
      <c r="M789">
        <v>1</v>
      </c>
      <c r="N789" t="s">
        <v>17</v>
      </c>
      <c r="O789" s="1">
        <v>0</v>
      </c>
    </row>
    <row r="790" spans="1:15" hidden="1" x14ac:dyDescent="0.2">
      <c r="A790" t="s">
        <v>23</v>
      </c>
      <c r="B790">
        <v>2025</v>
      </c>
      <c r="C790">
        <v>1045370.941</v>
      </c>
      <c r="D790" t="s">
        <v>16</v>
      </c>
      <c r="E790">
        <v>30</v>
      </c>
      <c r="F790">
        <v>0.751754743</v>
      </c>
      <c r="G790">
        <v>5912805.8870000001</v>
      </c>
      <c r="H790">
        <v>0</v>
      </c>
      <c r="I790">
        <v>0.108512795</v>
      </c>
      <c r="J790">
        <v>0</v>
      </c>
      <c r="K790">
        <v>0</v>
      </c>
      <c r="L790">
        <v>0</v>
      </c>
      <c r="M790">
        <v>1</v>
      </c>
      <c r="N790" t="s">
        <v>17</v>
      </c>
      <c r="O790" s="1">
        <v>0</v>
      </c>
    </row>
    <row r="791" spans="1:15" hidden="1" x14ac:dyDescent="0.2">
      <c r="A791" t="s">
        <v>23</v>
      </c>
      <c r="B791">
        <v>2025</v>
      </c>
      <c r="C791">
        <v>1858437.2279999999</v>
      </c>
      <c r="D791" t="s">
        <v>16</v>
      </c>
      <c r="E791">
        <v>30</v>
      </c>
      <c r="F791">
        <v>0.82818172999999995</v>
      </c>
      <c r="G791">
        <v>9112555.7290000003</v>
      </c>
      <c r="H791">
        <v>0</v>
      </c>
      <c r="I791">
        <v>9.3965034000000003E-2</v>
      </c>
      <c r="J791">
        <v>0</v>
      </c>
      <c r="K791">
        <v>0</v>
      </c>
      <c r="L791">
        <v>0</v>
      </c>
      <c r="M791">
        <v>1</v>
      </c>
      <c r="N791" t="s">
        <v>17</v>
      </c>
      <c r="O791" s="1">
        <v>0</v>
      </c>
    </row>
    <row r="792" spans="1:15" hidden="1" x14ac:dyDescent="0.2">
      <c r="A792" t="s">
        <v>23</v>
      </c>
      <c r="B792">
        <v>2025</v>
      </c>
      <c r="C792">
        <v>3303888.406</v>
      </c>
      <c r="D792" t="s">
        <v>16</v>
      </c>
      <c r="E792">
        <v>30</v>
      </c>
      <c r="F792">
        <v>0.92619021300000004</v>
      </c>
      <c r="G792">
        <v>14675204.279999999</v>
      </c>
      <c r="H792">
        <v>0</v>
      </c>
      <c r="I792">
        <v>8.1719317E-2</v>
      </c>
      <c r="J792">
        <v>0</v>
      </c>
      <c r="K792">
        <v>0</v>
      </c>
      <c r="L792">
        <v>0</v>
      </c>
      <c r="M792">
        <v>1</v>
      </c>
      <c r="N792" t="s">
        <v>17</v>
      </c>
      <c r="O792" s="1">
        <v>0</v>
      </c>
    </row>
    <row r="793" spans="1:15" hidden="1" x14ac:dyDescent="0.2">
      <c r="A793" t="s">
        <v>23</v>
      </c>
      <c r="B793">
        <v>2025</v>
      </c>
      <c r="C793">
        <v>10441918.91</v>
      </c>
      <c r="D793" t="s">
        <v>16</v>
      </c>
      <c r="E793">
        <v>30</v>
      </c>
      <c r="F793">
        <v>0.97041818599999996</v>
      </c>
      <c r="G793">
        <v>42604188.329999998</v>
      </c>
      <c r="H793">
        <v>0</v>
      </c>
      <c r="I793">
        <v>6.5209065999999996E-2</v>
      </c>
      <c r="J793">
        <v>0</v>
      </c>
      <c r="K793">
        <v>0</v>
      </c>
      <c r="L793">
        <v>0</v>
      </c>
      <c r="M793">
        <v>1</v>
      </c>
      <c r="N793" t="s">
        <v>17</v>
      </c>
      <c r="O793" s="1">
        <v>0</v>
      </c>
    </row>
    <row r="794" spans="1:15" hidden="1" x14ac:dyDescent="0.2">
      <c r="A794" t="s">
        <v>23</v>
      </c>
      <c r="B794">
        <v>2025</v>
      </c>
      <c r="C794">
        <v>33001620.27</v>
      </c>
      <c r="D794" t="s">
        <v>16</v>
      </c>
      <c r="E794">
        <v>30</v>
      </c>
      <c r="F794">
        <v>0.99277216400000001</v>
      </c>
      <c r="G794">
        <v>130143830.3</v>
      </c>
      <c r="H794">
        <v>0</v>
      </c>
      <c r="I794">
        <v>5.7105281000000001E-2</v>
      </c>
      <c r="J794">
        <v>0</v>
      </c>
      <c r="K794">
        <v>0</v>
      </c>
      <c r="L794">
        <v>0</v>
      </c>
      <c r="M794">
        <v>1</v>
      </c>
      <c r="N794" t="s">
        <v>17</v>
      </c>
      <c r="O794" s="1">
        <v>0</v>
      </c>
    </row>
    <row r="795" spans="1:15" hidden="1" x14ac:dyDescent="0.2">
      <c r="A795" t="s">
        <v>23</v>
      </c>
      <c r="B795">
        <v>2025</v>
      </c>
      <c r="C795">
        <v>104301417.09999999</v>
      </c>
      <c r="D795" t="s">
        <v>16</v>
      </c>
      <c r="E795">
        <v>30</v>
      </c>
      <c r="F795">
        <v>0.99753091000000005</v>
      </c>
      <c r="G795">
        <v>407911908.39999998</v>
      </c>
      <c r="H795">
        <v>0</v>
      </c>
      <c r="I795">
        <v>5.3576639000000002E-2</v>
      </c>
      <c r="J795">
        <v>0</v>
      </c>
      <c r="K795">
        <v>0</v>
      </c>
      <c r="L795">
        <v>0</v>
      </c>
      <c r="M795">
        <v>1</v>
      </c>
      <c r="N795" t="s">
        <v>17</v>
      </c>
      <c r="O795" s="1">
        <v>0</v>
      </c>
    </row>
    <row r="796" spans="1:15" hidden="1" x14ac:dyDescent="0.2">
      <c r="A796" t="s">
        <v>23</v>
      </c>
      <c r="B796">
        <v>2025</v>
      </c>
      <c r="C796">
        <v>329643985</v>
      </c>
      <c r="D796" t="s">
        <v>16</v>
      </c>
      <c r="E796">
        <v>30</v>
      </c>
      <c r="F796">
        <v>0.999529836</v>
      </c>
      <c r="G796">
        <v>1285545317</v>
      </c>
      <c r="H796">
        <v>0</v>
      </c>
      <c r="I796">
        <v>5.2060548999999998E-2</v>
      </c>
      <c r="J796">
        <v>0</v>
      </c>
      <c r="K796">
        <v>0</v>
      </c>
      <c r="L796">
        <v>0</v>
      </c>
      <c r="M796">
        <v>1</v>
      </c>
      <c r="N796" t="s">
        <v>17</v>
      </c>
      <c r="O796" s="1">
        <v>0</v>
      </c>
    </row>
    <row r="797" spans="1:15" hidden="1" x14ac:dyDescent="0.2">
      <c r="A797" t="s">
        <v>23</v>
      </c>
      <c r="B797">
        <v>2025</v>
      </c>
      <c r="C797">
        <v>1041837780</v>
      </c>
      <c r="D797" t="s">
        <v>16</v>
      </c>
      <c r="E797">
        <v>30</v>
      </c>
      <c r="F797">
        <v>1</v>
      </c>
      <c r="G797">
        <v>4060760446</v>
      </c>
      <c r="H797">
        <v>0</v>
      </c>
      <c r="I797">
        <v>5.1414598999999998E-2</v>
      </c>
      <c r="J797">
        <v>0</v>
      </c>
      <c r="K797">
        <v>0</v>
      </c>
      <c r="L797">
        <v>0</v>
      </c>
      <c r="M797">
        <v>1</v>
      </c>
      <c r="N797" t="s">
        <v>17</v>
      </c>
      <c r="O797" s="1">
        <v>0</v>
      </c>
    </row>
    <row r="798" spans="1:15" hidden="1" x14ac:dyDescent="0.2">
      <c r="A798" t="s">
        <v>27</v>
      </c>
      <c r="B798">
        <v>2025</v>
      </c>
      <c r="C798">
        <v>365</v>
      </c>
      <c r="D798" t="s">
        <v>16</v>
      </c>
      <c r="E798">
        <v>30</v>
      </c>
      <c r="F798">
        <v>0</v>
      </c>
      <c r="G798">
        <v>2467775.4789999998</v>
      </c>
      <c r="H798">
        <v>0</v>
      </c>
      <c r="I798">
        <v>9.3429406000000007E-2</v>
      </c>
      <c r="J798">
        <v>0</v>
      </c>
      <c r="K798">
        <v>0</v>
      </c>
      <c r="L798">
        <v>0</v>
      </c>
      <c r="M798">
        <v>1</v>
      </c>
      <c r="N798" t="s">
        <v>17</v>
      </c>
      <c r="O798" s="1">
        <v>0</v>
      </c>
    </row>
    <row r="799" spans="1:15" hidden="1" x14ac:dyDescent="0.2">
      <c r="A799" t="s">
        <v>27</v>
      </c>
      <c r="B799">
        <v>2025</v>
      </c>
      <c r="C799">
        <v>1044370.941</v>
      </c>
      <c r="D799" t="s">
        <v>16</v>
      </c>
      <c r="E799">
        <v>30</v>
      </c>
      <c r="F799">
        <v>0</v>
      </c>
      <c r="G799">
        <v>2467775.4789999998</v>
      </c>
      <c r="H799">
        <v>0</v>
      </c>
      <c r="I799">
        <v>9.3429406000000007E-2</v>
      </c>
      <c r="J799">
        <v>0</v>
      </c>
      <c r="K799">
        <v>0</v>
      </c>
      <c r="L799">
        <v>0</v>
      </c>
      <c r="M799">
        <v>1</v>
      </c>
      <c r="N799" t="s">
        <v>17</v>
      </c>
      <c r="O799" s="1">
        <v>0</v>
      </c>
    </row>
    <row r="800" spans="1:15" hidden="1" x14ac:dyDescent="0.2">
      <c r="A800" t="s">
        <v>27</v>
      </c>
      <c r="B800">
        <v>2025</v>
      </c>
      <c r="C800">
        <v>1045370.941</v>
      </c>
      <c r="D800" t="s">
        <v>16</v>
      </c>
      <c r="E800">
        <v>30</v>
      </c>
      <c r="F800">
        <v>0.35512150100000001</v>
      </c>
      <c r="G800">
        <v>2243432.2540000002</v>
      </c>
      <c r="H800">
        <v>0</v>
      </c>
      <c r="I800">
        <v>0.108512795</v>
      </c>
      <c r="J800">
        <v>0</v>
      </c>
      <c r="K800">
        <v>0</v>
      </c>
      <c r="L800">
        <v>0</v>
      </c>
      <c r="M800">
        <v>1</v>
      </c>
      <c r="N800" t="s">
        <v>17</v>
      </c>
      <c r="O800" s="1">
        <v>0</v>
      </c>
    </row>
    <row r="801" spans="1:15" hidden="1" x14ac:dyDescent="0.2">
      <c r="A801" t="s">
        <v>27</v>
      </c>
      <c r="B801">
        <v>2025</v>
      </c>
      <c r="C801">
        <v>1858437.2279999999</v>
      </c>
      <c r="D801" t="s">
        <v>16</v>
      </c>
      <c r="E801">
        <v>30</v>
      </c>
      <c r="F801">
        <v>0.55773152400000003</v>
      </c>
      <c r="G801">
        <v>2752008.8289999999</v>
      </c>
      <c r="H801">
        <v>0</v>
      </c>
      <c r="I801">
        <v>9.3965034000000003E-2</v>
      </c>
      <c r="J801">
        <v>0</v>
      </c>
      <c r="K801">
        <v>0</v>
      </c>
      <c r="L801">
        <v>0</v>
      </c>
      <c r="M801">
        <v>1</v>
      </c>
      <c r="N801" t="s">
        <v>17</v>
      </c>
      <c r="O801" s="1">
        <v>0</v>
      </c>
    </row>
    <row r="802" spans="1:15" hidden="1" x14ac:dyDescent="0.2">
      <c r="A802" t="s">
        <v>27</v>
      </c>
      <c r="B802">
        <v>2025</v>
      </c>
      <c r="C802">
        <v>3303888.406</v>
      </c>
      <c r="D802" t="s">
        <v>16</v>
      </c>
      <c r="E802">
        <v>30</v>
      </c>
      <c r="F802">
        <v>0.75274610399999997</v>
      </c>
      <c r="G802">
        <v>3793275.3330000001</v>
      </c>
      <c r="H802">
        <v>0</v>
      </c>
      <c r="I802">
        <v>8.1719317E-2</v>
      </c>
      <c r="J802">
        <v>0</v>
      </c>
      <c r="K802">
        <v>0</v>
      </c>
      <c r="L802">
        <v>0</v>
      </c>
      <c r="M802">
        <v>1</v>
      </c>
      <c r="N802" t="s">
        <v>17</v>
      </c>
      <c r="O802" s="1">
        <v>0</v>
      </c>
    </row>
    <row r="803" spans="1:15" hidden="1" x14ac:dyDescent="0.2">
      <c r="A803" t="s">
        <v>27</v>
      </c>
      <c r="B803">
        <v>2025</v>
      </c>
      <c r="C803">
        <v>10441918.91</v>
      </c>
      <c r="D803" t="s">
        <v>16</v>
      </c>
      <c r="E803">
        <v>30</v>
      </c>
      <c r="F803">
        <v>0.88172724499999999</v>
      </c>
      <c r="G803">
        <v>9019925.6119999997</v>
      </c>
      <c r="H803">
        <v>0</v>
      </c>
      <c r="I803">
        <v>6.5209065999999996E-2</v>
      </c>
      <c r="J803">
        <v>0</v>
      </c>
      <c r="K803">
        <v>0</v>
      </c>
      <c r="L803">
        <v>0</v>
      </c>
      <c r="M803">
        <v>1</v>
      </c>
      <c r="N803" t="s">
        <v>17</v>
      </c>
      <c r="O803" s="1">
        <v>0</v>
      </c>
    </row>
    <row r="804" spans="1:15" hidden="1" x14ac:dyDescent="0.2">
      <c r="A804" t="s">
        <v>27</v>
      </c>
      <c r="B804">
        <v>2025</v>
      </c>
      <c r="C804">
        <v>33001620.27</v>
      </c>
      <c r="D804" t="s">
        <v>16</v>
      </c>
      <c r="E804">
        <v>30</v>
      </c>
      <c r="F804">
        <v>0.97174960499999996</v>
      </c>
      <c r="G804">
        <v>24880007.57</v>
      </c>
      <c r="H804">
        <v>0</v>
      </c>
      <c r="I804">
        <v>5.7105281000000001E-2</v>
      </c>
      <c r="J804">
        <v>0</v>
      </c>
      <c r="K804">
        <v>0</v>
      </c>
      <c r="L804">
        <v>0</v>
      </c>
      <c r="M804">
        <v>1</v>
      </c>
      <c r="N804" t="s">
        <v>17</v>
      </c>
      <c r="O804" s="1">
        <v>0</v>
      </c>
    </row>
    <row r="805" spans="1:15" hidden="1" x14ac:dyDescent="0.2">
      <c r="A805" t="s">
        <v>27</v>
      </c>
      <c r="B805">
        <v>2025</v>
      </c>
      <c r="C805">
        <v>104301417.09999999</v>
      </c>
      <c r="D805" t="s">
        <v>16</v>
      </c>
      <c r="E805">
        <v>30</v>
      </c>
      <c r="F805">
        <v>0.99066737199999999</v>
      </c>
      <c r="G805">
        <v>76117966.900000006</v>
      </c>
      <c r="H805">
        <v>0</v>
      </c>
      <c r="I805">
        <v>5.3576639000000002E-2</v>
      </c>
      <c r="J805">
        <v>0</v>
      </c>
      <c r="K805">
        <v>0</v>
      </c>
      <c r="L805">
        <v>0</v>
      </c>
      <c r="M805">
        <v>1</v>
      </c>
      <c r="N805" t="s">
        <v>17</v>
      </c>
      <c r="O805" s="1">
        <v>0</v>
      </c>
    </row>
    <row r="806" spans="1:15" hidden="1" x14ac:dyDescent="0.2">
      <c r="A806" t="s">
        <v>27</v>
      </c>
      <c r="B806">
        <v>2025</v>
      </c>
      <c r="C806">
        <v>329643985</v>
      </c>
      <c r="D806" t="s">
        <v>16</v>
      </c>
      <c r="E806">
        <v>30</v>
      </c>
      <c r="F806">
        <v>0.99852095799999996</v>
      </c>
      <c r="G806">
        <v>238000625.90000001</v>
      </c>
      <c r="H806">
        <v>0</v>
      </c>
      <c r="I806">
        <v>5.2060548999999998E-2</v>
      </c>
      <c r="J806">
        <v>0</v>
      </c>
      <c r="K806">
        <v>0</v>
      </c>
      <c r="L806">
        <v>0</v>
      </c>
      <c r="M806">
        <v>1</v>
      </c>
      <c r="N806" t="s">
        <v>17</v>
      </c>
      <c r="O806" s="1">
        <v>0</v>
      </c>
    </row>
    <row r="807" spans="1:15" hidden="1" x14ac:dyDescent="0.2">
      <c r="A807" t="s">
        <v>27</v>
      </c>
      <c r="B807">
        <v>2025</v>
      </c>
      <c r="C807">
        <v>1041837780</v>
      </c>
      <c r="D807" t="s">
        <v>16</v>
      </c>
      <c r="E807">
        <v>30</v>
      </c>
      <c r="F807">
        <v>0.85660343400000005</v>
      </c>
      <c r="G807">
        <v>750920373.29999995</v>
      </c>
      <c r="H807">
        <v>0</v>
      </c>
      <c r="I807">
        <v>5.1414598999999998E-2</v>
      </c>
      <c r="J807">
        <v>0</v>
      </c>
      <c r="K807">
        <v>0</v>
      </c>
      <c r="L807">
        <v>0</v>
      </c>
      <c r="M807">
        <v>1</v>
      </c>
      <c r="N807" t="s">
        <v>17</v>
      </c>
      <c r="O807" s="1">
        <v>0</v>
      </c>
    </row>
    <row r="808" spans="1:15" hidden="1" x14ac:dyDescent="0.2">
      <c r="A808" t="s">
        <v>32</v>
      </c>
      <c r="B808">
        <v>2025</v>
      </c>
      <c r="C808">
        <v>1099582.584</v>
      </c>
      <c r="D808" t="s">
        <v>16</v>
      </c>
      <c r="E808">
        <v>30</v>
      </c>
      <c r="F808">
        <v>0.78680006499999999</v>
      </c>
      <c r="G808">
        <v>18435666.219999999</v>
      </c>
      <c r="H808">
        <v>0</v>
      </c>
      <c r="I808">
        <v>5.0733072999999997E-2</v>
      </c>
      <c r="J808">
        <v>0</v>
      </c>
      <c r="K808">
        <v>0</v>
      </c>
      <c r="L808">
        <v>0</v>
      </c>
      <c r="M808">
        <v>1</v>
      </c>
      <c r="N808" t="s">
        <v>17</v>
      </c>
      <c r="O808" s="1">
        <v>0</v>
      </c>
    </row>
    <row r="809" spans="1:15" hidden="1" x14ac:dyDescent="0.2">
      <c r="A809" t="s">
        <v>32</v>
      </c>
      <c r="B809">
        <v>2025</v>
      </c>
      <c r="C809">
        <v>1954813.483</v>
      </c>
      <c r="D809" t="s">
        <v>16</v>
      </c>
      <c r="E809">
        <v>30</v>
      </c>
      <c r="F809">
        <v>0.78980305900000003</v>
      </c>
      <c r="G809">
        <v>28990950.120000001</v>
      </c>
      <c r="H809">
        <v>0</v>
      </c>
      <c r="I809">
        <v>4.5126549000000002E-2</v>
      </c>
      <c r="J809">
        <v>0</v>
      </c>
      <c r="K809">
        <v>0</v>
      </c>
      <c r="L809">
        <v>0</v>
      </c>
      <c r="M809">
        <v>1</v>
      </c>
      <c r="N809" t="s">
        <v>17</v>
      </c>
      <c r="O809" s="1">
        <v>0</v>
      </c>
    </row>
    <row r="810" spans="1:15" hidden="1" x14ac:dyDescent="0.2">
      <c r="A810" t="s">
        <v>32</v>
      </c>
      <c r="B810">
        <v>2025</v>
      </c>
      <c r="C810">
        <v>3475223.97</v>
      </c>
      <c r="D810" t="s">
        <v>16</v>
      </c>
      <c r="E810">
        <v>30</v>
      </c>
      <c r="F810">
        <v>0.79267522999999995</v>
      </c>
      <c r="G810">
        <v>45668467.850000001</v>
      </c>
      <c r="H810">
        <v>0</v>
      </c>
      <c r="I810">
        <v>4.1004869999999999E-2</v>
      </c>
      <c r="J810">
        <v>0</v>
      </c>
      <c r="K810">
        <v>0</v>
      </c>
      <c r="L810">
        <v>0</v>
      </c>
      <c r="M810">
        <v>1</v>
      </c>
      <c r="N810" t="s">
        <v>17</v>
      </c>
      <c r="O810" s="1">
        <v>0</v>
      </c>
    </row>
    <row r="811" spans="1:15" hidden="1" x14ac:dyDescent="0.2">
      <c r="A811" t="s">
        <v>32</v>
      </c>
      <c r="B811">
        <v>2025</v>
      </c>
      <c r="C811">
        <v>10983423.9</v>
      </c>
      <c r="D811" t="s">
        <v>16</v>
      </c>
      <c r="E811">
        <v>30</v>
      </c>
      <c r="F811">
        <v>0.79513588899999998</v>
      </c>
      <c r="G811">
        <v>113699828.2</v>
      </c>
      <c r="H811">
        <v>0</v>
      </c>
      <c r="I811">
        <v>3.5759422999999999E-2</v>
      </c>
      <c r="J811">
        <v>0</v>
      </c>
      <c r="K811">
        <v>0</v>
      </c>
      <c r="L811">
        <v>0</v>
      </c>
      <c r="M811">
        <v>1</v>
      </c>
      <c r="N811" t="s">
        <v>17</v>
      </c>
      <c r="O811" s="1">
        <v>0</v>
      </c>
    </row>
    <row r="812" spans="1:15" hidden="1" x14ac:dyDescent="0.2">
      <c r="A812" t="s">
        <v>32</v>
      </c>
      <c r="B812">
        <v>2025</v>
      </c>
      <c r="C812">
        <v>34713043.450000003</v>
      </c>
      <c r="D812" t="s">
        <v>16</v>
      </c>
      <c r="E812">
        <v>30</v>
      </c>
      <c r="F812">
        <v>0.91866844299999995</v>
      </c>
      <c r="G812">
        <v>283878761.80000001</v>
      </c>
      <c r="H812">
        <v>0</v>
      </c>
      <c r="I812">
        <v>3.2991919000000001E-2</v>
      </c>
      <c r="J812">
        <v>0</v>
      </c>
      <c r="K812">
        <v>0</v>
      </c>
      <c r="L812">
        <v>0</v>
      </c>
      <c r="M812">
        <v>1</v>
      </c>
      <c r="N812" t="s">
        <v>17</v>
      </c>
      <c r="O812" s="1">
        <v>0</v>
      </c>
    </row>
    <row r="813" spans="1:15" hidden="1" x14ac:dyDescent="0.2">
      <c r="A813" t="s">
        <v>32</v>
      </c>
      <c r="B813">
        <v>2025</v>
      </c>
      <c r="C813">
        <v>109710359.59999999</v>
      </c>
      <c r="D813" t="s">
        <v>16</v>
      </c>
      <c r="E813">
        <v>30</v>
      </c>
      <c r="F813">
        <v>0.958542742</v>
      </c>
      <c r="G813">
        <v>817037520.60000002</v>
      </c>
      <c r="H813">
        <v>0</v>
      </c>
      <c r="I813">
        <v>3.1266360999999999E-2</v>
      </c>
      <c r="J813">
        <v>0</v>
      </c>
      <c r="K813">
        <v>0</v>
      </c>
      <c r="L813">
        <v>0</v>
      </c>
      <c r="M813">
        <v>1</v>
      </c>
      <c r="N813" t="s">
        <v>17</v>
      </c>
      <c r="O813" s="1">
        <v>0</v>
      </c>
    </row>
    <row r="814" spans="1:15" hidden="1" x14ac:dyDescent="0.2">
      <c r="A814" t="s">
        <v>32</v>
      </c>
      <c r="B814">
        <v>2025</v>
      </c>
      <c r="C814">
        <v>346738914.10000002</v>
      </c>
      <c r="D814" t="s">
        <v>16</v>
      </c>
      <c r="E814">
        <v>30</v>
      </c>
      <c r="F814">
        <v>0.97872866800000002</v>
      </c>
      <c r="G814">
        <v>2461945744</v>
      </c>
      <c r="H814">
        <v>0</v>
      </c>
      <c r="I814">
        <v>3.045933E-2</v>
      </c>
      <c r="J814">
        <v>0</v>
      </c>
      <c r="K814">
        <v>0</v>
      </c>
      <c r="L814">
        <v>0</v>
      </c>
      <c r="M814">
        <v>1</v>
      </c>
      <c r="N814" t="s">
        <v>17</v>
      </c>
      <c r="O814" s="1">
        <v>0</v>
      </c>
    </row>
    <row r="815" spans="1:15" hidden="1" x14ac:dyDescent="0.2">
      <c r="A815" t="s">
        <v>32</v>
      </c>
      <c r="B815">
        <v>2025</v>
      </c>
      <c r="C815">
        <v>1095866198</v>
      </c>
      <c r="D815" t="s">
        <v>16</v>
      </c>
      <c r="E815">
        <v>30</v>
      </c>
      <c r="F815">
        <v>1</v>
      </c>
      <c r="G815">
        <v>7592817661</v>
      </c>
      <c r="H815">
        <v>0</v>
      </c>
      <c r="I815">
        <v>3.0111221000000001E-2</v>
      </c>
      <c r="J815">
        <v>0</v>
      </c>
      <c r="K815">
        <v>0</v>
      </c>
      <c r="L815">
        <v>0</v>
      </c>
      <c r="M815">
        <v>1</v>
      </c>
      <c r="N815" t="s">
        <v>17</v>
      </c>
      <c r="O815" s="1">
        <v>0</v>
      </c>
    </row>
    <row r="816" spans="1:15" hidden="1" x14ac:dyDescent="0.2">
      <c r="A816" t="s">
        <v>33</v>
      </c>
      <c r="B816">
        <v>2025</v>
      </c>
      <c r="C816">
        <v>1099582.584</v>
      </c>
      <c r="D816" t="s">
        <v>16</v>
      </c>
      <c r="E816">
        <v>30</v>
      </c>
      <c r="F816">
        <v>0.58600371299999998</v>
      </c>
      <c r="G816">
        <v>26751205.079999998</v>
      </c>
      <c r="H816">
        <v>0</v>
      </c>
      <c r="I816">
        <v>5.4423369999999999E-2</v>
      </c>
      <c r="J816">
        <v>0</v>
      </c>
      <c r="K816">
        <v>0</v>
      </c>
      <c r="L816">
        <v>0</v>
      </c>
      <c r="M816">
        <v>1</v>
      </c>
      <c r="N816" t="s">
        <v>17</v>
      </c>
      <c r="O816" s="1">
        <v>0</v>
      </c>
    </row>
    <row r="817" spans="1:15" hidden="1" x14ac:dyDescent="0.2">
      <c r="A817" t="s">
        <v>33</v>
      </c>
      <c r="B817">
        <v>2025</v>
      </c>
      <c r="C817">
        <v>1954813.483</v>
      </c>
      <c r="D817" t="s">
        <v>16</v>
      </c>
      <c r="E817">
        <v>30</v>
      </c>
      <c r="F817">
        <v>0.64887949599999994</v>
      </c>
      <c r="G817">
        <v>37477660.939999998</v>
      </c>
      <c r="H817">
        <v>0</v>
      </c>
      <c r="I817">
        <v>5.0167554000000003E-2</v>
      </c>
      <c r="J817">
        <v>0</v>
      </c>
      <c r="K817">
        <v>0</v>
      </c>
      <c r="L817">
        <v>0</v>
      </c>
      <c r="M817">
        <v>1</v>
      </c>
      <c r="N817" t="s">
        <v>17</v>
      </c>
      <c r="O817" s="1">
        <v>0</v>
      </c>
    </row>
    <row r="818" spans="1:15" hidden="1" x14ac:dyDescent="0.2">
      <c r="A818" t="s">
        <v>33</v>
      </c>
      <c r="B818">
        <v>2025</v>
      </c>
      <c r="C818">
        <v>3475223.97</v>
      </c>
      <c r="D818" t="s">
        <v>16</v>
      </c>
      <c r="E818">
        <v>30</v>
      </c>
      <c r="F818">
        <v>0.71376489399999998</v>
      </c>
      <c r="G818">
        <v>54439339.409999996</v>
      </c>
      <c r="H818">
        <v>0</v>
      </c>
      <c r="I818">
        <v>4.6036689999999998E-2</v>
      </c>
      <c r="J818">
        <v>0</v>
      </c>
      <c r="K818">
        <v>0</v>
      </c>
      <c r="L818">
        <v>0</v>
      </c>
      <c r="M818">
        <v>1</v>
      </c>
      <c r="N818" t="s">
        <v>17</v>
      </c>
      <c r="O818" s="1">
        <v>0</v>
      </c>
    </row>
    <row r="819" spans="1:15" hidden="1" x14ac:dyDescent="0.2">
      <c r="A819" t="s">
        <v>33</v>
      </c>
      <c r="B819">
        <v>2025</v>
      </c>
      <c r="C819">
        <v>10983423.9</v>
      </c>
      <c r="D819" t="s">
        <v>16</v>
      </c>
      <c r="E819">
        <v>30</v>
      </c>
      <c r="F819">
        <v>0.76357907999999997</v>
      </c>
      <c r="G819">
        <v>123771422.59999999</v>
      </c>
      <c r="H819">
        <v>0</v>
      </c>
      <c r="I819">
        <v>3.9358489000000003E-2</v>
      </c>
      <c r="J819">
        <v>0</v>
      </c>
      <c r="K819">
        <v>0</v>
      </c>
      <c r="L819">
        <v>0</v>
      </c>
      <c r="M819">
        <v>1</v>
      </c>
      <c r="N819" t="s">
        <v>17</v>
      </c>
      <c r="O819" s="1">
        <v>0</v>
      </c>
    </row>
    <row r="820" spans="1:15" hidden="1" x14ac:dyDescent="0.2">
      <c r="A820" t="s">
        <v>33</v>
      </c>
      <c r="B820">
        <v>2025</v>
      </c>
      <c r="C820">
        <v>34713043.450000003</v>
      </c>
      <c r="D820" t="s">
        <v>16</v>
      </c>
      <c r="E820">
        <v>30</v>
      </c>
      <c r="F820">
        <v>0.90424568000000005</v>
      </c>
      <c r="G820">
        <v>298004488.19999999</v>
      </c>
      <c r="H820">
        <v>0</v>
      </c>
      <c r="I820">
        <v>3.5097300999999997E-2</v>
      </c>
      <c r="J820">
        <v>0</v>
      </c>
      <c r="K820">
        <v>0</v>
      </c>
      <c r="L820">
        <v>0</v>
      </c>
      <c r="M820">
        <v>1</v>
      </c>
      <c r="N820" t="s">
        <v>17</v>
      </c>
      <c r="O820" s="1">
        <v>0</v>
      </c>
    </row>
    <row r="821" spans="1:15" hidden="1" x14ac:dyDescent="0.2">
      <c r="A821" t="s">
        <v>33</v>
      </c>
      <c r="B821">
        <v>2025</v>
      </c>
      <c r="C821">
        <v>109710359.59999999</v>
      </c>
      <c r="D821" t="s">
        <v>16</v>
      </c>
      <c r="E821">
        <v>30</v>
      </c>
      <c r="F821">
        <v>0.95638982900000002</v>
      </c>
      <c r="G821">
        <v>843575691.29999995</v>
      </c>
      <c r="H821">
        <v>0</v>
      </c>
      <c r="I821">
        <v>3.2273424000000002E-2</v>
      </c>
      <c r="J821">
        <v>0</v>
      </c>
      <c r="K821">
        <v>0</v>
      </c>
      <c r="L821">
        <v>0</v>
      </c>
      <c r="M821">
        <v>1</v>
      </c>
      <c r="N821" t="s">
        <v>17</v>
      </c>
      <c r="O821" s="1">
        <v>0</v>
      </c>
    </row>
    <row r="822" spans="1:15" hidden="1" x14ac:dyDescent="0.2">
      <c r="A822" t="s">
        <v>33</v>
      </c>
      <c r="B822">
        <v>2025</v>
      </c>
      <c r="C822">
        <v>346738914.10000002</v>
      </c>
      <c r="D822" t="s">
        <v>16</v>
      </c>
      <c r="E822">
        <v>30</v>
      </c>
      <c r="F822">
        <v>0.97853959199999996</v>
      </c>
      <c r="G822">
        <v>2535622544</v>
      </c>
      <c r="H822">
        <v>0</v>
      </c>
      <c r="I822">
        <v>3.0857720000000002E-2</v>
      </c>
      <c r="J822">
        <v>0</v>
      </c>
      <c r="K822">
        <v>0</v>
      </c>
      <c r="L822">
        <v>0</v>
      </c>
      <c r="M822">
        <v>1</v>
      </c>
      <c r="N822" t="s">
        <v>17</v>
      </c>
      <c r="O822" s="1">
        <v>0</v>
      </c>
    </row>
    <row r="823" spans="1:15" hidden="1" x14ac:dyDescent="0.2">
      <c r="A823" t="s">
        <v>33</v>
      </c>
      <c r="B823">
        <v>2025</v>
      </c>
      <c r="C823">
        <v>1095866198</v>
      </c>
      <c r="D823" t="s">
        <v>16</v>
      </c>
      <c r="E823">
        <v>30</v>
      </c>
      <c r="F823">
        <v>1</v>
      </c>
      <c r="G823">
        <v>7818340950</v>
      </c>
      <c r="H823">
        <v>0</v>
      </c>
      <c r="I823">
        <v>3.0210549999999999E-2</v>
      </c>
      <c r="J823">
        <v>0</v>
      </c>
      <c r="K823">
        <v>0</v>
      </c>
      <c r="L823">
        <v>0</v>
      </c>
      <c r="M823">
        <v>1</v>
      </c>
      <c r="N823" t="s">
        <v>17</v>
      </c>
      <c r="O823" s="1">
        <v>0</v>
      </c>
    </row>
    <row r="824" spans="1:15" hidden="1" x14ac:dyDescent="0.2">
      <c r="A824" t="s">
        <v>34</v>
      </c>
      <c r="B824">
        <v>2015</v>
      </c>
      <c r="C824">
        <v>5</v>
      </c>
      <c r="D824" t="s">
        <v>16</v>
      </c>
      <c r="E824">
        <v>20</v>
      </c>
      <c r="F824">
        <v>0</v>
      </c>
      <c r="G824">
        <v>3255494</v>
      </c>
      <c r="H824">
        <v>0</v>
      </c>
      <c r="I824">
        <v>0.118721151</v>
      </c>
      <c r="J824">
        <v>0</v>
      </c>
      <c r="K824">
        <v>0</v>
      </c>
      <c r="L824">
        <v>0</v>
      </c>
      <c r="M824">
        <v>1</v>
      </c>
      <c r="N824" t="s">
        <v>17</v>
      </c>
      <c r="O824" s="1">
        <v>0</v>
      </c>
    </row>
    <row r="825" spans="1:15" hidden="1" x14ac:dyDescent="0.2">
      <c r="A825" t="s">
        <v>34</v>
      </c>
      <c r="B825">
        <v>2015</v>
      </c>
      <c r="C825">
        <v>54700</v>
      </c>
      <c r="D825" t="s">
        <v>16</v>
      </c>
      <c r="E825">
        <v>20</v>
      </c>
      <c r="F825">
        <v>0</v>
      </c>
      <c r="G825">
        <v>3255494</v>
      </c>
      <c r="H825">
        <v>0</v>
      </c>
      <c r="I825">
        <v>0.118721151</v>
      </c>
      <c r="J825">
        <v>0</v>
      </c>
      <c r="K825">
        <v>0</v>
      </c>
      <c r="L825">
        <v>0</v>
      </c>
      <c r="M825">
        <v>1</v>
      </c>
      <c r="N825" t="s">
        <v>17</v>
      </c>
      <c r="O825" s="1">
        <v>0</v>
      </c>
    </row>
    <row r="826" spans="1:15" hidden="1" x14ac:dyDescent="0.2">
      <c r="A826" t="s">
        <v>34</v>
      </c>
      <c r="B826">
        <v>2015</v>
      </c>
      <c r="C826">
        <v>54750</v>
      </c>
      <c r="D826" t="s">
        <v>16</v>
      </c>
      <c r="E826">
        <v>20</v>
      </c>
      <c r="F826">
        <v>2.7445647E-2</v>
      </c>
      <c r="G826">
        <v>3255494</v>
      </c>
      <c r="H826">
        <v>0</v>
      </c>
      <c r="I826">
        <v>0.118721151</v>
      </c>
      <c r="J826">
        <v>0</v>
      </c>
      <c r="K826">
        <v>0</v>
      </c>
      <c r="L826">
        <v>0</v>
      </c>
      <c r="M826">
        <v>1</v>
      </c>
      <c r="N826" t="s">
        <v>17</v>
      </c>
      <c r="O826" s="1">
        <v>0</v>
      </c>
    </row>
    <row r="827" spans="1:15" hidden="1" x14ac:dyDescent="0.2">
      <c r="A827" t="s">
        <v>34</v>
      </c>
      <c r="B827">
        <v>2015</v>
      </c>
      <c r="C827">
        <v>182500</v>
      </c>
      <c r="D827" t="s">
        <v>16</v>
      </c>
      <c r="E827">
        <v>20</v>
      </c>
      <c r="F827">
        <v>0</v>
      </c>
      <c r="G827">
        <v>3364865</v>
      </c>
      <c r="H827">
        <v>0</v>
      </c>
      <c r="I827">
        <v>0.122290511</v>
      </c>
      <c r="J827">
        <v>0</v>
      </c>
      <c r="K827">
        <v>0</v>
      </c>
      <c r="L827">
        <v>0</v>
      </c>
      <c r="M827">
        <v>1</v>
      </c>
      <c r="N827" t="s">
        <v>17</v>
      </c>
      <c r="O827" s="1">
        <v>0</v>
      </c>
    </row>
    <row r="828" spans="1:15" hidden="1" x14ac:dyDescent="0.2">
      <c r="A828" t="s">
        <v>34</v>
      </c>
      <c r="B828">
        <v>2015</v>
      </c>
      <c r="C828">
        <v>365000</v>
      </c>
      <c r="D828" t="s">
        <v>16</v>
      </c>
      <c r="E828">
        <v>20</v>
      </c>
      <c r="F828">
        <v>0.35204472999999997</v>
      </c>
      <c r="G828">
        <v>3364865</v>
      </c>
      <c r="H828">
        <v>0</v>
      </c>
      <c r="I828">
        <v>0.15724824000000001</v>
      </c>
      <c r="J828">
        <v>0</v>
      </c>
      <c r="K828">
        <v>0</v>
      </c>
      <c r="L828">
        <v>0</v>
      </c>
      <c r="M828">
        <v>1</v>
      </c>
      <c r="N828" t="s">
        <v>17</v>
      </c>
      <c r="O828" s="1">
        <v>0</v>
      </c>
    </row>
    <row r="829" spans="1:15" hidden="1" x14ac:dyDescent="0.2">
      <c r="A829" t="s">
        <v>34</v>
      </c>
      <c r="B829">
        <v>2015</v>
      </c>
      <c r="C829">
        <v>547500</v>
      </c>
      <c r="D829" t="s">
        <v>16</v>
      </c>
      <c r="E829">
        <v>20</v>
      </c>
      <c r="F829">
        <v>0.81232399399999999</v>
      </c>
      <c r="G829">
        <v>3881143</v>
      </c>
      <c r="H829">
        <v>0</v>
      </c>
      <c r="I829">
        <v>0.12149750300000001</v>
      </c>
      <c r="J829">
        <v>0</v>
      </c>
      <c r="K829">
        <v>0</v>
      </c>
      <c r="L829">
        <v>0</v>
      </c>
      <c r="M829">
        <v>1</v>
      </c>
      <c r="N829" t="s">
        <v>17</v>
      </c>
      <c r="O829" s="1">
        <v>0</v>
      </c>
    </row>
    <row r="830" spans="1:15" hidden="1" x14ac:dyDescent="0.2">
      <c r="A830" t="s">
        <v>34</v>
      </c>
      <c r="B830">
        <v>2015</v>
      </c>
      <c r="C830">
        <v>730000</v>
      </c>
      <c r="D830" t="s">
        <v>16</v>
      </c>
      <c r="E830">
        <v>20</v>
      </c>
      <c r="F830">
        <v>0.84619186599999996</v>
      </c>
      <c r="G830">
        <v>4902870</v>
      </c>
      <c r="H830">
        <v>0</v>
      </c>
      <c r="I830">
        <v>0.120939015</v>
      </c>
      <c r="J830">
        <v>0</v>
      </c>
      <c r="K830">
        <v>0</v>
      </c>
      <c r="L830">
        <v>0</v>
      </c>
      <c r="M830">
        <v>1</v>
      </c>
      <c r="N830" t="s">
        <v>17</v>
      </c>
      <c r="O830" s="1">
        <v>0</v>
      </c>
    </row>
    <row r="831" spans="1:15" hidden="1" x14ac:dyDescent="0.2">
      <c r="A831" t="s">
        <v>34</v>
      </c>
      <c r="B831">
        <v>2015</v>
      </c>
      <c r="C831">
        <v>1095000</v>
      </c>
      <c r="D831" t="s">
        <v>16</v>
      </c>
      <c r="E831">
        <v>20</v>
      </c>
      <c r="F831">
        <v>1.1446288600000001</v>
      </c>
      <c r="G831">
        <v>6909671</v>
      </c>
      <c r="H831">
        <v>0</v>
      </c>
      <c r="I831">
        <v>0.12145608500000001</v>
      </c>
      <c r="J831">
        <v>0</v>
      </c>
      <c r="K831">
        <v>0</v>
      </c>
      <c r="L831">
        <v>0</v>
      </c>
      <c r="M831">
        <v>1</v>
      </c>
      <c r="N831" t="s">
        <v>17</v>
      </c>
      <c r="O831" s="1">
        <v>0</v>
      </c>
    </row>
    <row r="832" spans="1:15" hidden="1" x14ac:dyDescent="0.2">
      <c r="A832" t="s">
        <v>34</v>
      </c>
      <c r="B832">
        <v>2015</v>
      </c>
      <c r="C832">
        <v>1460000</v>
      </c>
      <c r="D832" t="s">
        <v>16</v>
      </c>
      <c r="E832">
        <v>20</v>
      </c>
      <c r="F832">
        <v>0.11617107</v>
      </c>
      <c r="G832">
        <v>9604303</v>
      </c>
      <c r="H832">
        <v>0</v>
      </c>
      <c r="I832">
        <v>0.10491668799999999</v>
      </c>
      <c r="J832">
        <v>0</v>
      </c>
      <c r="K832">
        <v>0</v>
      </c>
      <c r="L832">
        <v>0</v>
      </c>
      <c r="M832">
        <v>1</v>
      </c>
      <c r="N832" t="s">
        <v>17</v>
      </c>
      <c r="O832" s="1">
        <v>0</v>
      </c>
    </row>
    <row r="833" spans="1:15" hidden="1" x14ac:dyDescent="0.2">
      <c r="A833" t="s">
        <v>34</v>
      </c>
      <c r="B833">
        <v>2015</v>
      </c>
      <c r="C833">
        <v>2044000</v>
      </c>
      <c r="D833" t="s">
        <v>16</v>
      </c>
      <c r="E833">
        <v>20</v>
      </c>
      <c r="F833">
        <v>0.468213922</v>
      </c>
      <c r="G833">
        <v>9987153</v>
      </c>
      <c r="H833">
        <v>0</v>
      </c>
      <c r="I833">
        <v>0.108064509</v>
      </c>
      <c r="J833">
        <v>0</v>
      </c>
      <c r="K833">
        <v>0</v>
      </c>
      <c r="L833">
        <v>0</v>
      </c>
      <c r="M833">
        <v>1</v>
      </c>
      <c r="N833" t="s">
        <v>17</v>
      </c>
      <c r="O833" s="1">
        <v>0</v>
      </c>
    </row>
    <row r="834" spans="1:15" hidden="1" x14ac:dyDescent="0.2">
      <c r="A834" t="s">
        <v>34</v>
      </c>
      <c r="B834">
        <v>2015</v>
      </c>
      <c r="C834">
        <v>2774000</v>
      </c>
      <c r="D834" t="s">
        <v>16</v>
      </c>
      <c r="E834">
        <v>20</v>
      </c>
      <c r="F834">
        <v>0.381841816</v>
      </c>
      <c r="G834">
        <v>11522291</v>
      </c>
      <c r="H834">
        <v>0</v>
      </c>
      <c r="I834">
        <v>0.106086258</v>
      </c>
      <c r="J834">
        <v>0</v>
      </c>
      <c r="K834">
        <v>0</v>
      </c>
      <c r="L834">
        <v>0</v>
      </c>
      <c r="M834">
        <v>1</v>
      </c>
      <c r="N834" t="s">
        <v>17</v>
      </c>
      <c r="O834" s="1">
        <v>0</v>
      </c>
    </row>
    <row r="835" spans="1:15" hidden="1" x14ac:dyDescent="0.2">
      <c r="A835" t="s">
        <v>34</v>
      </c>
      <c r="B835">
        <v>2015</v>
      </c>
      <c r="C835">
        <v>3832500</v>
      </c>
      <c r="D835" t="s">
        <v>16</v>
      </c>
      <c r="E835">
        <v>20</v>
      </c>
      <c r="F835">
        <v>0.90668342800000001</v>
      </c>
      <c r="G835">
        <v>13035874</v>
      </c>
      <c r="H835">
        <v>0</v>
      </c>
      <c r="I835">
        <v>0.104707124</v>
      </c>
      <c r="J835">
        <v>0</v>
      </c>
      <c r="K835">
        <v>0</v>
      </c>
      <c r="L835">
        <v>0</v>
      </c>
      <c r="M835">
        <v>1</v>
      </c>
      <c r="N835" t="s">
        <v>17</v>
      </c>
      <c r="O835" s="1">
        <v>0</v>
      </c>
    </row>
    <row r="836" spans="1:15" hidden="1" x14ac:dyDescent="0.2">
      <c r="A836" t="s">
        <v>34</v>
      </c>
      <c r="B836">
        <v>2015</v>
      </c>
      <c r="C836">
        <v>5288850</v>
      </c>
      <c r="D836" t="s">
        <v>16</v>
      </c>
      <c r="E836">
        <v>20</v>
      </c>
      <c r="F836">
        <v>0.373333682</v>
      </c>
      <c r="G836">
        <v>17456863</v>
      </c>
      <c r="H836">
        <v>0</v>
      </c>
      <c r="I836">
        <v>0.102137452</v>
      </c>
      <c r="J836">
        <v>0</v>
      </c>
      <c r="K836">
        <v>0</v>
      </c>
      <c r="L836">
        <v>0</v>
      </c>
      <c r="M836">
        <v>1</v>
      </c>
      <c r="N836" t="s">
        <v>17</v>
      </c>
      <c r="O836" s="1">
        <v>0</v>
      </c>
    </row>
    <row r="837" spans="1:15" hidden="1" x14ac:dyDescent="0.2">
      <c r="A837" t="s">
        <v>34</v>
      </c>
      <c r="B837">
        <v>2015</v>
      </c>
      <c r="C837">
        <v>8030000</v>
      </c>
      <c r="D837" t="s">
        <v>16</v>
      </c>
      <c r="E837">
        <v>20</v>
      </c>
      <c r="F837">
        <v>1</v>
      </c>
      <c r="G837">
        <v>20401959</v>
      </c>
      <c r="H837">
        <v>0</v>
      </c>
      <c r="I837">
        <v>0.100972697</v>
      </c>
      <c r="J837">
        <v>0</v>
      </c>
      <c r="K837">
        <v>0</v>
      </c>
      <c r="L837">
        <v>0</v>
      </c>
      <c r="M837">
        <v>1</v>
      </c>
      <c r="N837" t="s">
        <v>17</v>
      </c>
      <c r="O837" s="1">
        <v>0</v>
      </c>
    </row>
    <row r="838" spans="1:15" hidden="1" x14ac:dyDescent="0.2">
      <c r="A838" t="s">
        <v>34</v>
      </c>
      <c r="B838">
        <v>2020</v>
      </c>
      <c r="C838">
        <v>5</v>
      </c>
      <c r="D838" t="s">
        <v>16</v>
      </c>
      <c r="E838">
        <v>20</v>
      </c>
      <c r="F838">
        <v>0</v>
      </c>
      <c r="G838">
        <v>2565535</v>
      </c>
      <c r="H838">
        <v>0</v>
      </c>
      <c r="I838">
        <v>0.13496955199999999</v>
      </c>
      <c r="J838">
        <v>0</v>
      </c>
      <c r="K838">
        <v>0</v>
      </c>
      <c r="L838">
        <v>0</v>
      </c>
      <c r="M838">
        <v>1</v>
      </c>
      <c r="N838" t="s">
        <v>17</v>
      </c>
      <c r="O838" s="1">
        <v>0</v>
      </c>
    </row>
    <row r="839" spans="1:15" hidden="1" x14ac:dyDescent="0.2">
      <c r="A839" t="s">
        <v>34</v>
      </c>
      <c r="B839">
        <v>2020</v>
      </c>
      <c r="C839">
        <v>54700</v>
      </c>
      <c r="D839" t="s">
        <v>16</v>
      </c>
      <c r="E839">
        <v>20</v>
      </c>
      <c r="F839">
        <v>0</v>
      </c>
      <c r="G839">
        <v>2565535</v>
      </c>
      <c r="H839">
        <v>0</v>
      </c>
      <c r="I839">
        <v>0.13496955199999999</v>
      </c>
      <c r="J839">
        <v>0</v>
      </c>
      <c r="K839">
        <v>0</v>
      </c>
      <c r="L839">
        <v>0</v>
      </c>
      <c r="M839">
        <v>1</v>
      </c>
      <c r="N839" t="s">
        <v>17</v>
      </c>
      <c r="O839" s="1">
        <v>0</v>
      </c>
    </row>
    <row r="840" spans="1:15" hidden="1" x14ac:dyDescent="0.2">
      <c r="A840" t="s">
        <v>34</v>
      </c>
      <c r="B840">
        <v>2020</v>
      </c>
      <c r="C840">
        <v>54750</v>
      </c>
      <c r="D840" t="s">
        <v>16</v>
      </c>
      <c r="E840">
        <v>20</v>
      </c>
      <c r="F840">
        <v>3.1138395999999999E-2</v>
      </c>
      <c r="G840">
        <v>2565535</v>
      </c>
      <c r="H840">
        <v>0</v>
      </c>
      <c r="I840">
        <v>0.13496955199999999</v>
      </c>
      <c r="J840">
        <v>0</v>
      </c>
      <c r="K840">
        <v>0</v>
      </c>
      <c r="L840">
        <v>0</v>
      </c>
      <c r="M840">
        <v>1</v>
      </c>
      <c r="N840" t="s">
        <v>17</v>
      </c>
      <c r="O840" s="1">
        <v>0</v>
      </c>
    </row>
    <row r="841" spans="1:15" hidden="1" x14ac:dyDescent="0.2">
      <c r="A841" t="s">
        <v>34</v>
      </c>
      <c r="B841">
        <v>2020</v>
      </c>
      <c r="C841">
        <v>182500</v>
      </c>
      <c r="D841" t="s">
        <v>16</v>
      </c>
      <c r="E841">
        <v>20</v>
      </c>
      <c r="F841">
        <v>0.145264479</v>
      </c>
      <c r="G841">
        <v>2663542</v>
      </c>
      <c r="H841">
        <v>0</v>
      </c>
      <c r="I841">
        <v>0.13942496900000001</v>
      </c>
      <c r="J841">
        <v>0</v>
      </c>
      <c r="K841">
        <v>0</v>
      </c>
      <c r="L841">
        <v>0</v>
      </c>
      <c r="M841">
        <v>1</v>
      </c>
      <c r="N841" t="s">
        <v>17</v>
      </c>
      <c r="O841" s="1">
        <v>0</v>
      </c>
    </row>
    <row r="842" spans="1:15" hidden="1" x14ac:dyDescent="0.2">
      <c r="A842" t="s">
        <v>34</v>
      </c>
      <c r="B842">
        <v>2020</v>
      </c>
      <c r="C842">
        <v>365000</v>
      </c>
      <c r="D842" t="s">
        <v>16</v>
      </c>
      <c r="E842">
        <v>20</v>
      </c>
      <c r="F842">
        <v>0.119408602</v>
      </c>
      <c r="G842">
        <v>2945700</v>
      </c>
      <c r="H842">
        <v>0</v>
      </c>
      <c r="I842">
        <v>0.14019330599999999</v>
      </c>
      <c r="J842">
        <v>0</v>
      </c>
      <c r="K842">
        <v>0</v>
      </c>
      <c r="L842">
        <v>0</v>
      </c>
      <c r="M842">
        <v>1</v>
      </c>
      <c r="N842" t="s">
        <v>17</v>
      </c>
      <c r="O842" s="1">
        <v>0</v>
      </c>
    </row>
    <row r="843" spans="1:15" hidden="1" x14ac:dyDescent="0.2">
      <c r="A843" t="s">
        <v>34</v>
      </c>
      <c r="B843">
        <v>2020</v>
      </c>
      <c r="C843">
        <v>547500</v>
      </c>
      <c r="D843" t="s">
        <v>16</v>
      </c>
      <c r="E843">
        <v>20</v>
      </c>
      <c r="F843">
        <v>0.76225198500000002</v>
      </c>
      <c r="G843">
        <v>3091828</v>
      </c>
      <c r="H843">
        <v>0</v>
      </c>
      <c r="I843">
        <v>0.138126836</v>
      </c>
      <c r="J843">
        <v>0</v>
      </c>
      <c r="K843">
        <v>0</v>
      </c>
      <c r="L843">
        <v>0</v>
      </c>
      <c r="M843">
        <v>1</v>
      </c>
      <c r="N843" t="s">
        <v>17</v>
      </c>
      <c r="O843" s="1">
        <v>0</v>
      </c>
    </row>
    <row r="844" spans="1:15" hidden="1" x14ac:dyDescent="0.2">
      <c r="A844" t="s">
        <v>34</v>
      </c>
      <c r="B844">
        <v>2020</v>
      </c>
      <c r="C844">
        <v>730000</v>
      </c>
      <c r="D844" t="s">
        <v>16</v>
      </c>
      <c r="E844">
        <v>20</v>
      </c>
      <c r="F844">
        <v>0.84759525999999996</v>
      </c>
      <c r="G844">
        <v>3849906</v>
      </c>
      <c r="H844">
        <v>0</v>
      </c>
      <c r="I844">
        <v>0.13774373200000001</v>
      </c>
      <c r="J844">
        <v>0</v>
      </c>
      <c r="K844">
        <v>0</v>
      </c>
      <c r="L844">
        <v>0</v>
      </c>
      <c r="M844">
        <v>1</v>
      </c>
      <c r="N844" t="s">
        <v>17</v>
      </c>
      <c r="O844" s="1">
        <v>0</v>
      </c>
    </row>
    <row r="845" spans="1:15" hidden="1" x14ac:dyDescent="0.2">
      <c r="A845" t="s">
        <v>34</v>
      </c>
      <c r="B845">
        <v>2020</v>
      </c>
      <c r="C845">
        <v>1095000</v>
      </c>
      <c r="D845" t="s">
        <v>16</v>
      </c>
      <c r="E845">
        <v>20</v>
      </c>
      <c r="F845">
        <v>1.1397880760000001</v>
      </c>
      <c r="G845">
        <v>5428805</v>
      </c>
      <c r="H845">
        <v>0</v>
      </c>
      <c r="I845">
        <v>0.13992950400000001</v>
      </c>
      <c r="J845">
        <v>0</v>
      </c>
      <c r="K845">
        <v>0</v>
      </c>
      <c r="L845">
        <v>0</v>
      </c>
      <c r="M845">
        <v>1</v>
      </c>
      <c r="N845" t="s">
        <v>17</v>
      </c>
      <c r="O845" s="1">
        <v>0</v>
      </c>
    </row>
    <row r="846" spans="1:15" hidden="1" x14ac:dyDescent="0.2">
      <c r="A846" t="s">
        <v>34</v>
      </c>
      <c r="B846">
        <v>2020</v>
      </c>
      <c r="C846">
        <v>1460000</v>
      </c>
      <c r="D846" t="s">
        <v>16</v>
      </c>
      <c r="E846">
        <v>20</v>
      </c>
      <c r="F846">
        <v>9.0413661000000006E-2</v>
      </c>
      <c r="G846">
        <v>7535428</v>
      </c>
      <c r="H846">
        <v>0</v>
      </c>
      <c r="I846">
        <v>0.114838592</v>
      </c>
      <c r="J846">
        <v>0</v>
      </c>
      <c r="K846">
        <v>0</v>
      </c>
      <c r="L846">
        <v>0</v>
      </c>
      <c r="M846">
        <v>1</v>
      </c>
      <c r="N846" t="s">
        <v>17</v>
      </c>
      <c r="O846" s="1">
        <v>0</v>
      </c>
    </row>
    <row r="847" spans="1:15" hidden="1" x14ac:dyDescent="0.2">
      <c r="A847" t="s">
        <v>34</v>
      </c>
      <c r="B847">
        <v>2020</v>
      </c>
      <c r="C847">
        <v>2044000</v>
      </c>
      <c r="D847" t="s">
        <v>16</v>
      </c>
      <c r="E847">
        <v>20</v>
      </c>
      <c r="F847">
        <v>0.45700712700000001</v>
      </c>
      <c r="G847">
        <v>7768191</v>
      </c>
      <c r="H847">
        <v>0</v>
      </c>
      <c r="I847">
        <v>0.11871011099999999</v>
      </c>
      <c r="J847">
        <v>0</v>
      </c>
      <c r="K847">
        <v>0</v>
      </c>
      <c r="L847">
        <v>0</v>
      </c>
      <c r="M847">
        <v>1</v>
      </c>
      <c r="N847" t="s">
        <v>17</v>
      </c>
      <c r="O847" s="1">
        <v>0</v>
      </c>
    </row>
    <row r="848" spans="1:15" hidden="1" x14ac:dyDescent="0.2">
      <c r="A848" t="s">
        <v>34</v>
      </c>
      <c r="B848">
        <v>2020</v>
      </c>
      <c r="C848">
        <v>2774000</v>
      </c>
      <c r="D848" t="s">
        <v>16</v>
      </c>
      <c r="E848">
        <v>20</v>
      </c>
      <c r="F848">
        <v>0.39389895000000003</v>
      </c>
      <c r="G848">
        <v>8931630</v>
      </c>
      <c r="H848">
        <v>0</v>
      </c>
      <c r="I848">
        <v>0.11593543100000001</v>
      </c>
      <c r="J848">
        <v>0</v>
      </c>
      <c r="K848">
        <v>0</v>
      </c>
      <c r="L848">
        <v>0</v>
      </c>
      <c r="M848">
        <v>1</v>
      </c>
      <c r="N848" t="s">
        <v>17</v>
      </c>
      <c r="O848" s="1">
        <v>0</v>
      </c>
    </row>
    <row r="849" spans="1:15" hidden="1" x14ac:dyDescent="0.2">
      <c r="A849" t="s">
        <v>34</v>
      </c>
      <c r="B849">
        <v>2020</v>
      </c>
      <c r="C849">
        <v>3832500</v>
      </c>
      <c r="D849" t="s">
        <v>16</v>
      </c>
      <c r="E849">
        <v>20</v>
      </c>
      <c r="F849">
        <v>0.88043475800000004</v>
      </c>
      <c r="G849">
        <v>10144358</v>
      </c>
      <c r="H849">
        <v>0</v>
      </c>
      <c r="I849">
        <v>0.113409861</v>
      </c>
      <c r="J849">
        <v>0</v>
      </c>
      <c r="K849">
        <v>0</v>
      </c>
      <c r="L849">
        <v>0</v>
      </c>
      <c r="M849">
        <v>1</v>
      </c>
      <c r="N849" t="s">
        <v>17</v>
      </c>
      <c r="O849" s="1">
        <v>0</v>
      </c>
    </row>
    <row r="850" spans="1:15" hidden="1" x14ac:dyDescent="0.2">
      <c r="A850" t="s">
        <v>34</v>
      </c>
      <c r="B850">
        <v>2020</v>
      </c>
      <c r="C850">
        <v>5288850</v>
      </c>
      <c r="D850" t="s">
        <v>16</v>
      </c>
      <c r="E850">
        <v>20</v>
      </c>
      <c r="F850">
        <v>0.36401578400000001</v>
      </c>
      <c r="G850">
        <v>13470353</v>
      </c>
      <c r="H850">
        <v>0</v>
      </c>
      <c r="I850">
        <v>0.109917633</v>
      </c>
      <c r="J850">
        <v>0</v>
      </c>
      <c r="K850">
        <v>0</v>
      </c>
      <c r="L850">
        <v>0</v>
      </c>
      <c r="M850">
        <v>1</v>
      </c>
      <c r="N850" t="s">
        <v>17</v>
      </c>
      <c r="O850" s="1">
        <v>0</v>
      </c>
    </row>
    <row r="851" spans="1:15" hidden="1" x14ac:dyDescent="0.2">
      <c r="A851" t="s">
        <v>34</v>
      </c>
      <c r="B851">
        <v>2020</v>
      </c>
      <c r="C851">
        <v>8030000</v>
      </c>
      <c r="D851" t="s">
        <v>16</v>
      </c>
      <c r="E851">
        <v>20</v>
      </c>
      <c r="F851">
        <v>1</v>
      </c>
      <c r="G851">
        <v>15681760</v>
      </c>
      <c r="H851">
        <v>0</v>
      </c>
      <c r="I851">
        <v>0.108316574</v>
      </c>
      <c r="J851">
        <v>0</v>
      </c>
      <c r="K851">
        <v>0</v>
      </c>
      <c r="L851">
        <v>0</v>
      </c>
      <c r="M851">
        <v>1</v>
      </c>
      <c r="N851" t="s">
        <v>17</v>
      </c>
      <c r="O851" s="1">
        <v>0</v>
      </c>
    </row>
    <row r="852" spans="1:15" hidden="1" x14ac:dyDescent="0.2">
      <c r="A852" t="s">
        <v>34</v>
      </c>
      <c r="B852">
        <v>2025</v>
      </c>
      <c r="C852">
        <v>5</v>
      </c>
      <c r="D852" t="s">
        <v>16</v>
      </c>
      <c r="E852">
        <v>20</v>
      </c>
      <c r="F852">
        <v>0</v>
      </c>
      <c r="G852">
        <v>1875576</v>
      </c>
      <c r="H852">
        <v>0</v>
      </c>
      <c r="I852">
        <v>0.15121795299999999</v>
      </c>
      <c r="J852">
        <v>0</v>
      </c>
      <c r="K852">
        <v>0</v>
      </c>
      <c r="L852">
        <v>0</v>
      </c>
      <c r="M852">
        <v>1</v>
      </c>
      <c r="N852" t="s">
        <v>17</v>
      </c>
      <c r="O852" s="1">
        <v>0</v>
      </c>
    </row>
    <row r="853" spans="1:15" hidden="1" x14ac:dyDescent="0.2">
      <c r="A853" t="s">
        <v>34</v>
      </c>
      <c r="B853">
        <v>2025</v>
      </c>
      <c r="C853">
        <v>54700</v>
      </c>
      <c r="D853" t="s">
        <v>16</v>
      </c>
      <c r="E853">
        <v>20</v>
      </c>
      <c r="F853">
        <v>0</v>
      </c>
      <c r="G853">
        <v>1875576</v>
      </c>
      <c r="H853">
        <v>0</v>
      </c>
      <c r="I853">
        <v>0.15121795299999999</v>
      </c>
      <c r="J853">
        <v>0</v>
      </c>
      <c r="K853">
        <v>0</v>
      </c>
      <c r="L853">
        <v>0</v>
      </c>
      <c r="M853">
        <v>1</v>
      </c>
      <c r="N853" t="s">
        <v>17</v>
      </c>
      <c r="O853" s="1">
        <v>0</v>
      </c>
    </row>
    <row r="854" spans="1:15" hidden="1" x14ac:dyDescent="0.2">
      <c r="A854" t="s">
        <v>34</v>
      </c>
      <c r="B854">
        <v>2025</v>
      </c>
      <c r="C854">
        <v>54750</v>
      </c>
      <c r="D854" t="s">
        <v>16</v>
      </c>
      <c r="E854">
        <v>20</v>
      </c>
      <c r="F854">
        <v>3.7508865000000002E-2</v>
      </c>
      <c r="G854">
        <v>1875576</v>
      </c>
      <c r="H854">
        <v>0</v>
      </c>
      <c r="I854">
        <v>0.15121795299999999</v>
      </c>
      <c r="J854">
        <v>0</v>
      </c>
      <c r="K854">
        <v>0</v>
      </c>
      <c r="L854">
        <v>0</v>
      </c>
      <c r="M854">
        <v>1</v>
      </c>
      <c r="N854" t="s">
        <v>17</v>
      </c>
      <c r="O854" s="1">
        <v>0</v>
      </c>
    </row>
    <row r="855" spans="1:15" hidden="1" x14ac:dyDescent="0.2">
      <c r="A855" t="s">
        <v>34</v>
      </c>
      <c r="B855">
        <v>2025</v>
      </c>
      <c r="C855">
        <v>182500</v>
      </c>
      <c r="D855" t="s">
        <v>16</v>
      </c>
      <c r="E855">
        <v>20</v>
      </c>
      <c r="F855">
        <v>0.230723343</v>
      </c>
      <c r="G855">
        <v>1962218</v>
      </c>
      <c r="H855">
        <v>0</v>
      </c>
      <c r="I855">
        <v>0.156559427</v>
      </c>
      <c r="J855">
        <v>0</v>
      </c>
      <c r="K855">
        <v>0</v>
      </c>
      <c r="L855">
        <v>0</v>
      </c>
      <c r="M855">
        <v>1</v>
      </c>
      <c r="N855" t="s">
        <v>17</v>
      </c>
      <c r="O855" s="1">
        <v>0</v>
      </c>
    </row>
    <row r="856" spans="1:15" hidden="1" x14ac:dyDescent="0.2">
      <c r="A856" t="s">
        <v>34</v>
      </c>
      <c r="B856">
        <v>2025</v>
      </c>
      <c r="C856">
        <v>365000</v>
      </c>
      <c r="D856" t="s">
        <v>16</v>
      </c>
      <c r="E856">
        <v>20</v>
      </c>
      <c r="F856">
        <v>0</v>
      </c>
      <c r="G856">
        <v>2302512</v>
      </c>
      <c r="H856">
        <v>0</v>
      </c>
      <c r="I856">
        <v>0.123138373</v>
      </c>
      <c r="J856">
        <v>0</v>
      </c>
      <c r="K856">
        <v>0</v>
      </c>
      <c r="L856">
        <v>0</v>
      </c>
      <c r="M856">
        <v>1</v>
      </c>
      <c r="N856" t="s">
        <v>17</v>
      </c>
      <c r="O856" s="1">
        <v>0</v>
      </c>
    </row>
    <row r="857" spans="1:15" hidden="1" x14ac:dyDescent="0.2">
      <c r="A857" t="s">
        <v>34</v>
      </c>
      <c r="B857">
        <v>2025</v>
      </c>
      <c r="C857">
        <v>547500</v>
      </c>
      <c r="D857" t="s">
        <v>16</v>
      </c>
      <c r="E857">
        <v>20</v>
      </c>
      <c r="F857">
        <v>0.67618262600000001</v>
      </c>
      <c r="G857">
        <v>2302512</v>
      </c>
      <c r="H857">
        <v>0</v>
      </c>
      <c r="I857">
        <v>0.154756168</v>
      </c>
      <c r="J857">
        <v>0</v>
      </c>
      <c r="K857">
        <v>0</v>
      </c>
      <c r="L857">
        <v>0</v>
      </c>
      <c r="M857">
        <v>1</v>
      </c>
      <c r="N857" t="s">
        <v>17</v>
      </c>
      <c r="O857" s="1">
        <v>0</v>
      </c>
    </row>
    <row r="858" spans="1:15" hidden="1" x14ac:dyDescent="0.2">
      <c r="A858" t="s">
        <v>34</v>
      </c>
      <c r="B858">
        <v>2025</v>
      </c>
      <c r="C858">
        <v>730000</v>
      </c>
      <c r="D858" t="s">
        <v>16</v>
      </c>
      <c r="E858">
        <v>20</v>
      </c>
      <c r="F858">
        <v>0.85005490500000003</v>
      </c>
      <c r="G858">
        <v>2796941</v>
      </c>
      <c r="H858">
        <v>0</v>
      </c>
      <c r="I858">
        <v>0.154548449</v>
      </c>
      <c r="J858">
        <v>0</v>
      </c>
      <c r="K858">
        <v>0</v>
      </c>
      <c r="L858">
        <v>0</v>
      </c>
      <c r="M858">
        <v>1</v>
      </c>
      <c r="N858" t="s">
        <v>17</v>
      </c>
      <c r="O858" s="1">
        <v>0</v>
      </c>
    </row>
    <row r="859" spans="1:15" hidden="1" x14ac:dyDescent="0.2">
      <c r="A859" t="s">
        <v>34</v>
      </c>
      <c r="B859">
        <v>2025</v>
      </c>
      <c r="C859">
        <v>1095000</v>
      </c>
      <c r="D859" t="s">
        <v>16</v>
      </c>
      <c r="E859">
        <v>20</v>
      </c>
      <c r="F859">
        <v>1.1312986119999999</v>
      </c>
      <c r="G859">
        <v>3947940</v>
      </c>
      <c r="H859">
        <v>0</v>
      </c>
      <c r="I859">
        <v>0.158402924</v>
      </c>
      <c r="J859">
        <v>0</v>
      </c>
      <c r="K859">
        <v>0</v>
      </c>
      <c r="L859">
        <v>0</v>
      </c>
      <c r="M859">
        <v>1</v>
      </c>
      <c r="N859" t="s">
        <v>17</v>
      </c>
      <c r="O859" s="1">
        <v>0</v>
      </c>
    </row>
    <row r="860" spans="1:15" hidden="1" x14ac:dyDescent="0.2">
      <c r="A860" t="s">
        <v>34</v>
      </c>
      <c r="B860">
        <v>2025</v>
      </c>
      <c r="C860">
        <v>1460000</v>
      </c>
      <c r="D860" t="s">
        <v>16</v>
      </c>
      <c r="E860">
        <v>20</v>
      </c>
      <c r="F860">
        <v>4.4612138000000003E-2</v>
      </c>
      <c r="G860">
        <v>5466553</v>
      </c>
      <c r="H860">
        <v>0</v>
      </c>
      <c r="I860">
        <v>0.124760497</v>
      </c>
      <c r="J860">
        <v>0</v>
      </c>
      <c r="K860">
        <v>0</v>
      </c>
      <c r="L860">
        <v>0</v>
      </c>
      <c r="M860">
        <v>1</v>
      </c>
      <c r="N860" t="s">
        <v>17</v>
      </c>
      <c r="O860" s="1">
        <v>0</v>
      </c>
    </row>
    <row r="861" spans="1:15" hidden="1" x14ac:dyDescent="0.2">
      <c r="A861" t="s">
        <v>34</v>
      </c>
      <c r="B861">
        <v>2025</v>
      </c>
      <c r="C861">
        <v>2044000</v>
      </c>
      <c r="D861" t="s">
        <v>16</v>
      </c>
      <c r="E861">
        <v>20</v>
      </c>
      <c r="F861">
        <v>0.43674070399999998</v>
      </c>
      <c r="G861">
        <v>5549229</v>
      </c>
      <c r="H861">
        <v>0</v>
      </c>
      <c r="I861">
        <v>0.12935571400000001</v>
      </c>
      <c r="J861">
        <v>0</v>
      </c>
      <c r="K861">
        <v>0</v>
      </c>
      <c r="L861">
        <v>0</v>
      </c>
      <c r="M861">
        <v>1</v>
      </c>
      <c r="N861" t="s">
        <v>17</v>
      </c>
      <c r="O861" s="1">
        <v>0</v>
      </c>
    </row>
    <row r="862" spans="1:15" hidden="1" x14ac:dyDescent="0.2">
      <c r="A862" t="s">
        <v>34</v>
      </c>
      <c r="B862">
        <v>2025</v>
      </c>
      <c r="C862">
        <v>2774000</v>
      </c>
      <c r="D862" t="s">
        <v>16</v>
      </c>
      <c r="E862">
        <v>20</v>
      </c>
      <c r="F862">
        <v>0.41568864</v>
      </c>
      <c r="G862">
        <v>6340969</v>
      </c>
      <c r="H862">
        <v>0</v>
      </c>
      <c r="I862">
        <v>0.12578460299999999</v>
      </c>
      <c r="J862">
        <v>0</v>
      </c>
      <c r="K862">
        <v>0</v>
      </c>
      <c r="L862">
        <v>0</v>
      </c>
      <c r="M862">
        <v>1</v>
      </c>
      <c r="N862" t="s">
        <v>17</v>
      </c>
      <c r="O862" s="1">
        <v>0</v>
      </c>
    </row>
    <row r="863" spans="1:15" hidden="1" x14ac:dyDescent="0.2">
      <c r="A863" t="s">
        <v>34</v>
      </c>
      <c r="B863">
        <v>2025</v>
      </c>
      <c r="C863">
        <v>3832500</v>
      </c>
      <c r="D863" t="s">
        <v>16</v>
      </c>
      <c r="E863">
        <v>20</v>
      </c>
      <c r="F863">
        <v>0.83269159199999998</v>
      </c>
      <c r="G863">
        <v>7252842</v>
      </c>
      <c r="H863">
        <v>0</v>
      </c>
      <c r="I863">
        <v>0.122112598</v>
      </c>
      <c r="J863">
        <v>0</v>
      </c>
      <c r="K863">
        <v>0</v>
      </c>
      <c r="L863">
        <v>0</v>
      </c>
      <c r="M863">
        <v>1</v>
      </c>
      <c r="N863" t="s">
        <v>17</v>
      </c>
      <c r="O863" s="1">
        <v>0</v>
      </c>
    </row>
    <row r="864" spans="1:15" hidden="1" x14ac:dyDescent="0.2">
      <c r="A864" t="s">
        <v>34</v>
      </c>
      <c r="B864">
        <v>2025</v>
      </c>
      <c r="C864">
        <v>5288850</v>
      </c>
      <c r="D864" t="s">
        <v>16</v>
      </c>
      <c r="E864">
        <v>20</v>
      </c>
      <c r="F864">
        <v>0.34676900799999999</v>
      </c>
      <c r="G864">
        <v>9483843</v>
      </c>
      <c r="H864">
        <v>0</v>
      </c>
      <c r="I864">
        <v>0.117697815</v>
      </c>
      <c r="J864">
        <v>0</v>
      </c>
      <c r="K864">
        <v>0</v>
      </c>
      <c r="L864">
        <v>0</v>
      </c>
      <c r="M864">
        <v>1</v>
      </c>
      <c r="N864" t="s">
        <v>17</v>
      </c>
      <c r="O864" s="1">
        <v>0</v>
      </c>
    </row>
    <row r="865" spans="1:15" hidden="1" x14ac:dyDescent="0.2">
      <c r="A865" t="s">
        <v>34</v>
      </c>
      <c r="B865">
        <v>2025</v>
      </c>
      <c r="C865">
        <v>8030000</v>
      </c>
      <c r="D865" t="s">
        <v>16</v>
      </c>
      <c r="E865">
        <v>20</v>
      </c>
      <c r="F865">
        <v>1</v>
      </c>
      <c r="G865">
        <v>10961561</v>
      </c>
      <c r="H865">
        <v>0</v>
      </c>
      <c r="I865">
        <v>0.115660451</v>
      </c>
      <c r="J865">
        <v>0</v>
      </c>
      <c r="K865">
        <v>0</v>
      </c>
      <c r="L865">
        <v>0</v>
      </c>
      <c r="M865">
        <v>1</v>
      </c>
      <c r="N865" t="s">
        <v>17</v>
      </c>
      <c r="O865" s="1">
        <v>0</v>
      </c>
    </row>
    <row r="866" spans="1:15" hidden="1" x14ac:dyDescent="0.2">
      <c r="A866" t="s">
        <v>34</v>
      </c>
      <c r="B866">
        <v>2030</v>
      </c>
      <c r="C866">
        <v>5</v>
      </c>
      <c r="D866" t="s">
        <v>16</v>
      </c>
      <c r="E866">
        <v>20</v>
      </c>
      <c r="F866">
        <v>0</v>
      </c>
      <c r="G866">
        <v>1681451</v>
      </c>
      <c r="H866">
        <v>0</v>
      </c>
      <c r="I866">
        <v>0.160146434</v>
      </c>
      <c r="J866">
        <v>0</v>
      </c>
      <c r="K866">
        <v>0</v>
      </c>
      <c r="L866">
        <v>0</v>
      </c>
      <c r="M866">
        <v>1</v>
      </c>
      <c r="N866" t="s">
        <v>17</v>
      </c>
      <c r="O866" s="1">
        <v>0</v>
      </c>
    </row>
    <row r="867" spans="1:15" hidden="1" x14ac:dyDescent="0.2">
      <c r="A867" t="s">
        <v>34</v>
      </c>
      <c r="B867">
        <v>2030</v>
      </c>
      <c r="C867">
        <v>54700</v>
      </c>
      <c r="D867" t="s">
        <v>16</v>
      </c>
      <c r="E867">
        <v>20</v>
      </c>
      <c r="F867">
        <v>0</v>
      </c>
      <c r="G867">
        <v>1681451</v>
      </c>
      <c r="H867">
        <v>0</v>
      </c>
      <c r="I867">
        <v>0.160146434</v>
      </c>
      <c r="J867">
        <v>0</v>
      </c>
      <c r="K867">
        <v>0</v>
      </c>
      <c r="L867">
        <v>0</v>
      </c>
      <c r="M867">
        <v>1</v>
      </c>
      <c r="N867" t="s">
        <v>17</v>
      </c>
      <c r="O867" s="1">
        <v>0</v>
      </c>
    </row>
    <row r="868" spans="1:15" hidden="1" x14ac:dyDescent="0.2">
      <c r="A868" t="s">
        <v>34</v>
      </c>
      <c r="B868">
        <v>2030</v>
      </c>
      <c r="C868">
        <v>54750</v>
      </c>
      <c r="D868" t="s">
        <v>16</v>
      </c>
      <c r="E868">
        <v>20</v>
      </c>
      <c r="F868">
        <v>3.9744623999999999E-2</v>
      </c>
      <c r="G868">
        <v>1681451</v>
      </c>
      <c r="H868">
        <v>0</v>
      </c>
      <c r="I868">
        <v>0.160146434</v>
      </c>
      <c r="J868">
        <v>0</v>
      </c>
      <c r="K868">
        <v>0</v>
      </c>
      <c r="L868">
        <v>0</v>
      </c>
      <c r="M868">
        <v>1</v>
      </c>
      <c r="N868" t="s">
        <v>17</v>
      </c>
      <c r="O868" s="1">
        <v>0</v>
      </c>
    </row>
    <row r="869" spans="1:15" hidden="1" x14ac:dyDescent="0.2">
      <c r="A869" t="s">
        <v>34</v>
      </c>
      <c r="B869">
        <v>2030</v>
      </c>
      <c r="C869">
        <v>182500</v>
      </c>
      <c r="D869" t="s">
        <v>16</v>
      </c>
      <c r="E869">
        <v>20</v>
      </c>
      <c r="F869">
        <v>0.164328795</v>
      </c>
      <c r="G869">
        <v>1763867</v>
      </c>
      <c r="H869">
        <v>0</v>
      </c>
      <c r="I869">
        <v>0.165884806</v>
      </c>
      <c r="J869">
        <v>0</v>
      </c>
      <c r="K869">
        <v>0</v>
      </c>
      <c r="L869">
        <v>0</v>
      </c>
      <c r="M869">
        <v>1</v>
      </c>
      <c r="N869" t="s">
        <v>17</v>
      </c>
      <c r="O869" s="1">
        <v>0</v>
      </c>
    </row>
    <row r="870" spans="1:15" hidden="1" x14ac:dyDescent="0.2">
      <c r="A870" t="s">
        <v>34</v>
      </c>
      <c r="B870">
        <v>2030</v>
      </c>
      <c r="C870">
        <v>365000</v>
      </c>
      <c r="D870" t="s">
        <v>16</v>
      </c>
      <c r="E870">
        <v>20</v>
      </c>
      <c r="F870">
        <v>0.120301168</v>
      </c>
      <c r="G870">
        <v>1976668</v>
      </c>
      <c r="H870">
        <v>0</v>
      </c>
      <c r="I870">
        <v>0.16647267499999999</v>
      </c>
      <c r="J870">
        <v>0</v>
      </c>
      <c r="K870">
        <v>0</v>
      </c>
      <c r="L870">
        <v>0</v>
      </c>
      <c r="M870">
        <v>1</v>
      </c>
      <c r="N870" t="s">
        <v>17</v>
      </c>
      <c r="O870" s="1">
        <v>0</v>
      </c>
    </row>
    <row r="871" spans="1:15" hidden="1" x14ac:dyDescent="0.2">
      <c r="A871" t="s">
        <v>34</v>
      </c>
      <c r="B871">
        <v>2030</v>
      </c>
      <c r="C871">
        <v>547500</v>
      </c>
      <c r="D871" t="s">
        <v>16</v>
      </c>
      <c r="E871">
        <v>20</v>
      </c>
      <c r="F871">
        <v>0.65100722300000002</v>
      </c>
      <c r="G871">
        <v>2075476</v>
      </c>
      <c r="H871">
        <v>0</v>
      </c>
      <c r="I871">
        <v>0.16378927300000001</v>
      </c>
      <c r="J871">
        <v>0</v>
      </c>
      <c r="K871">
        <v>0</v>
      </c>
      <c r="L871">
        <v>0</v>
      </c>
      <c r="M871">
        <v>1</v>
      </c>
      <c r="N871" t="s">
        <v>17</v>
      </c>
      <c r="O871" s="1">
        <v>0</v>
      </c>
    </row>
    <row r="872" spans="1:15" hidden="1" x14ac:dyDescent="0.2">
      <c r="A872" t="s">
        <v>34</v>
      </c>
      <c r="B872">
        <v>2030</v>
      </c>
      <c r="C872">
        <v>730000</v>
      </c>
      <c r="D872" t="s">
        <v>16</v>
      </c>
      <c r="E872">
        <v>20</v>
      </c>
      <c r="F872">
        <v>0.84477502599999998</v>
      </c>
      <c r="G872">
        <v>2502959</v>
      </c>
      <c r="H872">
        <v>0</v>
      </c>
      <c r="I872">
        <v>0.16381635999999999</v>
      </c>
      <c r="J872">
        <v>0</v>
      </c>
      <c r="K872">
        <v>0</v>
      </c>
      <c r="L872">
        <v>0</v>
      </c>
      <c r="M872">
        <v>1</v>
      </c>
      <c r="N872" t="s">
        <v>17</v>
      </c>
      <c r="O872" s="1">
        <v>0</v>
      </c>
    </row>
    <row r="873" spans="1:15" hidden="1" x14ac:dyDescent="0.2">
      <c r="A873" t="s">
        <v>34</v>
      </c>
      <c r="B873">
        <v>2030</v>
      </c>
      <c r="C873">
        <v>1095000</v>
      </c>
      <c r="D873" t="s">
        <v>16</v>
      </c>
      <c r="E873">
        <v>20</v>
      </c>
      <c r="F873">
        <v>1.1284863110000001</v>
      </c>
      <c r="G873">
        <v>3525423</v>
      </c>
      <c r="H873">
        <v>0</v>
      </c>
      <c r="I873">
        <v>0.168814352</v>
      </c>
      <c r="J873">
        <v>0</v>
      </c>
      <c r="K873">
        <v>0</v>
      </c>
      <c r="L873">
        <v>0</v>
      </c>
      <c r="M873">
        <v>1</v>
      </c>
      <c r="N873" t="s">
        <v>17</v>
      </c>
      <c r="O873" s="1">
        <v>0</v>
      </c>
    </row>
    <row r="874" spans="1:15" hidden="1" x14ac:dyDescent="0.2">
      <c r="A874" t="s">
        <v>34</v>
      </c>
      <c r="B874">
        <v>2030</v>
      </c>
      <c r="C874">
        <v>1460000</v>
      </c>
      <c r="D874" t="s">
        <v>16</v>
      </c>
      <c r="E874">
        <v>20</v>
      </c>
      <c r="F874">
        <v>3.1448380999999997E-2</v>
      </c>
      <c r="G874">
        <v>4877563</v>
      </c>
      <c r="H874">
        <v>0</v>
      </c>
      <c r="I874">
        <v>0.13045246899999999</v>
      </c>
      <c r="J874">
        <v>0</v>
      </c>
      <c r="K874">
        <v>0</v>
      </c>
      <c r="L874">
        <v>0</v>
      </c>
      <c r="M874">
        <v>1</v>
      </c>
      <c r="N874" t="s">
        <v>17</v>
      </c>
      <c r="O874" s="1">
        <v>0</v>
      </c>
    </row>
    <row r="875" spans="1:15" hidden="1" x14ac:dyDescent="0.2">
      <c r="A875" t="s">
        <v>34</v>
      </c>
      <c r="B875">
        <v>2030</v>
      </c>
      <c r="C875">
        <v>2044000</v>
      </c>
      <c r="D875" t="s">
        <v>16</v>
      </c>
      <c r="E875">
        <v>20</v>
      </c>
      <c r="F875">
        <v>0.42937054200000002</v>
      </c>
      <c r="G875">
        <v>4929449</v>
      </c>
      <c r="H875">
        <v>0</v>
      </c>
      <c r="I875">
        <v>0.135493895</v>
      </c>
      <c r="J875">
        <v>0</v>
      </c>
      <c r="K875">
        <v>0</v>
      </c>
      <c r="L875">
        <v>0</v>
      </c>
      <c r="M875">
        <v>1</v>
      </c>
      <c r="N875" t="s">
        <v>17</v>
      </c>
      <c r="O875" s="1">
        <v>0</v>
      </c>
    </row>
    <row r="876" spans="1:15" hidden="1" x14ac:dyDescent="0.2">
      <c r="A876" t="s">
        <v>34</v>
      </c>
      <c r="B876">
        <v>2030</v>
      </c>
      <c r="C876">
        <v>2774000</v>
      </c>
      <c r="D876" t="s">
        <v>16</v>
      </c>
      <c r="E876">
        <v>20</v>
      </c>
      <c r="F876">
        <v>0.42764115200000002</v>
      </c>
      <c r="G876">
        <v>5620098</v>
      </c>
      <c r="H876">
        <v>0</v>
      </c>
      <c r="I876">
        <v>0.13151369399999999</v>
      </c>
      <c r="J876">
        <v>0</v>
      </c>
      <c r="K876">
        <v>0</v>
      </c>
      <c r="L876">
        <v>0</v>
      </c>
      <c r="M876">
        <v>1</v>
      </c>
      <c r="N876" t="s">
        <v>17</v>
      </c>
      <c r="O876" s="1">
        <v>0</v>
      </c>
    </row>
    <row r="877" spans="1:15" hidden="1" x14ac:dyDescent="0.2">
      <c r="A877" t="s">
        <v>34</v>
      </c>
      <c r="B877">
        <v>2030</v>
      </c>
      <c r="C877">
        <v>3832500</v>
      </c>
      <c r="D877" t="s">
        <v>16</v>
      </c>
      <c r="E877">
        <v>20</v>
      </c>
      <c r="F877">
        <v>0.81459409299999996</v>
      </c>
      <c r="G877">
        <v>6453188</v>
      </c>
      <c r="H877">
        <v>0</v>
      </c>
      <c r="I877">
        <v>0.12707063699999999</v>
      </c>
      <c r="J877">
        <v>0</v>
      </c>
      <c r="K877">
        <v>0</v>
      </c>
      <c r="L877">
        <v>0</v>
      </c>
      <c r="M877">
        <v>1</v>
      </c>
      <c r="N877" t="s">
        <v>17</v>
      </c>
      <c r="O877" s="1">
        <v>0</v>
      </c>
    </row>
    <row r="878" spans="1:15" hidden="1" x14ac:dyDescent="0.2">
      <c r="A878" t="s">
        <v>34</v>
      </c>
      <c r="B878">
        <v>2030</v>
      </c>
      <c r="C878">
        <v>5288850</v>
      </c>
      <c r="D878" t="s">
        <v>16</v>
      </c>
      <c r="E878">
        <v>20</v>
      </c>
      <c r="F878">
        <v>0.339841697</v>
      </c>
      <c r="G878">
        <v>8389170</v>
      </c>
      <c r="H878">
        <v>0</v>
      </c>
      <c r="I878">
        <v>0.122229145</v>
      </c>
      <c r="J878">
        <v>0</v>
      </c>
      <c r="K878">
        <v>0</v>
      </c>
      <c r="L878">
        <v>0</v>
      </c>
      <c r="M878">
        <v>1</v>
      </c>
      <c r="N878" t="s">
        <v>17</v>
      </c>
      <c r="O878" s="1">
        <v>0</v>
      </c>
    </row>
    <row r="879" spans="1:15" hidden="1" x14ac:dyDescent="0.2">
      <c r="A879" t="s">
        <v>34</v>
      </c>
      <c r="B879">
        <v>2030</v>
      </c>
      <c r="C879">
        <v>8030000</v>
      </c>
      <c r="D879" t="s">
        <v>16</v>
      </c>
      <c r="E879">
        <v>20</v>
      </c>
      <c r="F879">
        <v>1</v>
      </c>
      <c r="G879">
        <v>9668314</v>
      </c>
      <c r="H879">
        <v>0</v>
      </c>
      <c r="I879">
        <v>0.119989095</v>
      </c>
      <c r="J879">
        <v>0</v>
      </c>
      <c r="K879">
        <v>0</v>
      </c>
      <c r="L879">
        <v>0</v>
      </c>
      <c r="M879">
        <v>1</v>
      </c>
      <c r="N879" t="s">
        <v>17</v>
      </c>
      <c r="O879" s="1">
        <v>0</v>
      </c>
    </row>
    <row r="880" spans="1:15" hidden="1" x14ac:dyDescent="0.2">
      <c r="A880" t="s">
        <v>35</v>
      </c>
      <c r="B880">
        <v>2015</v>
      </c>
      <c r="C880">
        <v>1099582.584</v>
      </c>
      <c r="D880" t="s">
        <v>16</v>
      </c>
      <c r="E880">
        <v>30</v>
      </c>
      <c r="F880">
        <v>0.55429916000000001</v>
      </c>
      <c r="G880">
        <v>28661183.91</v>
      </c>
      <c r="H880">
        <v>0</v>
      </c>
      <c r="I880">
        <v>5.2672037999999997E-2</v>
      </c>
      <c r="J880">
        <v>0</v>
      </c>
      <c r="K880">
        <v>0</v>
      </c>
      <c r="L880">
        <v>0</v>
      </c>
      <c r="M880">
        <v>1</v>
      </c>
      <c r="N880" t="s">
        <v>17</v>
      </c>
      <c r="O880" s="1">
        <v>0</v>
      </c>
    </row>
    <row r="881" spans="1:15" hidden="1" x14ac:dyDescent="0.2">
      <c r="A881" t="s">
        <v>35</v>
      </c>
      <c r="B881">
        <v>2015</v>
      </c>
      <c r="C881">
        <v>1954813.483</v>
      </c>
      <c r="D881" t="s">
        <v>16</v>
      </c>
      <c r="E881">
        <v>30</v>
      </c>
      <c r="F881">
        <v>0.62399961599999998</v>
      </c>
      <c r="G881">
        <v>39427659.68</v>
      </c>
      <c r="H881">
        <v>0</v>
      </c>
      <c r="I881">
        <v>4.9078265000000003E-2</v>
      </c>
      <c r="J881">
        <v>0</v>
      </c>
      <c r="K881">
        <v>0</v>
      </c>
      <c r="L881">
        <v>0</v>
      </c>
      <c r="M881">
        <v>1</v>
      </c>
      <c r="N881" t="s">
        <v>17</v>
      </c>
      <c r="O881" s="1">
        <v>0</v>
      </c>
    </row>
    <row r="882" spans="1:15" hidden="1" x14ac:dyDescent="0.2">
      <c r="A882" t="s">
        <v>35</v>
      </c>
      <c r="B882">
        <v>2015</v>
      </c>
      <c r="C882">
        <v>3475223.97</v>
      </c>
      <c r="D882" t="s">
        <v>16</v>
      </c>
      <c r="E882">
        <v>30</v>
      </c>
      <c r="F882">
        <v>0.69843098999999997</v>
      </c>
      <c r="G882">
        <v>56457864.439999998</v>
      </c>
      <c r="H882">
        <v>0</v>
      </c>
      <c r="I882">
        <v>4.5396935999999999E-2</v>
      </c>
      <c r="J882">
        <v>0</v>
      </c>
      <c r="K882">
        <v>0</v>
      </c>
      <c r="L882">
        <v>0</v>
      </c>
      <c r="M882">
        <v>1</v>
      </c>
      <c r="N882" t="s">
        <v>17</v>
      </c>
      <c r="O882" s="1">
        <v>0</v>
      </c>
    </row>
    <row r="883" spans="1:15" hidden="1" x14ac:dyDescent="0.2">
      <c r="A883" t="s">
        <v>35</v>
      </c>
      <c r="B883">
        <v>2015</v>
      </c>
      <c r="C883">
        <v>10983423.9</v>
      </c>
      <c r="D883" t="s">
        <v>16</v>
      </c>
      <c r="E883">
        <v>30</v>
      </c>
      <c r="F883">
        <v>0.75698163200000002</v>
      </c>
      <c r="G883">
        <v>126115593.59999999</v>
      </c>
      <c r="H883">
        <v>0</v>
      </c>
      <c r="I883">
        <v>3.9150019000000001E-2</v>
      </c>
      <c r="J883">
        <v>0</v>
      </c>
      <c r="K883">
        <v>0</v>
      </c>
      <c r="L883">
        <v>0</v>
      </c>
      <c r="M883">
        <v>1</v>
      </c>
      <c r="N883" t="s">
        <v>17</v>
      </c>
      <c r="O883" s="1">
        <v>0</v>
      </c>
    </row>
    <row r="884" spans="1:15" hidden="1" x14ac:dyDescent="0.2">
      <c r="A884" t="s">
        <v>35</v>
      </c>
      <c r="B884">
        <v>2015</v>
      </c>
      <c r="C884">
        <v>34713043.450000003</v>
      </c>
      <c r="D884" t="s">
        <v>16</v>
      </c>
      <c r="E884">
        <v>30</v>
      </c>
      <c r="F884">
        <v>0.90124988800000005</v>
      </c>
      <c r="G884">
        <v>301352017.39999998</v>
      </c>
      <c r="H884">
        <v>0</v>
      </c>
      <c r="I884">
        <v>3.5020047999999998E-2</v>
      </c>
      <c r="J884">
        <v>0</v>
      </c>
      <c r="K884">
        <v>0</v>
      </c>
      <c r="L884">
        <v>0</v>
      </c>
      <c r="M884">
        <v>1</v>
      </c>
      <c r="N884" t="s">
        <v>17</v>
      </c>
      <c r="O884" s="1">
        <v>0</v>
      </c>
    </row>
    <row r="885" spans="1:15" hidden="1" x14ac:dyDescent="0.2">
      <c r="A885" t="s">
        <v>35</v>
      </c>
      <c r="B885">
        <v>2015</v>
      </c>
      <c r="C885">
        <v>109710359.59999999</v>
      </c>
      <c r="D885" t="s">
        <v>16</v>
      </c>
      <c r="E885">
        <v>30</v>
      </c>
      <c r="F885">
        <v>0.95598121999999996</v>
      </c>
      <c r="G885">
        <v>850116004.70000005</v>
      </c>
      <c r="H885">
        <v>0</v>
      </c>
      <c r="I885">
        <v>3.2241645999999999E-2</v>
      </c>
      <c r="J885">
        <v>0</v>
      </c>
      <c r="K885">
        <v>0</v>
      </c>
      <c r="L885">
        <v>0</v>
      </c>
      <c r="M885">
        <v>1</v>
      </c>
      <c r="N885" t="s">
        <v>17</v>
      </c>
      <c r="O885" s="1">
        <v>0</v>
      </c>
    </row>
    <row r="886" spans="1:15" hidden="1" x14ac:dyDescent="0.2">
      <c r="A886" t="s">
        <v>35</v>
      </c>
      <c r="B886">
        <v>2015</v>
      </c>
      <c r="C886">
        <v>346738914.10000002</v>
      </c>
      <c r="D886" t="s">
        <v>16</v>
      </c>
      <c r="E886">
        <v>30</v>
      </c>
      <c r="F886">
        <v>0.97842921299999996</v>
      </c>
      <c r="G886">
        <v>2554080233</v>
      </c>
      <c r="H886">
        <v>0</v>
      </c>
      <c r="I886">
        <v>3.08381E-2</v>
      </c>
      <c r="J886">
        <v>0</v>
      </c>
      <c r="K886">
        <v>0</v>
      </c>
      <c r="L886">
        <v>0</v>
      </c>
      <c r="M886">
        <v>1</v>
      </c>
      <c r="N886" t="s">
        <v>17</v>
      </c>
      <c r="O886" s="1">
        <v>0</v>
      </c>
    </row>
    <row r="887" spans="1:15" hidden="1" x14ac:dyDescent="0.2">
      <c r="A887" t="s">
        <v>35</v>
      </c>
      <c r="B887">
        <v>2015</v>
      </c>
      <c r="C887">
        <v>1095866198</v>
      </c>
      <c r="D887" t="s">
        <v>16</v>
      </c>
      <c r="E887">
        <v>30</v>
      </c>
      <c r="F887">
        <v>1</v>
      </c>
      <c r="G887">
        <v>7874253184</v>
      </c>
      <c r="H887">
        <v>0</v>
      </c>
      <c r="I887">
        <v>3.0195868000000001E-2</v>
      </c>
      <c r="J887">
        <v>0</v>
      </c>
      <c r="K887">
        <v>0</v>
      </c>
      <c r="L887">
        <v>0</v>
      </c>
      <c r="M887">
        <v>1</v>
      </c>
      <c r="N887" t="s">
        <v>17</v>
      </c>
      <c r="O887" s="1">
        <v>0</v>
      </c>
    </row>
    <row r="888" spans="1:15" hidden="1" x14ac:dyDescent="0.2">
      <c r="A888" t="s">
        <v>35</v>
      </c>
      <c r="B888">
        <v>2020</v>
      </c>
      <c r="C888">
        <v>1099582.584</v>
      </c>
      <c r="D888" t="s">
        <v>16</v>
      </c>
      <c r="E888">
        <v>30</v>
      </c>
      <c r="F888">
        <v>0.56967725400000002</v>
      </c>
      <c r="G888">
        <v>27706194.489999998</v>
      </c>
      <c r="H888">
        <v>0</v>
      </c>
      <c r="I888">
        <v>5.3547704000000002E-2</v>
      </c>
      <c r="J888">
        <v>0</v>
      </c>
      <c r="K888">
        <v>0</v>
      </c>
      <c r="L888">
        <v>0</v>
      </c>
      <c r="M888">
        <v>1</v>
      </c>
      <c r="N888" t="s">
        <v>17</v>
      </c>
      <c r="O888" s="1">
        <v>0</v>
      </c>
    </row>
    <row r="889" spans="1:15" hidden="1" x14ac:dyDescent="0.2">
      <c r="A889" t="s">
        <v>35</v>
      </c>
      <c r="B889">
        <v>2020</v>
      </c>
      <c r="C889">
        <v>1954813.483</v>
      </c>
      <c r="D889" t="s">
        <v>16</v>
      </c>
      <c r="E889">
        <v>30</v>
      </c>
      <c r="F889">
        <v>0.63616862699999999</v>
      </c>
      <c r="G889">
        <v>38452660.310000002</v>
      </c>
      <c r="H889">
        <v>0</v>
      </c>
      <c r="I889">
        <v>4.9622909999999999E-2</v>
      </c>
      <c r="J889">
        <v>0</v>
      </c>
      <c r="K889">
        <v>0</v>
      </c>
      <c r="L889">
        <v>0</v>
      </c>
      <c r="M889">
        <v>1</v>
      </c>
      <c r="N889" t="s">
        <v>17</v>
      </c>
      <c r="O889" s="1">
        <v>0</v>
      </c>
    </row>
    <row r="890" spans="1:15" hidden="1" x14ac:dyDescent="0.2">
      <c r="A890" t="s">
        <v>35</v>
      </c>
      <c r="B890">
        <v>2020</v>
      </c>
      <c r="C890">
        <v>3475223.97</v>
      </c>
      <c r="D890" t="s">
        <v>16</v>
      </c>
      <c r="E890">
        <v>30</v>
      </c>
      <c r="F890">
        <v>0.70599220299999998</v>
      </c>
      <c r="G890">
        <v>55448601.920000002</v>
      </c>
      <c r="H890">
        <v>0</v>
      </c>
      <c r="I890">
        <v>4.5716813000000002E-2</v>
      </c>
      <c r="J890">
        <v>0</v>
      </c>
      <c r="K890">
        <v>0</v>
      </c>
      <c r="L890">
        <v>0</v>
      </c>
      <c r="M890">
        <v>1</v>
      </c>
      <c r="N890" t="s">
        <v>17</v>
      </c>
      <c r="O890" s="1">
        <v>0</v>
      </c>
    </row>
    <row r="891" spans="1:15" hidden="1" x14ac:dyDescent="0.2">
      <c r="A891" t="s">
        <v>35</v>
      </c>
      <c r="B891">
        <v>2020</v>
      </c>
      <c r="C891">
        <v>10983423.9</v>
      </c>
      <c r="D891" t="s">
        <v>16</v>
      </c>
      <c r="E891">
        <v>30</v>
      </c>
      <c r="F891">
        <v>0.76025567100000002</v>
      </c>
      <c r="G891">
        <v>124943508.09999999</v>
      </c>
      <c r="H891">
        <v>0</v>
      </c>
      <c r="I891">
        <v>3.9254254000000002E-2</v>
      </c>
      <c r="J891">
        <v>0</v>
      </c>
      <c r="K891">
        <v>0</v>
      </c>
      <c r="L891">
        <v>0</v>
      </c>
      <c r="M891">
        <v>1</v>
      </c>
      <c r="N891" t="s">
        <v>17</v>
      </c>
      <c r="O891" s="1">
        <v>0</v>
      </c>
    </row>
    <row r="892" spans="1:15" hidden="1" x14ac:dyDescent="0.2">
      <c r="A892" t="s">
        <v>35</v>
      </c>
      <c r="B892">
        <v>2020</v>
      </c>
      <c r="C892">
        <v>34713043.450000003</v>
      </c>
      <c r="D892" t="s">
        <v>16</v>
      </c>
      <c r="E892">
        <v>30</v>
      </c>
      <c r="F892">
        <v>0.90274070900000003</v>
      </c>
      <c r="G892">
        <v>299678252.80000001</v>
      </c>
      <c r="H892">
        <v>0</v>
      </c>
      <c r="I892">
        <v>3.5058674999999997E-2</v>
      </c>
      <c r="J892">
        <v>0</v>
      </c>
      <c r="K892">
        <v>0</v>
      </c>
      <c r="L892">
        <v>0</v>
      </c>
      <c r="M892">
        <v>1</v>
      </c>
      <c r="N892" t="s">
        <v>17</v>
      </c>
      <c r="O892" s="1">
        <v>0</v>
      </c>
    </row>
    <row r="893" spans="1:15" hidden="1" x14ac:dyDescent="0.2">
      <c r="A893" t="s">
        <v>35</v>
      </c>
      <c r="B893">
        <v>2020</v>
      </c>
      <c r="C893">
        <v>109710359.59999999</v>
      </c>
      <c r="D893" t="s">
        <v>16</v>
      </c>
      <c r="E893">
        <v>30</v>
      </c>
      <c r="F893">
        <v>0.95618475999999997</v>
      </c>
      <c r="G893">
        <v>846845848</v>
      </c>
      <c r="H893">
        <v>0</v>
      </c>
      <c r="I893">
        <v>3.2257534999999997E-2</v>
      </c>
      <c r="J893">
        <v>0</v>
      </c>
      <c r="K893">
        <v>0</v>
      </c>
      <c r="L893">
        <v>0</v>
      </c>
      <c r="M893">
        <v>1</v>
      </c>
      <c r="N893" t="s">
        <v>17</v>
      </c>
      <c r="O893" s="1">
        <v>0</v>
      </c>
    </row>
    <row r="894" spans="1:15" hidden="1" x14ac:dyDescent="0.2">
      <c r="A894" t="s">
        <v>35</v>
      </c>
      <c r="B894">
        <v>2020</v>
      </c>
      <c r="C894">
        <v>346738914.10000002</v>
      </c>
      <c r="D894" t="s">
        <v>16</v>
      </c>
      <c r="E894">
        <v>30</v>
      </c>
      <c r="F894">
        <v>0.97848420400000002</v>
      </c>
      <c r="G894">
        <v>2544851388</v>
      </c>
      <c r="H894">
        <v>0</v>
      </c>
      <c r="I894">
        <v>3.0847909999999999E-2</v>
      </c>
      <c r="J894">
        <v>0</v>
      </c>
      <c r="K894">
        <v>0</v>
      </c>
      <c r="L894">
        <v>0</v>
      </c>
      <c r="M894">
        <v>1</v>
      </c>
      <c r="N894" t="s">
        <v>17</v>
      </c>
      <c r="O894" s="1">
        <v>0</v>
      </c>
    </row>
    <row r="895" spans="1:15" hidden="1" x14ac:dyDescent="0.2">
      <c r="A895" t="s">
        <v>35</v>
      </c>
      <c r="B895">
        <v>2020</v>
      </c>
      <c r="C895">
        <v>1095866198</v>
      </c>
      <c r="D895" t="s">
        <v>16</v>
      </c>
      <c r="E895">
        <v>30</v>
      </c>
      <c r="F895">
        <v>1</v>
      </c>
      <c r="G895">
        <v>7846297067</v>
      </c>
      <c r="H895">
        <v>0</v>
      </c>
      <c r="I895">
        <v>3.0203209000000002E-2</v>
      </c>
      <c r="J895">
        <v>0</v>
      </c>
      <c r="K895">
        <v>0</v>
      </c>
      <c r="L895">
        <v>0</v>
      </c>
      <c r="M895">
        <v>1</v>
      </c>
      <c r="N895" t="s">
        <v>17</v>
      </c>
      <c r="O895" s="1">
        <v>0</v>
      </c>
    </row>
    <row r="896" spans="1:15" hidden="1" x14ac:dyDescent="0.2">
      <c r="A896" t="s">
        <v>35</v>
      </c>
      <c r="B896">
        <v>2025</v>
      </c>
      <c r="C896">
        <v>1099582.584</v>
      </c>
      <c r="D896" t="s">
        <v>16</v>
      </c>
      <c r="E896">
        <v>30</v>
      </c>
      <c r="F896">
        <v>0.58600371299999998</v>
      </c>
      <c r="G896">
        <v>26751205.079999998</v>
      </c>
      <c r="H896">
        <v>0</v>
      </c>
      <c r="I896">
        <v>5.4423369999999999E-2</v>
      </c>
      <c r="J896">
        <v>0</v>
      </c>
      <c r="K896">
        <v>0</v>
      </c>
      <c r="L896">
        <v>0</v>
      </c>
      <c r="M896">
        <v>1</v>
      </c>
      <c r="N896" t="s">
        <v>17</v>
      </c>
      <c r="O896" s="1">
        <v>0</v>
      </c>
    </row>
    <row r="897" spans="1:15" hidden="1" x14ac:dyDescent="0.2">
      <c r="A897" t="s">
        <v>35</v>
      </c>
      <c r="B897">
        <v>2025</v>
      </c>
      <c r="C897">
        <v>1954813.483</v>
      </c>
      <c r="D897" t="s">
        <v>16</v>
      </c>
      <c r="E897">
        <v>30</v>
      </c>
      <c r="F897">
        <v>0.64887949599999994</v>
      </c>
      <c r="G897">
        <v>37477660.939999998</v>
      </c>
      <c r="H897">
        <v>0</v>
      </c>
      <c r="I897">
        <v>5.0167554000000003E-2</v>
      </c>
      <c r="J897">
        <v>0</v>
      </c>
      <c r="K897">
        <v>0</v>
      </c>
      <c r="L897">
        <v>0</v>
      </c>
      <c r="M897">
        <v>1</v>
      </c>
      <c r="N897" t="s">
        <v>17</v>
      </c>
      <c r="O897" s="1">
        <v>0</v>
      </c>
    </row>
    <row r="898" spans="1:15" hidden="1" x14ac:dyDescent="0.2">
      <c r="A898" t="s">
        <v>35</v>
      </c>
      <c r="B898">
        <v>2025</v>
      </c>
      <c r="C898">
        <v>3475223.97</v>
      </c>
      <c r="D898" t="s">
        <v>16</v>
      </c>
      <c r="E898">
        <v>30</v>
      </c>
      <c r="F898">
        <v>0.71376489399999998</v>
      </c>
      <c r="G898">
        <v>54439339.409999996</v>
      </c>
      <c r="H898">
        <v>0</v>
      </c>
      <c r="I898">
        <v>4.6036689999999998E-2</v>
      </c>
      <c r="J898">
        <v>0</v>
      </c>
      <c r="K898">
        <v>0</v>
      </c>
      <c r="L898">
        <v>0</v>
      </c>
      <c r="M898">
        <v>1</v>
      </c>
      <c r="N898" t="s">
        <v>17</v>
      </c>
      <c r="O898" s="1">
        <v>0</v>
      </c>
    </row>
    <row r="899" spans="1:15" hidden="1" x14ac:dyDescent="0.2">
      <c r="A899" t="s">
        <v>35</v>
      </c>
      <c r="B899">
        <v>2025</v>
      </c>
      <c r="C899">
        <v>10983423.9</v>
      </c>
      <c r="D899" t="s">
        <v>16</v>
      </c>
      <c r="E899">
        <v>30</v>
      </c>
      <c r="F899">
        <v>0.76357907999999997</v>
      </c>
      <c r="G899">
        <v>123771422.59999999</v>
      </c>
      <c r="H899">
        <v>0</v>
      </c>
      <c r="I899">
        <v>3.9358489000000003E-2</v>
      </c>
      <c r="J899">
        <v>0</v>
      </c>
      <c r="K899">
        <v>0</v>
      </c>
      <c r="L899">
        <v>0</v>
      </c>
      <c r="M899">
        <v>1</v>
      </c>
      <c r="N899" t="s">
        <v>17</v>
      </c>
      <c r="O899" s="1">
        <v>0</v>
      </c>
    </row>
    <row r="900" spans="1:15" hidden="1" x14ac:dyDescent="0.2">
      <c r="A900" t="s">
        <v>35</v>
      </c>
      <c r="B900">
        <v>2025</v>
      </c>
      <c r="C900">
        <v>34713043.450000003</v>
      </c>
      <c r="D900" t="s">
        <v>16</v>
      </c>
      <c r="E900">
        <v>30</v>
      </c>
      <c r="F900">
        <v>0.90424568000000005</v>
      </c>
      <c r="G900">
        <v>298004488.19999999</v>
      </c>
      <c r="H900">
        <v>0</v>
      </c>
      <c r="I900">
        <v>3.5097300999999997E-2</v>
      </c>
      <c r="J900">
        <v>0</v>
      </c>
      <c r="K900">
        <v>0</v>
      </c>
      <c r="L900">
        <v>0</v>
      </c>
      <c r="M900">
        <v>1</v>
      </c>
      <c r="N900" t="s">
        <v>17</v>
      </c>
      <c r="O900" s="1">
        <v>0</v>
      </c>
    </row>
    <row r="901" spans="1:15" hidden="1" x14ac:dyDescent="0.2">
      <c r="A901" t="s">
        <v>35</v>
      </c>
      <c r="B901">
        <v>2025</v>
      </c>
      <c r="C901">
        <v>109710359.59999999</v>
      </c>
      <c r="D901" t="s">
        <v>16</v>
      </c>
      <c r="E901">
        <v>30</v>
      </c>
      <c r="F901">
        <v>0.95638982900000002</v>
      </c>
      <c r="G901">
        <v>843575691.29999995</v>
      </c>
      <c r="H901">
        <v>0</v>
      </c>
      <c r="I901">
        <v>3.2273424000000002E-2</v>
      </c>
      <c r="J901">
        <v>0</v>
      </c>
      <c r="K901">
        <v>0</v>
      </c>
      <c r="L901">
        <v>0</v>
      </c>
      <c r="M901">
        <v>1</v>
      </c>
      <c r="N901" t="s">
        <v>17</v>
      </c>
      <c r="O901" s="1">
        <v>0</v>
      </c>
    </row>
    <row r="902" spans="1:15" hidden="1" x14ac:dyDescent="0.2">
      <c r="A902" t="s">
        <v>35</v>
      </c>
      <c r="B902">
        <v>2025</v>
      </c>
      <c r="C902">
        <v>346738914.10000002</v>
      </c>
      <c r="D902" t="s">
        <v>16</v>
      </c>
      <c r="E902">
        <v>30</v>
      </c>
      <c r="F902">
        <v>0.97853959199999996</v>
      </c>
      <c r="G902">
        <v>2535622544</v>
      </c>
      <c r="H902">
        <v>0</v>
      </c>
      <c r="I902">
        <v>3.0857720000000002E-2</v>
      </c>
      <c r="J902">
        <v>0</v>
      </c>
      <c r="K902">
        <v>0</v>
      </c>
      <c r="L902">
        <v>0</v>
      </c>
      <c r="M902">
        <v>1</v>
      </c>
      <c r="N902" t="s">
        <v>17</v>
      </c>
      <c r="O902" s="1">
        <v>0</v>
      </c>
    </row>
    <row r="903" spans="1:15" hidden="1" x14ac:dyDescent="0.2">
      <c r="A903" t="s">
        <v>35</v>
      </c>
      <c r="B903">
        <v>2025</v>
      </c>
      <c r="C903">
        <v>1095866198</v>
      </c>
      <c r="D903" t="s">
        <v>16</v>
      </c>
      <c r="E903">
        <v>30</v>
      </c>
      <c r="F903">
        <v>1</v>
      </c>
      <c r="G903">
        <v>7818340950</v>
      </c>
      <c r="H903">
        <v>0</v>
      </c>
      <c r="I903">
        <v>3.0210549999999999E-2</v>
      </c>
      <c r="J903">
        <v>0</v>
      </c>
      <c r="K903">
        <v>0</v>
      </c>
      <c r="L903">
        <v>0</v>
      </c>
      <c r="M903">
        <v>1</v>
      </c>
      <c r="N903" t="s">
        <v>17</v>
      </c>
      <c r="O903" s="1">
        <v>0</v>
      </c>
    </row>
    <row r="904" spans="1:15" hidden="1" x14ac:dyDescent="0.2">
      <c r="A904" t="s">
        <v>35</v>
      </c>
      <c r="B904">
        <v>2030</v>
      </c>
      <c r="C904">
        <v>1099582.584</v>
      </c>
      <c r="D904" t="s">
        <v>16</v>
      </c>
      <c r="E904">
        <v>30</v>
      </c>
      <c r="F904">
        <v>0.59232862100000006</v>
      </c>
      <c r="G904">
        <v>26396728.039999999</v>
      </c>
      <c r="H904">
        <v>0</v>
      </c>
      <c r="I904">
        <v>5.4776286E-2</v>
      </c>
      <c r="J904">
        <v>0</v>
      </c>
      <c r="K904">
        <v>0</v>
      </c>
      <c r="L904">
        <v>0</v>
      </c>
      <c r="M904">
        <v>1</v>
      </c>
      <c r="N904" t="s">
        <v>17</v>
      </c>
      <c r="O904" s="1">
        <v>0</v>
      </c>
    </row>
    <row r="905" spans="1:15" hidden="1" x14ac:dyDescent="0.2">
      <c r="A905" t="s">
        <v>35</v>
      </c>
      <c r="B905">
        <v>2030</v>
      </c>
      <c r="C905">
        <v>1954813.483</v>
      </c>
      <c r="D905" t="s">
        <v>16</v>
      </c>
      <c r="E905">
        <v>30</v>
      </c>
      <c r="F905">
        <v>0.653745523</v>
      </c>
      <c r="G905">
        <v>37115872.75</v>
      </c>
      <c r="H905">
        <v>0</v>
      </c>
      <c r="I905">
        <v>5.0382241000000001E-2</v>
      </c>
      <c r="J905">
        <v>0</v>
      </c>
      <c r="K905">
        <v>0</v>
      </c>
      <c r="L905">
        <v>0</v>
      </c>
      <c r="M905">
        <v>1</v>
      </c>
      <c r="N905" t="s">
        <v>17</v>
      </c>
      <c r="O905" s="1">
        <v>0</v>
      </c>
    </row>
    <row r="906" spans="1:15" hidden="1" x14ac:dyDescent="0.2">
      <c r="A906" t="s">
        <v>35</v>
      </c>
      <c r="B906">
        <v>2030</v>
      </c>
      <c r="C906">
        <v>3475223.97</v>
      </c>
      <c r="D906" t="s">
        <v>16</v>
      </c>
      <c r="E906">
        <v>30</v>
      </c>
      <c r="F906">
        <v>0.71670567100000004</v>
      </c>
      <c r="G906">
        <v>54064968.770000003</v>
      </c>
      <c r="H906">
        <v>0</v>
      </c>
      <c r="I906">
        <v>4.6160594999999999E-2</v>
      </c>
      <c r="J906">
        <v>0</v>
      </c>
      <c r="K906">
        <v>0</v>
      </c>
      <c r="L906">
        <v>0</v>
      </c>
      <c r="M906">
        <v>1</v>
      </c>
      <c r="N906" t="s">
        <v>17</v>
      </c>
      <c r="O906" s="1">
        <v>0</v>
      </c>
    </row>
    <row r="907" spans="1:15" hidden="1" x14ac:dyDescent="0.2">
      <c r="A907" t="s">
        <v>35</v>
      </c>
      <c r="B907">
        <v>2030</v>
      </c>
      <c r="C907">
        <v>10983423.9</v>
      </c>
      <c r="D907" t="s">
        <v>16</v>
      </c>
      <c r="E907">
        <v>30</v>
      </c>
      <c r="F907">
        <v>0.76482403300000001</v>
      </c>
      <c r="G907">
        <v>123336937.5</v>
      </c>
      <c r="H907">
        <v>0</v>
      </c>
      <c r="I907">
        <v>3.9397999000000003E-2</v>
      </c>
      <c r="J907">
        <v>0</v>
      </c>
      <c r="K907">
        <v>0</v>
      </c>
      <c r="L907">
        <v>0</v>
      </c>
      <c r="M907">
        <v>1</v>
      </c>
      <c r="N907" t="s">
        <v>17</v>
      </c>
      <c r="O907" s="1">
        <v>0</v>
      </c>
    </row>
    <row r="908" spans="1:15" hidden="1" x14ac:dyDescent="0.2">
      <c r="A908" t="s">
        <v>35</v>
      </c>
      <c r="B908">
        <v>2030</v>
      </c>
      <c r="C908">
        <v>34713043.450000003</v>
      </c>
      <c r="D908" t="s">
        <v>16</v>
      </c>
      <c r="E908">
        <v>30</v>
      </c>
      <c r="F908">
        <v>0.90480790200000005</v>
      </c>
      <c r="G908">
        <v>297384106.30000001</v>
      </c>
      <c r="H908">
        <v>0</v>
      </c>
      <c r="I908">
        <v>3.5111809000000001E-2</v>
      </c>
      <c r="J908">
        <v>0</v>
      </c>
      <c r="K908">
        <v>0</v>
      </c>
      <c r="L908">
        <v>0</v>
      </c>
      <c r="M908">
        <v>1</v>
      </c>
      <c r="N908" t="s">
        <v>17</v>
      </c>
      <c r="O908" s="1">
        <v>0</v>
      </c>
    </row>
    <row r="909" spans="1:15" hidden="1" x14ac:dyDescent="0.2">
      <c r="A909" t="s">
        <v>35</v>
      </c>
      <c r="B909">
        <v>2030</v>
      </c>
      <c r="C909">
        <v>109710359.59999999</v>
      </c>
      <c r="D909" t="s">
        <v>16</v>
      </c>
      <c r="E909">
        <v>30</v>
      </c>
      <c r="F909">
        <v>0.95646600900000001</v>
      </c>
      <c r="G909">
        <v>842364349.60000002</v>
      </c>
      <c r="H909">
        <v>0</v>
      </c>
      <c r="I909">
        <v>3.2279363999999998E-2</v>
      </c>
      <c r="J909">
        <v>0</v>
      </c>
      <c r="K909">
        <v>0</v>
      </c>
      <c r="L909">
        <v>0</v>
      </c>
      <c r="M909">
        <v>1</v>
      </c>
      <c r="N909" t="s">
        <v>17</v>
      </c>
      <c r="O909" s="1">
        <v>0</v>
      </c>
    </row>
    <row r="910" spans="1:15" hidden="1" x14ac:dyDescent="0.2">
      <c r="A910" t="s">
        <v>35</v>
      </c>
      <c r="B910">
        <v>2030</v>
      </c>
      <c r="C910">
        <v>346738914.10000002</v>
      </c>
      <c r="D910" t="s">
        <v>16</v>
      </c>
      <c r="E910">
        <v>30</v>
      </c>
      <c r="F910">
        <v>0.97856042700000001</v>
      </c>
      <c r="G910">
        <v>2532203458</v>
      </c>
      <c r="H910">
        <v>0</v>
      </c>
      <c r="I910">
        <v>3.0861386000000001E-2</v>
      </c>
      <c r="J910">
        <v>0</v>
      </c>
      <c r="K910">
        <v>0</v>
      </c>
      <c r="L910">
        <v>0</v>
      </c>
      <c r="M910">
        <v>1</v>
      </c>
      <c r="N910" t="s">
        <v>17</v>
      </c>
      <c r="O910" s="1">
        <v>0</v>
      </c>
    </row>
    <row r="911" spans="1:15" hidden="1" x14ac:dyDescent="0.2">
      <c r="A911" t="s">
        <v>35</v>
      </c>
      <c r="B911">
        <v>2030</v>
      </c>
      <c r="C911">
        <v>1095866198</v>
      </c>
      <c r="D911" t="s">
        <v>16</v>
      </c>
      <c r="E911">
        <v>30</v>
      </c>
      <c r="F911">
        <v>1</v>
      </c>
      <c r="G911">
        <v>7807985737</v>
      </c>
      <c r="H911">
        <v>0</v>
      </c>
      <c r="I911">
        <v>3.0213291999999999E-2</v>
      </c>
      <c r="J911">
        <v>0</v>
      </c>
      <c r="K911">
        <v>0</v>
      </c>
      <c r="L911">
        <v>0</v>
      </c>
      <c r="M911">
        <v>1</v>
      </c>
      <c r="N911" t="s">
        <v>17</v>
      </c>
      <c r="O911" s="1">
        <v>0</v>
      </c>
    </row>
    <row r="912" spans="1:15" hidden="1" x14ac:dyDescent="0.2">
      <c r="A912" t="s">
        <v>36</v>
      </c>
      <c r="B912">
        <v>2025</v>
      </c>
      <c r="C912">
        <v>1099582.584</v>
      </c>
      <c r="D912" t="s">
        <v>16</v>
      </c>
      <c r="E912">
        <v>30</v>
      </c>
      <c r="F912">
        <v>3.5973047000000001E-2</v>
      </c>
      <c r="G912">
        <v>8514393.5519999992</v>
      </c>
      <c r="H912">
        <v>0</v>
      </c>
      <c r="I912">
        <v>6.7241863999999998E-2</v>
      </c>
      <c r="J912">
        <v>0</v>
      </c>
      <c r="K912">
        <v>0</v>
      </c>
      <c r="L912">
        <v>0</v>
      </c>
      <c r="M912">
        <v>1</v>
      </c>
      <c r="N912" t="s">
        <v>17</v>
      </c>
      <c r="O912" s="1">
        <v>0</v>
      </c>
    </row>
    <row r="913" spans="1:15" hidden="1" x14ac:dyDescent="0.2">
      <c r="A913" t="s">
        <v>36</v>
      </c>
      <c r="B913">
        <v>2025</v>
      </c>
      <c r="C913">
        <v>1954813.483</v>
      </c>
      <c r="D913" t="s">
        <v>16</v>
      </c>
      <c r="E913">
        <v>30</v>
      </c>
      <c r="F913">
        <v>5.7699760000000003E-2</v>
      </c>
      <c r="G913">
        <v>8692457.4700000007</v>
      </c>
      <c r="H913">
        <v>0</v>
      </c>
      <c r="I913">
        <v>7.2518842E-2</v>
      </c>
      <c r="J913">
        <v>0</v>
      </c>
      <c r="K913">
        <v>0</v>
      </c>
      <c r="L913">
        <v>0</v>
      </c>
      <c r="M913">
        <v>1</v>
      </c>
      <c r="N913" t="s">
        <v>17</v>
      </c>
      <c r="O913" s="1">
        <v>0</v>
      </c>
    </row>
    <row r="914" spans="1:15" hidden="1" x14ac:dyDescent="0.2">
      <c r="A914" t="s">
        <v>36</v>
      </c>
      <c r="B914">
        <v>2025</v>
      </c>
      <c r="C914">
        <v>3475223.97</v>
      </c>
      <c r="D914" t="s">
        <v>16</v>
      </c>
      <c r="E914">
        <v>30</v>
      </c>
      <c r="F914">
        <v>0.12000497</v>
      </c>
      <c r="G914">
        <v>8985876.4849999994</v>
      </c>
      <c r="H914">
        <v>0</v>
      </c>
      <c r="I914">
        <v>7.7854471999999994E-2</v>
      </c>
      <c r="J914">
        <v>0</v>
      </c>
      <c r="K914">
        <v>0</v>
      </c>
      <c r="L914">
        <v>0</v>
      </c>
      <c r="M914">
        <v>1</v>
      </c>
      <c r="N914" t="s">
        <v>17</v>
      </c>
      <c r="O914" s="1">
        <v>0</v>
      </c>
    </row>
    <row r="915" spans="1:15" hidden="1" x14ac:dyDescent="0.2">
      <c r="A915" t="s">
        <v>36</v>
      </c>
      <c r="B915">
        <v>2025</v>
      </c>
      <c r="C915">
        <v>10983423.9</v>
      </c>
      <c r="D915" t="s">
        <v>16</v>
      </c>
      <c r="E915">
        <v>30</v>
      </c>
      <c r="F915">
        <v>0.29453677299999997</v>
      </c>
      <c r="G915">
        <v>10316527.08</v>
      </c>
      <c r="H915">
        <v>0</v>
      </c>
      <c r="I915">
        <v>8.6127462000000002E-2</v>
      </c>
      <c r="J915">
        <v>0</v>
      </c>
      <c r="K915">
        <v>0</v>
      </c>
      <c r="L915">
        <v>0</v>
      </c>
      <c r="M915">
        <v>1</v>
      </c>
      <c r="N915" t="s">
        <v>17</v>
      </c>
      <c r="O915" s="1">
        <v>0</v>
      </c>
    </row>
    <row r="916" spans="1:15" hidden="1" x14ac:dyDescent="0.2">
      <c r="A916" t="s">
        <v>36</v>
      </c>
      <c r="B916">
        <v>2025</v>
      </c>
      <c r="C916">
        <v>34713043.450000003</v>
      </c>
      <c r="D916" t="s">
        <v>16</v>
      </c>
      <c r="E916">
        <v>30</v>
      </c>
      <c r="F916">
        <v>0.54658241699999999</v>
      </c>
      <c r="G916">
        <v>14478705.4</v>
      </c>
      <c r="H916">
        <v>0</v>
      </c>
      <c r="I916">
        <v>8.3273426999999997E-2</v>
      </c>
      <c r="J916">
        <v>0</v>
      </c>
      <c r="K916">
        <v>0</v>
      </c>
      <c r="L916">
        <v>0</v>
      </c>
      <c r="M916">
        <v>1</v>
      </c>
      <c r="N916" t="s">
        <v>17</v>
      </c>
      <c r="O916" s="1">
        <v>0</v>
      </c>
    </row>
    <row r="917" spans="1:15" hidden="1" x14ac:dyDescent="0.2">
      <c r="A917" t="s">
        <v>36</v>
      </c>
      <c r="B917">
        <v>2025</v>
      </c>
      <c r="C917">
        <v>109710359.59999999</v>
      </c>
      <c r="D917" t="s">
        <v>16</v>
      </c>
      <c r="E917">
        <v>30</v>
      </c>
      <c r="F917">
        <v>0.88738598400000002</v>
      </c>
      <c r="G917">
        <v>27157325.550000001</v>
      </c>
      <c r="H917">
        <v>0</v>
      </c>
      <c r="I917">
        <v>6.7258862000000003E-2</v>
      </c>
      <c r="J917">
        <v>0</v>
      </c>
      <c r="K917">
        <v>0</v>
      </c>
      <c r="L917">
        <v>0</v>
      </c>
      <c r="M917">
        <v>1</v>
      </c>
      <c r="N917" t="s">
        <v>17</v>
      </c>
      <c r="O917" s="1">
        <v>0</v>
      </c>
    </row>
    <row r="918" spans="1:15" hidden="1" x14ac:dyDescent="0.2">
      <c r="A918" t="s">
        <v>36</v>
      </c>
      <c r="B918">
        <v>2025</v>
      </c>
      <c r="C918">
        <v>346738914.10000002</v>
      </c>
      <c r="D918" t="s">
        <v>16</v>
      </c>
      <c r="E918">
        <v>30</v>
      </c>
      <c r="F918">
        <v>0.97586311199999998</v>
      </c>
      <c r="G918">
        <v>75398469.989999995</v>
      </c>
      <c r="H918">
        <v>0</v>
      </c>
      <c r="I918">
        <v>4.6599691999999998E-2</v>
      </c>
      <c r="J918">
        <v>0</v>
      </c>
      <c r="K918">
        <v>0</v>
      </c>
      <c r="L918">
        <v>0</v>
      </c>
      <c r="M918">
        <v>1</v>
      </c>
      <c r="N918" t="s">
        <v>17</v>
      </c>
      <c r="O918" s="1">
        <v>0</v>
      </c>
    </row>
    <row r="919" spans="1:15" hidden="1" x14ac:dyDescent="0.2">
      <c r="A919" t="s">
        <v>36</v>
      </c>
      <c r="B919">
        <v>2025</v>
      </c>
      <c r="C919">
        <v>1095866198</v>
      </c>
      <c r="D919" t="s">
        <v>16</v>
      </c>
      <c r="E919">
        <v>30</v>
      </c>
      <c r="F919">
        <v>1</v>
      </c>
      <c r="G919">
        <v>231768788.30000001</v>
      </c>
      <c r="H919">
        <v>0</v>
      </c>
      <c r="I919">
        <v>3.5636622E-2</v>
      </c>
      <c r="J919">
        <v>0</v>
      </c>
      <c r="K919">
        <v>0</v>
      </c>
      <c r="L919">
        <v>0</v>
      </c>
      <c r="M919">
        <v>1</v>
      </c>
      <c r="N919" t="s">
        <v>17</v>
      </c>
      <c r="O919" s="1">
        <v>0</v>
      </c>
    </row>
    <row r="920" spans="1:15" hidden="1" x14ac:dyDescent="0.2">
      <c r="A920" t="s">
        <v>39</v>
      </c>
      <c r="B920">
        <v>2025</v>
      </c>
      <c r="C920">
        <v>365</v>
      </c>
      <c r="D920" t="s">
        <v>16</v>
      </c>
      <c r="E920">
        <v>30</v>
      </c>
      <c r="F920">
        <v>0</v>
      </c>
      <c r="G920">
        <v>29426325.59</v>
      </c>
      <c r="H920">
        <v>0</v>
      </c>
      <c r="I920">
        <v>5.2672037999999997E-2</v>
      </c>
      <c r="J920">
        <v>0</v>
      </c>
      <c r="K920">
        <v>0</v>
      </c>
      <c r="L920">
        <v>0</v>
      </c>
      <c r="M920">
        <v>1</v>
      </c>
      <c r="N920" t="s">
        <v>17</v>
      </c>
      <c r="O920" s="1">
        <v>0</v>
      </c>
    </row>
    <row r="921" spans="1:15" hidden="1" x14ac:dyDescent="0.2">
      <c r="A921" t="s">
        <v>39</v>
      </c>
      <c r="B921">
        <v>2025</v>
      </c>
      <c r="C921">
        <v>1098582.584</v>
      </c>
      <c r="D921" t="s">
        <v>16</v>
      </c>
      <c r="E921">
        <v>30</v>
      </c>
      <c r="F921">
        <v>0</v>
      </c>
      <c r="G921">
        <v>29426325.59</v>
      </c>
      <c r="H921">
        <v>0</v>
      </c>
      <c r="I921">
        <v>5.2672037999999997E-2</v>
      </c>
      <c r="J921">
        <v>0</v>
      </c>
      <c r="K921">
        <v>0</v>
      </c>
      <c r="L921">
        <v>0</v>
      </c>
      <c r="M921">
        <v>1</v>
      </c>
      <c r="N921" t="s">
        <v>17</v>
      </c>
      <c r="O921" s="1">
        <v>0</v>
      </c>
    </row>
    <row r="922" spans="1:15" hidden="1" x14ac:dyDescent="0.2">
      <c r="A922" t="s">
        <v>39</v>
      </c>
      <c r="B922">
        <v>2025</v>
      </c>
      <c r="C922">
        <v>1099582.584</v>
      </c>
      <c r="D922" t="s">
        <v>16</v>
      </c>
      <c r="E922">
        <v>30</v>
      </c>
      <c r="F922">
        <v>0.58600371299999998</v>
      </c>
      <c r="G922">
        <v>26751205.079999998</v>
      </c>
      <c r="H922">
        <v>0</v>
      </c>
      <c r="I922">
        <v>5.4423369999999999E-2</v>
      </c>
      <c r="J922">
        <v>0</v>
      </c>
      <c r="K922">
        <v>0</v>
      </c>
      <c r="L922">
        <v>0</v>
      </c>
      <c r="M922">
        <v>1</v>
      </c>
      <c r="N922" t="s">
        <v>17</v>
      </c>
      <c r="O922" s="1">
        <v>0</v>
      </c>
    </row>
    <row r="923" spans="1:15" hidden="1" x14ac:dyDescent="0.2">
      <c r="A923" t="s">
        <v>39</v>
      </c>
      <c r="B923">
        <v>2025</v>
      </c>
      <c r="C923">
        <v>1954813.483</v>
      </c>
      <c r="D923" t="s">
        <v>16</v>
      </c>
      <c r="E923">
        <v>30</v>
      </c>
      <c r="F923">
        <v>0.64887949599999994</v>
      </c>
      <c r="G923">
        <v>37477660.939999998</v>
      </c>
      <c r="H923">
        <v>0</v>
      </c>
      <c r="I923">
        <v>5.0167554000000003E-2</v>
      </c>
      <c r="J923">
        <v>0</v>
      </c>
      <c r="K923">
        <v>0</v>
      </c>
      <c r="L923">
        <v>0</v>
      </c>
      <c r="M923">
        <v>1</v>
      </c>
      <c r="N923" t="s">
        <v>17</v>
      </c>
      <c r="O923" s="1">
        <v>0</v>
      </c>
    </row>
    <row r="924" spans="1:15" hidden="1" x14ac:dyDescent="0.2">
      <c r="A924" t="s">
        <v>39</v>
      </c>
      <c r="B924">
        <v>2025</v>
      </c>
      <c r="C924">
        <v>3475223.97</v>
      </c>
      <c r="D924" t="s">
        <v>16</v>
      </c>
      <c r="E924">
        <v>30</v>
      </c>
      <c r="F924">
        <v>0.71376489399999998</v>
      </c>
      <c r="G924">
        <v>54439339.409999996</v>
      </c>
      <c r="H924">
        <v>0</v>
      </c>
      <c r="I924">
        <v>4.6036689999999998E-2</v>
      </c>
      <c r="J924">
        <v>0</v>
      </c>
      <c r="K924">
        <v>0</v>
      </c>
      <c r="L924">
        <v>0</v>
      </c>
      <c r="M924">
        <v>1</v>
      </c>
      <c r="N924" t="s">
        <v>17</v>
      </c>
      <c r="O924" s="1">
        <v>0</v>
      </c>
    </row>
    <row r="925" spans="1:15" hidden="1" x14ac:dyDescent="0.2">
      <c r="A925" t="s">
        <v>39</v>
      </c>
      <c r="B925">
        <v>2025</v>
      </c>
      <c r="C925">
        <v>10983423.9</v>
      </c>
      <c r="D925" t="s">
        <v>16</v>
      </c>
      <c r="E925">
        <v>30</v>
      </c>
      <c r="F925">
        <v>0.76357907999999997</v>
      </c>
      <c r="G925">
        <v>123771422.59999999</v>
      </c>
      <c r="H925">
        <v>0</v>
      </c>
      <c r="I925">
        <v>3.9358489000000003E-2</v>
      </c>
      <c r="J925">
        <v>0</v>
      </c>
      <c r="K925">
        <v>0</v>
      </c>
      <c r="L925">
        <v>0</v>
      </c>
      <c r="M925">
        <v>1</v>
      </c>
      <c r="N925" t="s">
        <v>17</v>
      </c>
      <c r="O925" s="1">
        <v>0</v>
      </c>
    </row>
    <row r="926" spans="1:15" hidden="1" x14ac:dyDescent="0.2">
      <c r="A926" t="s">
        <v>39</v>
      </c>
      <c r="B926">
        <v>2025</v>
      </c>
      <c r="C926">
        <v>34713043.450000003</v>
      </c>
      <c r="D926" t="s">
        <v>16</v>
      </c>
      <c r="E926">
        <v>30</v>
      </c>
      <c r="F926">
        <v>0.90424568000000005</v>
      </c>
      <c r="G926">
        <v>298004488.19999999</v>
      </c>
      <c r="H926">
        <v>0</v>
      </c>
      <c r="I926">
        <v>3.5097300999999997E-2</v>
      </c>
      <c r="J926">
        <v>0</v>
      </c>
      <c r="K926">
        <v>0</v>
      </c>
      <c r="L926">
        <v>0</v>
      </c>
      <c r="M926">
        <v>1</v>
      </c>
      <c r="N926" t="s">
        <v>17</v>
      </c>
      <c r="O926" s="1">
        <v>0</v>
      </c>
    </row>
    <row r="927" spans="1:15" hidden="1" x14ac:dyDescent="0.2">
      <c r="A927" t="s">
        <v>39</v>
      </c>
      <c r="B927">
        <v>2025</v>
      </c>
      <c r="C927">
        <v>109710359.59999999</v>
      </c>
      <c r="D927" t="s">
        <v>16</v>
      </c>
      <c r="E927">
        <v>30</v>
      </c>
      <c r="F927">
        <v>0.95638982900000002</v>
      </c>
      <c r="G927">
        <v>843575691.29999995</v>
      </c>
      <c r="H927">
        <v>0</v>
      </c>
      <c r="I927">
        <v>3.2273424000000002E-2</v>
      </c>
      <c r="J927">
        <v>0</v>
      </c>
      <c r="K927">
        <v>0</v>
      </c>
      <c r="L927">
        <v>0</v>
      </c>
      <c r="M927">
        <v>1</v>
      </c>
      <c r="N927" t="s">
        <v>17</v>
      </c>
      <c r="O927" s="1">
        <v>0</v>
      </c>
    </row>
    <row r="928" spans="1:15" hidden="1" x14ac:dyDescent="0.2">
      <c r="A928" t="s">
        <v>39</v>
      </c>
      <c r="B928">
        <v>2025</v>
      </c>
      <c r="C928">
        <v>346738914.10000002</v>
      </c>
      <c r="D928" t="s">
        <v>16</v>
      </c>
      <c r="E928">
        <v>30</v>
      </c>
      <c r="F928">
        <v>0.97853959199999996</v>
      </c>
      <c r="G928">
        <v>2535622544</v>
      </c>
      <c r="H928">
        <v>0</v>
      </c>
      <c r="I928">
        <v>3.0857720000000002E-2</v>
      </c>
      <c r="J928">
        <v>0</v>
      </c>
      <c r="K928">
        <v>0</v>
      </c>
      <c r="L928">
        <v>0</v>
      </c>
      <c r="M928">
        <v>1</v>
      </c>
      <c r="N928" t="s">
        <v>17</v>
      </c>
      <c r="O928" s="1">
        <v>0</v>
      </c>
    </row>
    <row r="929" spans="1:15" hidden="1" x14ac:dyDescent="0.2">
      <c r="A929" t="s">
        <v>39</v>
      </c>
      <c r="B929">
        <v>2025</v>
      </c>
      <c r="C929">
        <v>1095866198</v>
      </c>
      <c r="D929" t="s">
        <v>16</v>
      </c>
      <c r="E929">
        <v>30</v>
      </c>
      <c r="F929">
        <v>1</v>
      </c>
      <c r="G929">
        <v>7818340950</v>
      </c>
      <c r="H929">
        <v>0</v>
      </c>
      <c r="I929">
        <v>3.0210549999999999E-2</v>
      </c>
      <c r="J929">
        <v>0</v>
      </c>
      <c r="K929">
        <v>0</v>
      </c>
      <c r="L929">
        <v>0</v>
      </c>
      <c r="M929">
        <v>1</v>
      </c>
      <c r="N929" t="s">
        <v>17</v>
      </c>
      <c r="O929" s="1">
        <v>0</v>
      </c>
    </row>
    <row r="930" spans="1:15" hidden="1" x14ac:dyDescent="0.2">
      <c r="A930" t="s">
        <v>23</v>
      </c>
      <c r="B930">
        <v>2030</v>
      </c>
      <c r="C930">
        <v>365</v>
      </c>
      <c r="D930" t="s">
        <v>16</v>
      </c>
      <c r="E930">
        <v>30</v>
      </c>
      <c r="F930">
        <v>0</v>
      </c>
      <c r="G930">
        <v>6021941.0420000004</v>
      </c>
      <c r="H930">
        <v>0</v>
      </c>
      <c r="I930">
        <v>9.3429406000000007E-2</v>
      </c>
      <c r="J930">
        <v>0</v>
      </c>
      <c r="K930">
        <v>0</v>
      </c>
      <c r="L930">
        <v>0</v>
      </c>
      <c r="M930">
        <v>1</v>
      </c>
      <c r="N930" t="s">
        <v>17</v>
      </c>
      <c r="O930" s="1">
        <v>0</v>
      </c>
    </row>
    <row r="931" spans="1:15" hidden="1" x14ac:dyDescent="0.2">
      <c r="A931" t="s">
        <v>23</v>
      </c>
      <c r="B931">
        <v>2030</v>
      </c>
      <c r="C931">
        <v>1044370.941</v>
      </c>
      <c r="D931" t="s">
        <v>16</v>
      </c>
      <c r="E931">
        <v>30</v>
      </c>
      <c r="F931">
        <v>0</v>
      </c>
      <c r="G931">
        <v>6021941.0420000004</v>
      </c>
      <c r="H931">
        <v>0</v>
      </c>
      <c r="I931">
        <v>9.3429406000000007E-2</v>
      </c>
      <c r="J931">
        <v>0</v>
      </c>
      <c r="K931">
        <v>0</v>
      </c>
      <c r="L931">
        <v>0</v>
      </c>
      <c r="M931">
        <v>1</v>
      </c>
      <c r="N931" t="s">
        <v>17</v>
      </c>
      <c r="O931" s="1">
        <v>0</v>
      </c>
    </row>
    <row r="932" spans="1:15" hidden="1" x14ac:dyDescent="0.2">
      <c r="A932" t="s">
        <v>23</v>
      </c>
      <c r="B932">
        <v>2030</v>
      </c>
      <c r="C932">
        <v>1045370.941</v>
      </c>
      <c r="D932" t="s">
        <v>16</v>
      </c>
      <c r="E932">
        <v>30</v>
      </c>
      <c r="F932">
        <v>0.74859727399999998</v>
      </c>
      <c r="G932">
        <v>5474491.8559999997</v>
      </c>
      <c r="H932">
        <v>0</v>
      </c>
      <c r="I932">
        <v>0.112252479</v>
      </c>
      <c r="J932">
        <v>0</v>
      </c>
      <c r="K932">
        <v>0</v>
      </c>
      <c r="L932">
        <v>0</v>
      </c>
      <c r="M932">
        <v>1</v>
      </c>
      <c r="N932" t="s">
        <v>17</v>
      </c>
      <c r="O932" s="1">
        <v>0</v>
      </c>
    </row>
    <row r="933" spans="1:15" hidden="1" x14ac:dyDescent="0.2">
      <c r="A933" t="s">
        <v>23</v>
      </c>
      <c r="B933">
        <v>2030</v>
      </c>
      <c r="C933">
        <v>1858437.2279999999</v>
      </c>
      <c r="D933" t="s">
        <v>16</v>
      </c>
      <c r="E933">
        <v>30</v>
      </c>
      <c r="F933">
        <v>0.82561095399999995</v>
      </c>
      <c r="G933">
        <v>8421731.8489999995</v>
      </c>
      <c r="H933">
        <v>0</v>
      </c>
      <c r="I933">
        <v>9.6695187000000002E-2</v>
      </c>
      <c r="J933">
        <v>0</v>
      </c>
      <c r="K933">
        <v>0</v>
      </c>
      <c r="L933">
        <v>0</v>
      </c>
      <c r="M933">
        <v>1</v>
      </c>
      <c r="N933" t="s">
        <v>17</v>
      </c>
      <c r="O933" s="1">
        <v>0</v>
      </c>
    </row>
    <row r="934" spans="1:15" hidden="1" x14ac:dyDescent="0.2">
      <c r="A934" t="s">
        <v>23</v>
      </c>
      <c r="B934">
        <v>2030</v>
      </c>
      <c r="C934">
        <v>3303888.406</v>
      </c>
      <c r="D934" t="s">
        <v>16</v>
      </c>
      <c r="E934">
        <v>30</v>
      </c>
      <c r="F934">
        <v>0.92394032599999998</v>
      </c>
      <c r="G934">
        <v>13542629.220000001</v>
      </c>
      <c r="H934">
        <v>0</v>
      </c>
      <c r="I934">
        <v>8.3545388999999998E-2</v>
      </c>
      <c r="J934">
        <v>0</v>
      </c>
      <c r="K934">
        <v>0</v>
      </c>
      <c r="L934">
        <v>0</v>
      </c>
      <c r="M934">
        <v>1</v>
      </c>
      <c r="N934" t="s">
        <v>17</v>
      </c>
      <c r="O934" s="1">
        <v>0</v>
      </c>
    </row>
    <row r="935" spans="1:15" hidden="1" x14ac:dyDescent="0.2">
      <c r="A935" t="s">
        <v>23</v>
      </c>
      <c r="B935">
        <v>2030</v>
      </c>
      <c r="C935">
        <v>10441918.91</v>
      </c>
      <c r="D935" t="s">
        <v>16</v>
      </c>
      <c r="E935">
        <v>30</v>
      </c>
      <c r="F935">
        <v>0.97028502000000005</v>
      </c>
      <c r="G935">
        <v>39214504.909999996</v>
      </c>
      <c r="H935">
        <v>0</v>
      </c>
      <c r="I935">
        <v>6.5720650000000005E-2</v>
      </c>
      <c r="J935">
        <v>0</v>
      </c>
      <c r="K935">
        <v>0</v>
      </c>
      <c r="L935">
        <v>0</v>
      </c>
      <c r="M935">
        <v>1</v>
      </c>
      <c r="N935" t="s">
        <v>17</v>
      </c>
      <c r="O935" s="1">
        <v>0</v>
      </c>
    </row>
    <row r="936" spans="1:15" hidden="1" x14ac:dyDescent="0.2">
      <c r="A936" t="s">
        <v>23</v>
      </c>
      <c r="B936">
        <v>2030</v>
      </c>
      <c r="C936">
        <v>33001620.27</v>
      </c>
      <c r="D936" t="s">
        <v>16</v>
      </c>
      <c r="E936">
        <v>30</v>
      </c>
      <c r="F936">
        <v>0.99251180999999999</v>
      </c>
      <c r="G936">
        <v>119770944.5</v>
      </c>
      <c r="H936">
        <v>0</v>
      </c>
      <c r="I936">
        <v>5.6947548000000001E-2</v>
      </c>
      <c r="J936">
        <v>0</v>
      </c>
      <c r="K936">
        <v>0</v>
      </c>
      <c r="L936">
        <v>0</v>
      </c>
      <c r="M936">
        <v>1</v>
      </c>
      <c r="N936" t="s">
        <v>17</v>
      </c>
      <c r="O936" s="1">
        <v>0</v>
      </c>
    </row>
    <row r="937" spans="1:15" hidden="1" x14ac:dyDescent="0.2">
      <c r="A937" t="s">
        <v>23</v>
      </c>
      <c r="B937">
        <v>2030</v>
      </c>
      <c r="C937">
        <v>104301417.09999999</v>
      </c>
      <c r="D937" t="s">
        <v>16</v>
      </c>
      <c r="E937">
        <v>30</v>
      </c>
      <c r="F937">
        <v>0.99747846200000001</v>
      </c>
      <c r="G937">
        <v>375287553.10000002</v>
      </c>
      <c r="H937">
        <v>0</v>
      </c>
      <c r="I937">
        <v>5.3116590999999998E-2</v>
      </c>
      <c r="J937">
        <v>0</v>
      </c>
      <c r="K937">
        <v>0</v>
      </c>
      <c r="L937">
        <v>0</v>
      </c>
      <c r="M937">
        <v>1</v>
      </c>
      <c r="N937" t="s">
        <v>17</v>
      </c>
      <c r="O937" s="1">
        <v>0</v>
      </c>
    </row>
    <row r="938" spans="1:15" hidden="1" x14ac:dyDescent="0.2">
      <c r="A938" t="s">
        <v>23</v>
      </c>
      <c r="B938">
        <v>2030</v>
      </c>
      <c r="C938">
        <v>329643985</v>
      </c>
      <c r="D938" t="s">
        <v>16</v>
      </c>
      <c r="E938">
        <v>30</v>
      </c>
      <c r="F938">
        <v>0.99954100499999998</v>
      </c>
      <c r="G938">
        <v>1182657407</v>
      </c>
      <c r="H938">
        <v>0</v>
      </c>
      <c r="I938">
        <v>5.1470398000000001E-2</v>
      </c>
      <c r="J938">
        <v>0</v>
      </c>
      <c r="K938">
        <v>0</v>
      </c>
      <c r="L938">
        <v>0</v>
      </c>
      <c r="M938">
        <v>1</v>
      </c>
      <c r="N938" t="s">
        <v>17</v>
      </c>
      <c r="O938" s="1">
        <v>0</v>
      </c>
    </row>
    <row r="939" spans="1:15" hidden="1" x14ac:dyDescent="0.2">
      <c r="A939" t="s">
        <v>23</v>
      </c>
      <c r="B939">
        <v>2030</v>
      </c>
      <c r="C939">
        <v>1041837780</v>
      </c>
      <c r="D939" t="s">
        <v>16</v>
      </c>
      <c r="E939">
        <v>30</v>
      </c>
      <c r="F939">
        <v>1</v>
      </c>
      <c r="G939">
        <v>3735807738</v>
      </c>
      <c r="H939">
        <v>0</v>
      </c>
      <c r="I939">
        <v>5.0769072999999998E-2</v>
      </c>
      <c r="J939">
        <v>0</v>
      </c>
      <c r="K939">
        <v>0</v>
      </c>
      <c r="L939">
        <v>0</v>
      </c>
      <c r="M939">
        <v>1</v>
      </c>
      <c r="N939" t="s">
        <v>17</v>
      </c>
      <c r="O939" s="1">
        <v>0</v>
      </c>
    </row>
    <row r="940" spans="1:15" hidden="1" x14ac:dyDescent="0.2">
      <c r="A940" t="s">
        <v>27</v>
      </c>
      <c r="B940">
        <v>2030</v>
      </c>
      <c r="C940">
        <v>365</v>
      </c>
      <c r="D940" t="s">
        <v>16</v>
      </c>
      <c r="E940">
        <v>30</v>
      </c>
      <c r="F940">
        <v>0</v>
      </c>
      <c r="G940">
        <v>2230672.1830000002</v>
      </c>
      <c r="H940">
        <v>0</v>
      </c>
      <c r="I940">
        <v>9.3429406000000007E-2</v>
      </c>
      <c r="J940">
        <v>0</v>
      </c>
      <c r="K940">
        <v>0</v>
      </c>
      <c r="L940">
        <v>0</v>
      </c>
      <c r="M940">
        <v>1</v>
      </c>
      <c r="N940" t="s">
        <v>17</v>
      </c>
      <c r="O940" s="1">
        <v>0</v>
      </c>
    </row>
    <row r="941" spans="1:15" hidden="1" x14ac:dyDescent="0.2">
      <c r="A941" t="s">
        <v>27</v>
      </c>
      <c r="B941">
        <v>2030</v>
      </c>
      <c r="C941">
        <v>1044370.941</v>
      </c>
      <c r="D941" t="s">
        <v>16</v>
      </c>
      <c r="E941">
        <v>30</v>
      </c>
      <c r="F941">
        <v>0</v>
      </c>
      <c r="G941">
        <v>2230672.1830000002</v>
      </c>
      <c r="H941">
        <v>0</v>
      </c>
      <c r="I941">
        <v>9.3429406000000007E-2</v>
      </c>
      <c r="J941">
        <v>0</v>
      </c>
      <c r="K941">
        <v>0</v>
      </c>
      <c r="L941">
        <v>0</v>
      </c>
      <c r="M941">
        <v>1</v>
      </c>
      <c r="N941" t="s">
        <v>17</v>
      </c>
      <c r="O941" s="1">
        <v>0</v>
      </c>
    </row>
    <row r="942" spans="1:15" hidden="1" x14ac:dyDescent="0.2">
      <c r="A942" t="s">
        <v>27</v>
      </c>
      <c r="B942">
        <v>2030</v>
      </c>
      <c r="C942">
        <v>1045370.941</v>
      </c>
      <c r="D942" t="s">
        <v>16</v>
      </c>
      <c r="E942">
        <v>30</v>
      </c>
      <c r="F942">
        <v>0.337045276</v>
      </c>
      <c r="G942">
        <v>2027883.8030000001</v>
      </c>
      <c r="H942">
        <v>0</v>
      </c>
      <c r="I942">
        <v>0.112252479</v>
      </c>
      <c r="J942">
        <v>0</v>
      </c>
      <c r="K942">
        <v>0</v>
      </c>
      <c r="L942">
        <v>0</v>
      </c>
      <c r="M942">
        <v>1</v>
      </c>
      <c r="N942" t="s">
        <v>17</v>
      </c>
      <c r="O942" s="1">
        <v>0</v>
      </c>
    </row>
    <row r="943" spans="1:15" hidden="1" x14ac:dyDescent="0.2">
      <c r="A943" t="s">
        <v>27</v>
      </c>
      <c r="B943">
        <v>2030</v>
      </c>
      <c r="C943">
        <v>1858437.2279999999</v>
      </c>
      <c r="D943" t="s">
        <v>16</v>
      </c>
      <c r="E943">
        <v>30</v>
      </c>
      <c r="F943">
        <v>0.53838635499999998</v>
      </c>
      <c r="G943">
        <v>2461858.5049999999</v>
      </c>
      <c r="H943">
        <v>0</v>
      </c>
      <c r="I943">
        <v>9.6695187000000002E-2</v>
      </c>
      <c r="J943">
        <v>0</v>
      </c>
      <c r="K943">
        <v>0</v>
      </c>
      <c r="L943">
        <v>0</v>
      </c>
      <c r="M943">
        <v>1</v>
      </c>
      <c r="N943" t="s">
        <v>17</v>
      </c>
      <c r="O943" s="1">
        <v>0</v>
      </c>
    </row>
    <row r="944" spans="1:15" x14ac:dyDescent="0.2">
      <c r="A944" t="s">
        <v>37</v>
      </c>
      <c r="B944">
        <v>2015</v>
      </c>
      <c r="C944">
        <v>1099582.584</v>
      </c>
      <c r="D944" t="s">
        <v>16</v>
      </c>
      <c r="E944">
        <v>30</v>
      </c>
      <c r="F944">
        <v>0.94000017400000002</v>
      </c>
      <c r="G944" s="1">
        <v>1080000</v>
      </c>
      <c r="H944">
        <v>0</v>
      </c>
      <c r="I944">
        <v>8.3023015000000006E-2</v>
      </c>
      <c r="J944">
        <v>0</v>
      </c>
      <c r="K944">
        <v>0</v>
      </c>
      <c r="L944">
        <v>0</v>
      </c>
      <c r="M944">
        <v>1</v>
      </c>
      <c r="N944" t="s">
        <v>17</v>
      </c>
      <c r="O944" s="1">
        <v>0</v>
      </c>
    </row>
    <row r="945" spans="1:15" x14ac:dyDescent="0.2">
      <c r="A945" t="s">
        <v>37</v>
      </c>
      <c r="B945">
        <v>2015</v>
      </c>
      <c r="C945">
        <v>1954813.483</v>
      </c>
      <c r="D945" t="s">
        <v>16</v>
      </c>
      <c r="E945">
        <v>30</v>
      </c>
      <c r="F945">
        <v>0.94000017400000002</v>
      </c>
      <c r="G945" s="1">
        <v>1210000</v>
      </c>
      <c r="H945">
        <v>0</v>
      </c>
      <c r="I945">
        <v>0.101369429</v>
      </c>
      <c r="J945">
        <v>0</v>
      </c>
      <c r="K945">
        <v>0</v>
      </c>
      <c r="L945">
        <v>0</v>
      </c>
      <c r="M945">
        <v>1</v>
      </c>
      <c r="N945" t="s">
        <v>17</v>
      </c>
      <c r="O945" s="1">
        <v>0</v>
      </c>
    </row>
    <row r="946" spans="1:15" x14ac:dyDescent="0.2">
      <c r="A946" t="s">
        <v>37</v>
      </c>
      <c r="B946">
        <v>2015</v>
      </c>
      <c r="C946">
        <v>3475223.97</v>
      </c>
      <c r="D946" t="s">
        <v>16</v>
      </c>
      <c r="E946">
        <v>30</v>
      </c>
      <c r="F946">
        <v>0.835858938</v>
      </c>
      <c r="G946" s="1">
        <v>2080000</v>
      </c>
      <c r="H946">
        <v>0</v>
      </c>
      <c r="I946">
        <v>9.9969182000000004E-2</v>
      </c>
      <c r="J946">
        <v>0</v>
      </c>
      <c r="K946">
        <v>0</v>
      </c>
      <c r="L946">
        <v>0</v>
      </c>
      <c r="M946">
        <v>1</v>
      </c>
      <c r="N946" t="s">
        <v>17</v>
      </c>
      <c r="O946" s="1">
        <v>0</v>
      </c>
    </row>
    <row r="947" spans="1:15" x14ac:dyDescent="0.2">
      <c r="A947" t="s">
        <v>37</v>
      </c>
      <c r="B947">
        <v>2015</v>
      </c>
      <c r="C947">
        <v>10983423.9</v>
      </c>
      <c r="D947" t="s">
        <v>16</v>
      </c>
      <c r="E947">
        <v>30</v>
      </c>
      <c r="F947">
        <v>0.92114024900000002</v>
      </c>
      <c r="G947" s="1">
        <v>5450000</v>
      </c>
      <c r="H947">
        <v>0</v>
      </c>
      <c r="I947">
        <v>0.108564508</v>
      </c>
      <c r="J947">
        <v>0</v>
      </c>
      <c r="K947">
        <v>0</v>
      </c>
      <c r="L947">
        <v>0</v>
      </c>
      <c r="M947">
        <v>1</v>
      </c>
      <c r="N947" t="s">
        <v>17</v>
      </c>
      <c r="O947" s="1">
        <v>0</v>
      </c>
    </row>
    <row r="948" spans="1:15" x14ac:dyDescent="0.2">
      <c r="A948" t="s">
        <v>37</v>
      </c>
      <c r="B948">
        <v>2015</v>
      </c>
      <c r="C948">
        <v>34713043.450000003</v>
      </c>
      <c r="D948" t="s">
        <v>16</v>
      </c>
      <c r="E948">
        <v>30</v>
      </c>
      <c r="F948">
        <v>0.97053647799999998</v>
      </c>
      <c r="G948" s="1">
        <v>15700000</v>
      </c>
      <c r="H948">
        <v>0</v>
      </c>
      <c r="I948">
        <v>0.112972791</v>
      </c>
      <c r="J948">
        <v>0</v>
      </c>
      <c r="K948">
        <v>0</v>
      </c>
      <c r="L948">
        <v>0</v>
      </c>
      <c r="M948">
        <v>1</v>
      </c>
      <c r="N948" t="s">
        <v>17</v>
      </c>
      <c r="O948" s="1">
        <v>0</v>
      </c>
    </row>
    <row r="949" spans="1:15" x14ac:dyDescent="0.2">
      <c r="A949" t="s">
        <v>37</v>
      </c>
      <c r="B949">
        <v>2015</v>
      </c>
      <c r="C949">
        <v>109710359.59999999</v>
      </c>
      <c r="D949" t="s">
        <v>16</v>
      </c>
      <c r="E949">
        <v>30</v>
      </c>
      <c r="F949">
        <v>0.99389044699999995</v>
      </c>
      <c r="G949" s="1">
        <v>48000000</v>
      </c>
      <c r="H949">
        <v>0</v>
      </c>
      <c r="I949">
        <v>0.114678593</v>
      </c>
      <c r="J949">
        <v>0</v>
      </c>
      <c r="K949">
        <v>0</v>
      </c>
      <c r="L949">
        <v>0</v>
      </c>
      <c r="M949">
        <v>1</v>
      </c>
      <c r="N949" t="s">
        <v>17</v>
      </c>
      <c r="O949" s="1">
        <v>0</v>
      </c>
    </row>
    <row r="950" spans="1:15" x14ac:dyDescent="0.2">
      <c r="A950" t="s">
        <v>37</v>
      </c>
      <c r="B950">
        <v>2015</v>
      </c>
      <c r="C950">
        <v>346738914.10000002</v>
      </c>
      <c r="D950" t="s">
        <v>16</v>
      </c>
      <c r="E950">
        <v>30</v>
      </c>
      <c r="F950">
        <v>0.99793277599999997</v>
      </c>
      <c r="G950" s="1">
        <v>151000000</v>
      </c>
      <c r="H950">
        <v>0</v>
      </c>
      <c r="I950">
        <v>0.11507653299999999</v>
      </c>
      <c r="J950">
        <v>0</v>
      </c>
      <c r="K950">
        <v>0</v>
      </c>
      <c r="L950">
        <v>0</v>
      </c>
      <c r="M950">
        <v>1</v>
      </c>
      <c r="N950" t="s">
        <v>17</v>
      </c>
      <c r="O950" s="1">
        <v>0</v>
      </c>
    </row>
    <row r="951" spans="1:15" x14ac:dyDescent="0.2">
      <c r="A951" t="s">
        <v>37</v>
      </c>
      <c r="B951">
        <v>2015</v>
      </c>
      <c r="C951">
        <v>1095866198</v>
      </c>
      <c r="D951" t="s">
        <v>16</v>
      </c>
      <c r="E951">
        <v>30</v>
      </c>
      <c r="F951">
        <v>1</v>
      </c>
      <c r="G951" s="1">
        <v>475000000</v>
      </c>
      <c r="H951">
        <v>0</v>
      </c>
      <c r="I951">
        <v>0.11518302699999999</v>
      </c>
      <c r="J951">
        <v>0</v>
      </c>
      <c r="K951">
        <v>0</v>
      </c>
      <c r="L951">
        <v>0</v>
      </c>
      <c r="M951">
        <v>1</v>
      </c>
      <c r="N951" t="s">
        <v>17</v>
      </c>
      <c r="O951" s="1">
        <v>0</v>
      </c>
    </row>
    <row r="952" spans="1:15" x14ac:dyDescent="0.2">
      <c r="A952" t="s">
        <v>38</v>
      </c>
      <c r="B952">
        <v>2015</v>
      </c>
      <c r="C952">
        <v>104000</v>
      </c>
      <c r="D952" t="s">
        <v>16</v>
      </c>
      <c r="E952">
        <v>30</v>
      </c>
      <c r="F952">
        <v>1</v>
      </c>
      <c r="G952">
        <v>0</v>
      </c>
      <c r="H952">
        <v>82.901406929999993</v>
      </c>
      <c r="I952">
        <v>8.3023015000000006E-2</v>
      </c>
      <c r="J952">
        <v>0</v>
      </c>
      <c r="K952">
        <v>0</v>
      </c>
      <c r="L952">
        <v>0</v>
      </c>
      <c r="M952">
        <v>1</v>
      </c>
      <c r="N952" t="s">
        <v>17</v>
      </c>
      <c r="O952" s="1">
        <v>0</v>
      </c>
    </row>
    <row r="953" spans="1:15" x14ac:dyDescent="0.2">
      <c r="A953" t="s">
        <v>38</v>
      </c>
      <c r="B953">
        <v>2015</v>
      </c>
      <c r="C953">
        <v>1100000</v>
      </c>
      <c r="D953" t="s">
        <v>16</v>
      </c>
      <c r="E953">
        <v>30</v>
      </c>
      <c r="F953">
        <v>1</v>
      </c>
      <c r="G953">
        <v>0</v>
      </c>
      <c r="H953">
        <v>876.84180409999999</v>
      </c>
      <c r="I953">
        <v>8.3023015000000006E-2</v>
      </c>
      <c r="J953">
        <v>0</v>
      </c>
      <c r="K953">
        <v>0</v>
      </c>
      <c r="L953">
        <v>0</v>
      </c>
      <c r="M953">
        <v>1</v>
      </c>
      <c r="N953" t="s">
        <v>17</v>
      </c>
      <c r="O953" s="1">
        <v>0</v>
      </c>
    </row>
    <row r="954" spans="1:15" x14ac:dyDescent="0.2">
      <c r="A954" t="s">
        <v>38</v>
      </c>
      <c r="B954">
        <v>2015</v>
      </c>
      <c r="C954">
        <v>1950000</v>
      </c>
      <c r="D954" t="s">
        <v>16</v>
      </c>
      <c r="E954">
        <v>30</v>
      </c>
      <c r="F954">
        <v>0.99012657900000001</v>
      </c>
      <c r="G954">
        <v>0</v>
      </c>
      <c r="H954">
        <v>1554.4013749999999</v>
      </c>
      <c r="I954">
        <v>0.101369429</v>
      </c>
      <c r="J954">
        <v>0</v>
      </c>
      <c r="K954">
        <v>0</v>
      </c>
      <c r="L954">
        <v>0</v>
      </c>
      <c r="M954">
        <v>1</v>
      </c>
      <c r="N954" t="s">
        <v>17</v>
      </c>
      <c r="O954" s="1">
        <v>0</v>
      </c>
    </row>
    <row r="955" spans="1:15" x14ac:dyDescent="0.2">
      <c r="A955" t="s">
        <v>38</v>
      </c>
      <c r="B955">
        <v>2015</v>
      </c>
      <c r="C955">
        <v>3480000</v>
      </c>
      <c r="D955" t="s">
        <v>16</v>
      </c>
      <c r="E955">
        <v>30</v>
      </c>
      <c r="F955">
        <v>0.97467505300000001</v>
      </c>
      <c r="G955">
        <v>0</v>
      </c>
      <c r="H955">
        <v>2747.726482</v>
      </c>
      <c r="I955">
        <v>9.9969182000000004E-2</v>
      </c>
      <c r="J955">
        <v>0</v>
      </c>
      <c r="K955">
        <v>0</v>
      </c>
      <c r="L955">
        <v>0</v>
      </c>
      <c r="M955">
        <v>1</v>
      </c>
      <c r="N955" t="s">
        <v>17</v>
      </c>
      <c r="O955" s="1">
        <v>0</v>
      </c>
    </row>
    <row r="956" spans="1:15" x14ac:dyDescent="0.2">
      <c r="A956" t="s">
        <v>38</v>
      </c>
      <c r="B956">
        <v>2015</v>
      </c>
      <c r="C956">
        <v>11000000</v>
      </c>
      <c r="D956" t="s">
        <v>16</v>
      </c>
      <c r="E956">
        <v>30</v>
      </c>
      <c r="F956">
        <v>1</v>
      </c>
      <c r="G956">
        <v>0</v>
      </c>
      <c r="H956">
        <v>8434.7492860000002</v>
      </c>
      <c r="I956">
        <v>0.108564508</v>
      </c>
      <c r="J956">
        <v>0</v>
      </c>
      <c r="K956">
        <v>0</v>
      </c>
      <c r="L956">
        <v>0</v>
      </c>
      <c r="M956">
        <v>1</v>
      </c>
      <c r="N956" t="s">
        <v>17</v>
      </c>
      <c r="O956" s="1">
        <v>0</v>
      </c>
    </row>
    <row r="957" spans="1:15" x14ac:dyDescent="0.2">
      <c r="A957" t="s">
        <v>38</v>
      </c>
      <c r="B957">
        <v>2015</v>
      </c>
      <c r="C957">
        <v>34700000</v>
      </c>
      <c r="D957" t="s">
        <v>16</v>
      </c>
      <c r="E957">
        <v>30</v>
      </c>
      <c r="F957">
        <v>1</v>
      </c>
      <c r="G957">
        <v>0</v>
      </c>
      <c r="H957">
        <v>26720.697110000001</v>
      </c>
      <c r="I957">
        <v>0.112972791</v>
      </c>
      <c r="J957">
        <v>0</v>
      </c>
      <c r="K957">
        <v>0</v>
      </c>
      <c r="L957">
        <v>0</v>
      </c>
      <c r="M957">
        <v>1</v>
      </c>
      <c r="N957" t="s">
        <v>17</v>
      </c>
      <c r="O957" s="1">
        <v>0</v>
      </c>
    </row>
    <row r="958" spans="1:15" x14ac:dyDescent="0.2">
      <c r="A958" t="s">
        <v>38</v>
      </c>
      <c r="B958">
        <v>2015</v>
      </c>
      <c r="C958">
        <v>110000000</v>
      </c>
      <c r="D958" t="s">
        <v>16</v>
      </c>
      <c r="E958">
        <v>30</v>
      </c>
      <c r="F958">
        <v>0.99856418400000002</v>
      </c>
      <c r="G958">
        <v>0</v>
      </c>
      <c r="H958">
        <v>84465.488370000006</v>
      </c>
      <c r="I958">
        <v>0.114678593</v>
      </c>
      <c r="J958">
        <v>0</v>
      </c>
      <c r="K958">
        <v>0</v>
      </c>
      <c r="L958">
        <v>0</v>
      </c>
      <c r="M958">
        <v>1</v>
      </c>
      <c r="N958" t="s">
        <v>17</v>
      </c>
      <c r="O958" s="1">
        <v>0</v>
      </c>
    </row>
    <row r="959" spans="1:15" x14ac:dyDescent="0.2">
      <c r="A959" t="s">
        <v>38</v>
      </c>
      <c r="B959">
        <v>2015</v>
      </c>
      <c r="C959">
        <v>347000000</v>
      </c>
      <c r="D959" t="s">
        <v>16</v>
      </c>
      <c r="E959">
        <v>30</v>
      </c>
      <c r="F959">
        <v>1</v>
      </c>
      <c r="G959">
        <v>0</v>
      </c>
      <c r="H959">
        <v>266511.95059999998</v>
      </c>
      <c r="I959">
        <v>0.11507653299999999</v>
      </c>
      <c r="J959">
        <v>0</v>
      </c>
      <c r="K959">
        <v>0</v>
      </c>
      <c r="L959">
        <v>0</v>
      </c>
      <c r="M959">
        <v>1</v>
      </c>
      <c r="N959" t="s">
        <v>17</v>
      </c>
      <c r="O959" s="1">
        <v>0</v>
      </c>
    </row>
    <row r="960" spans="1:15" x14ac:dyDescent="0.2">
      <c r="A960" t="s">
        <v>38</v>
      </c>
      <c r="B960">
        <v>2015</v>
      </c>
      <c r="C960">
        <v>1100000000</v>
      </c>
      <c r="D960" t="s">
        <v>16</v>
      </c>
      <c r="E960">
        <v>30</v>
      </c>
      <c r="F960">
        <v>1</v>
      </c>
      <c r="G960">
        <v>0</v>
      </c>
      <c r="H960">
        <v>842316.94590000005</v>
      </c>
      <c r="I960">
        <v>0.11518302699999999</v>
      </c>
      <c r="J960">
        <v>0</v>
      </c>
      <c r="K960">
        <v>0</v>
      </c>
      <c r="L960">
        <v>0</v>
      </c>
      <c r="M960">
        <v>1</v>
      </c>
      <c r="N960" t="s">
        <v>17</v>
      </c>
      <c r="O960" s="1">
        <v>0</v>
      </c>
    </row>
    <row r="961" spans="1:15" hidden="1" x14ac:dyDescent="0.2">
      <c r="A961" t="s">
        <v>27</v>
      </c>
      <c r="B961">
        <v>2030</v>
      </c>
      <c r="C961">
        <v>3303888.406</v>
      </c>
      <c r="D961" t="s">
        <v>16</v>
      </c>
      <c r="E961">
        <v>30</v>
      </c>
      <c r="F961">
        <v>0.73886035500000002</v>
      </c>
      <c r="G961">
        <v>3355781.7689999999</v>
      </c>
      <c r="H961">
        <v>0</v>
      </c>
      <c r="I961">
        <v>8.3545388999999998E-2</v>
      </c>
      <c r="J961">
        <v>0</v>
      </c>
      <c r="K961">
        <v>0</v>
      </c>
      <c r="L961">
        <v>0</v>
      </c>
      <c r="M961">
        <v>1</v>
      </c>
      <c r="N961" t="s">
        <v>17</v>
      </c>
      <c r="O961" s="1">
        <v>0</v>
      </c>
    </row>
    <row r="962" spans="1:15" hidden="1" x14ac:dyDescent="0.2">
      <c r="A962" t="s">
        <v>27</v>
      </c>
      <c r="B962">
        <v>2030</v>
      </c>
      <c r="C962">
        <v>10441918.91</v>
      </c>
      <c r="D962" t="s">
        <v>16</v>
      </c>
      <c r="E962">
        <v>30</v>
      </c>
      <c r="F962">
        <v>0.87598057600000001</v>
      </c>
      <c r="G962">
        <v>7853130.7400000002</v>
      </c>
      <c r="H962">
        <v>0</v>
      </c>
      <c r="I962">
        <v>6.5720650000000005E-2</v>
      </c>
      <c r="J962">
        <v>0</v>
      </c>
      <c r="K962">
        <v>0</v>
      </c>
      <c r="L962">
        <v>0</v>
      </c>
      <c r="M962">
        <v>1</v>
      </c>
      <c r="N962" t="s">
        <v>17</v>
      </c>
      <c r="O962" s="1">
        <v>0</v>
      </c>
    </row>
    <row r="963" spans="1:15" hidden="1" x14ac:dyDescent="0.2">
      <c r="A963" t="s">
        <v>27</v>
      </c>
      <c r="B963">
        <v>2030</v>
      </c>
      <c r="C963">
        <v>33001620.27</v>
      </c>
      <c r="D963" t="s">
        <v>16</v>
      </c>
      <c r="E963">
        <v>30</v>
      </c>
      <c r="F963">
        <v>0.96959391800000005</v>
      </c>
      <c r="G963">
        <v>21518820.039999999</v>
      </c>
      <c r="H963">
        <v>0</v>
      </c>
      <c r="I963">
        <v>5.6947548000000001E-2</v>
      </c>
      <c r="J963">
        <v>0</v>
      </c>
      <c r="K963">
        <v>0</v>
      </c>
      <c r="L963">
        <v>0</v>
      </c>
      <c r="M963">
        <v>1</v>
      </c>
      <c r="N963" t="s">
        <v>17</v>
      </c>
      <c r="O963" s="1">
        <v>0</v>
      </c>
    </row>
    <row r="964" spans="1:15" hidden="1" x14ac:dyDescent="0.2">
      <c r="A964" t="s">
        <v>27</v>
      </c>
      <c r="B964">
        <v>2030</v>
      </c>
      <c r="C964">
        <v>104301417.09999999</v>
      </c>
      <c r="D964" t="s">
        <v>16</v>
      </c>
      <c r="E964">
        <v>30</v>
      </c>
      <c r="F964">
        <v>0.99009646600000001</v>
      </c>
      <c r="G964">
        <v>65671632.210000001</v>
      </c>
      <c r="H964">
        <v>0</v>
      </c>
      <c r="I964">
        <v>5.3116590999999998E-2</v>
      </c>
      <c r="J964">
        <v>0</v>
      </c>
      <c r="K964">
        <v>0</v>
      </c>
      <c r="L964">
        <v>0</v>
      </c>
      <c r="M964">
        <v>1</v>
      </c>
      <c r="N964" t="s">
        <v>17</v>
      </c>
      <c r="O964" s="1">
        <v>0</v>
      </c>
    </row>
    <row r="965" spans="1:15" hidden="1" x14ac:dyDescent="0.2">
      <c r="A965" t="s">
        <v>27</v>
      </c>
      <c r="B965">
        <v>2030</v>
      </c>
      <c r="C965">
        <v>329643985</v>
      </c>
      <c r="D965" t="s">
        <v>16</v>
      </c>
      <c r="E965">
        <v>30</v>
      </c>
      <c r="F965">
        <v>0.99859554500000003</v>
      </c>
      <c r="G965">
        <v>205202863.5</v>
      </c>
      <c r="H965">
        <v>0</v>
      </c>
      <c r="I965">
        <v>5.1470398000000001E-2</v>
      </c>
      <c r="J965">
        <v>0</v>
      </c>
      <c r="K965">
        <v>0</v>
      </c>
      <c r="L965">
        <v>0</v>
      </c>
      <c r="M965">
        <v>1</v>
      </c>
      <c r="N965" t="s">
        <v>17</v>
      </c>
      <c r="O965" s="1">
        <v>0</v>
      </c>
    </row>
    <row r="966" spans="1:15" hidden="1" x14ac:dyDescent="0.2">
      <c r="A966" t="s">
        <v>27</v>
      </c>
      <c r="B966">
        <v>2030</v>
      </c>
      <c r="C966">
        <v>1041837780</v>
      </c>
      <c r="D966" t="s">
        <v>16</v>
      </c>
      <c r="E966">
        <v>30</v>
      </c>
      <c r="F966">
        <v>1</v>
      </c>
      <c r="G966">
        <v>647495090.89999998</v>
      </c>
      <c r="H966">
        <v>0</v>
      </c>
      <c r="I966">
        <v>5.0769072999999998E-2</v>
      </c>
      <c r="J966">
        <v>0</v>
      </c>
      <c r="K966">
        <v>0</v>
      </c>
      <c r="L966">
        <v>0</v>
      </c>
      <c r="M966">
        <v>1</v>
      </c>
      <c r="N966" t="s">
        <v>17</v>
      </c>
      <c r="O966" s="1">
        <v>0</v>
      </c>
    </row>
    <row r="967" spans="1:15" hidden="1" x14ac:dyDescent="0.2">
      <c r="A967" t="s">
        <v>32</v>
      </c>
      <c r="B967">
        <v>2030</v>
      </c>
      <c r="C967">
        <v>1099582.584</v>
      </c>
      <c r="D967" t="s">
        <v>16</v>
      </c>
      <c r="E967">
        <v>30</v>
      </c>
      <c r="F967">
        <v>0.78684913099999998</v>
      </c>
      <c r="G967">
        <v>18433853.670000002</v>
      </c>
      <c r="H967">
        <v>0</v>
      </c>
      <c r="I967">
        <v>5.0815838000000002E-2</v>
      </c>
      <c r="J967">
        <v>0</v>
      </c>
      <c r="K967">
        <v>0</v>
      </c>
      <c r="L967">
        <v>0</v>
      </c>
      <c r="M967">
        <v>1</v>
      </c>
      <c r="N967" t="s">
        <v>17</v>
      </c>
      <c r="O967" s="1">
        <v>0</v>
      </c>
    </row>
    <row r="968" spans="1:15" hidden="1" x14ac:dyDescent="0.2">
      <c r="A968" t="s">
        <v>32</v>
      </c>
      <c r="B968">
        <v>2030</v>
      </c>
      <c r="C968">
        <v>1954813.483</v>
      </c>
      <c r="D968" t="s">
        <v>16</v>
      </c>
      <c r="E968">
        <v>30</v>
      </c>
      <c r="F968">
        <v>0.78983742599999995</v>
      </c>
      <c r="G968">
        <v>28988918.170000002</v>
      </c>
      <c r="H968">
        <v>0</v>
      </c>
      <c r="I968">
        <v>4.5186134000000003E-2</v>
      </c>
      <c r="J968">
        <v>0</v>
      </c>
      <c r="K968">
        <v>0</v>
      </c>
      <c r="L968">
        <v>0</v>
      </c>
      <c r="M968">
        <v>1</v>
      </c>
      <c r="N968" t="s">
        <v>17</v>
      </c>
      <c r="O968" s="1">
        <v>0</v>
      </c>
    </row>
    <row r="969" spans="1:15" hidden="1" x14ac:dyDescent="0.2">
      <c r="A969" t="s">
        <v>32</v>
      </c>
      <c r="B969">
        <v>2030</v>
      </c>
      <c r="C969">
        <v>3475223.97</v>
      </c>
      <c r="D969" t="s">
        <v>16</v>
      </c>
      <c r="E969">
        <v>30</v>
      </c>
      <c r="F969">
        <v>0.79269601199999995</v>
      </c>
      <c r="G969">
        <v>45666169.960000001</v>
      </c>
      <c r="H969">
        <v>0</v>
      </c>
      <c r="I969">
        <v>4.1047581E-2</v>
      </c>
      <c r="J969">
        <v>0</v>
      </c>
      <c r="K969">
        <v>0</v>
      </c>
      <c r="L969">
        <v>0</v>
      </c>
      <c r="M969">
        <v>1</v>
      </c>
      <c r="N969" t="s">
        <v>17</v>
      </c>
      <c r="O969" s="1">
        <v>0</v>
      </c>
    </row>
    <row r="970" spans="1:15" hidden="1" x14ac:dyDescent="0.2">
      <c r="A970" t="s">
        <v>32</v>
      </c>
      <c r="B970">
        <v>2030</v>
      </c>
      <c r="C970">
        <v>10983423.9</v>
      </c>
      <c r="D970" t="s">
        <v>16</v>
      </c>
      <c r="E970">
        <v>30</v>
      </c>
      <c r="F970">
        <v>0.79514532599999999</v>
      </c>
      <c r="G970">
        <v>113696826.2</v>
      </c>
      <c r="H970">
        <v>0</v>
      </c>
      <c r="I970">
        <v>3.5780553999999999E-2</v>
      </c>
      <c r="J970">
        <v>0</v>
      </c>
      <c r="K970">
        <v>0</v>
      </c>
      <c r="L970">
        <v>0</v>
      </c>
      <c r="M970">
        <v>1</v>
      </c>
      <c r="N970" t="s">
        <v>17</v>
      </c>
      <c r="O970" s="1">
        <v>0</v>
      </c>
    </row>
    <row r="971" spans="1:15" hidden="1" x14ac:dyDescent="0.2">
      <c r="A971" t="s">
        <v>32</v>
      </c>
      <c r="B971">
        <v>2030</v>
      </c>
      <c r="C971">
        <v>34713043.450000003</v>
      </c>
      <c r="D971" t="s">
        <v>16</v>
      </c>
      <c r="E971">
        <v>30</v>
      </c>
      <c r="F971">
        <v>0.91867233000000004</v>
      </c>
      <c r="G971">
        <v>283874349.19999999</v>
      </c>
      <c r="H971">
        <v>0</v>
      </c>
      <c r="I971">
        <v>3.3003103999999998E-2</v>
      </c>
      <c r="J971">
        <v>0</v>
      </c>
      <c r="K971">
        <v>0</v>
      </c>
      <c r="L971">
        <v>0</v>
      </c>
      <c r="M971">
        <v>1</v>
      </c>
      <c r="N971" t="s">
        <v>17</v>
      </c>
      <c r="O971" s="1">
        <v>0</v>
      </c>
    </row>
    <row r="972" spans="1:15" hidden="1" x14ac:dyDescent="0.2">
      <c r="A972" t="s">
        <v>32</v>
      </c>
      <c r="B972">
        <v>2030</v>
      </c>
      <c r="C972">
        <v>109710359.59999999</v>
      </c>
      <c r="D972" t="s">
        <v>16</v>
      </c>
      <c r="E972">
        <v>30</v>
      </c>
      <c r="F972">
        <v>0.95854366400000002</v>
      </c>
      <c r="G972">
        <v>817028474.5</v>
      </c>
      <c r="H972">
        <v>0</v>
      </c>
      <c r="I972">
        <v>3.1270455000000003E-2</v>
      </c>
      <c r="J972">
        <v>0</v>
      </c>
      <c r="K972">
        <v>0</v>
      </c>
      <c r="L972">
        <v>0</v>
      </c>
      <c r="M972">
        <v>1</v>
      </c>
      <c r="N972" t="s">
        <v>17</v>
      </c>
      <c r="O972" s="1">
        <v>0</v>
      </c>
    </row>
    <row r="973" spans="1:15" hidden="1" x14ac:dyDescent="0.2">
      <c r="A973" t="s">
        <v>32</v>
      </c>
      <c r="B973">
        <v>2030</v>
      </c>
      <c r="C973">
        <v>346738914.10000002</v>
      </c>
      <c r="D973" t="s">
        <v>16</v>
      </c>
      <c r="E973">
        <v>30</v>
      </c>
      <c r="F973">
        <v>0.97872754799999995</v>
      </c>
      <c r="G973">
        <v>2461921098</v>
      </c>
      <c r="H973">
        <v>0</v>
      </c>
      <c r="I973">
        <v>3.0460895000000002E-2</v>
      </c>
      <c r="J973">
        <v>0</v>
      </c>
      <c r="K973">
        <v>0</v>
      </c>
      <c r="L973">
        <v>0</v>
      </c>
      <c r="M973">
        <v>1</v>
      </c>
      <c r="N973" t="s">
        <v>17</v>
      </c>
      <c r="O973" s="1">
        <v>0</v>
      </c>
    </row>
    <row r="974" spans="1:15" hidden="1" x14ac:dyDescent="0.2">
      <c r="A974" t="s">
        <v>32</v>
      </c>
      <c r="B974">
        <v>2030</v>
      </c>
      <c r="C974">
        <v>1095866198</v>
      </c>
      <c r="D974" t="s">
        <v>16</v>
      </c>
      <c r="E974">
        <v>30</v>
      </c>
      <c r="F974">
        <v>1</v>
      </c>
      <c r="G974">
        <v>7592731870</v>
      </c>
      <c r="H974">
        <v>0</v>
      </c>
      <c r="I974">
        <v>3.0111862999999999E-2</v>
      </c>
      <c r="J974">
        <v>0</v>
      </c>
      <c r="K974">
        <v>0</v>
      </c>
      <c r="L974">
        <v>0</v>
      </c>
      <c r="M974">
        <v>1</v>
      </c>
      <c r="N974" t="s">
        <v>17</v>
      </c>
      <c r="O974" s="1">
        <v>0</v>
      </c>
    </row>
    <row r="975" spans="1:15" hidden="1" x14ac:dyDescent="0.2">
      <c r="A975" t="s">
        <v>33</v>
      </c>
      <c r="B975">
        <v>2030</v>
      </c>
      <c r="C975">
        <v>1099582.584</v>
      </c>
      <c r="D975" t="s">
        <v>16</v>
      </c>
      <c r="E975">
        <v>30</v>
      </c>
      <c r="F975">
        <v>0.59232862100000006</v>
      </c>
      <c r="G975">
        <v>26396728.039999999</v>
      </c>
      <c r="H975">
        <v>0</v>
      </c>
      <c r="I975">
        <v>5.4776286E-2</v>
      </c>
      <c r="J975">
        <v>0</v>
      </c>
      <c r="K975">
        <v>0</v>
      </c>
      <c r="L975">
        <v>0</v>
      </c>
      <c r="M975">
        <v>1</v>
      </c>
      <c r="N975" t="s">
        <v>17</v>
      </c>
      <c r="O975" s="1">
        <v>0</v>
      </c>
    </row>
    <row r="976" spans="1:15" hidden="1" x14ac:dyDescent="0.2">
      <c r="A976" t="s">
        <v>33</v>
      </c>
      <c r="B976">
        <v>2030</v>
      </c>
      <c r="C976">
        <v>1954813.483</v>
      </c>
      <c r="D976" t="s">
        <v>16</v>
      </c>
      <c r="E976">
        <v>30</v>
      </c>
      <c r="F976">
        <v>0.653745523</v>
      </c>
      <c r="G976">
        <v>37115872.75</v>
      </c>
      <c r="H976">
        <v>0</v>
      </c>
      <c r="I976">
        <v>5.0382241000000001E-2</v>
      </c>
      <c r="J976">
        <v>0</v>
      </c>
      <c r="K976">
        <v>0</v>
      </c>
      <c r="L976">
        <v>0</v>
      </c>
      <c r="M976">
        <v>1</v>
      </c>
      <c r="N976" t="s">
        <v>17</v>
      </c>
      <c r="O976" s="1">
        <v>0</v>
      </c>
    </row>
    <row r="977" spans="1:15" hidden="1" x14ac:dyDescent="0.2">
      <c r="A977" t="s">
        <v>33</v>
      </c>
      <c r="B977">
        <v>2030</v>
      </c>
      <c r="C977">
        <v>3475223.97</v>
      </c>
      <c r="D977" t="s">
        <v>16</v>
      </c>
      <c r="E977">
        <v>30</v>
      </c>
      <c r="F977">
        <v>0.71670567100000004</v>
      </c>
      <c r="G977">
        <v>54064968.770000003</v>
      </c>
      <c r="H977">
        <v>0</v>
      </c>
      <c r="I977">
        <v>4.6160594999999999E-2</v>
      </c>
      <c r="J977">
        <v>0</v>
      </c>
      <c r="K977">
        <v>0</v>
      </c>
      <c r="L977">
        <v>0</v>
      </c>
      <c r="M977">
        <v>1</v>
      </c>
      <c r="N977" t="s">
        <v>17</v>
      </c>
      <c r="O977" s="1">
        <v>0</v>
      </c>
    </row>
    <row r="978" spans="1:15" hidden="1" x14ac:dyDescent="0.2">
      <c r="A978" t="s">
        <v>33</v>
      </c>
      <c r="B978">
        <v>2030</v>
      </c>
      <c r="C978">
        <v>10983423.9</v>
      </c>
      <c r="D978" t="s">
        <v>16</v>
      </c>
      <c r="E978">
        <v>30</v>
      </c>
      <c r="F978">
        <v>0.76482403300000001</v>
      </c>
      <c r="G978">
        <v>123336937.5</v>
      </c>
      <c r="H978">
        <v>0</v>
      </c>
      <c r="I978">
        <v>3.9397999000000003E-2</v>
      </c>
      <c r="J978">
        <v>0</v>
      </c>
      <c r="K978">
        <v>0</v>
      </c>
      <c r="L978">
        <v>0</v>
      </c>
      <c r="M978">
        <v>1</v>
      </c>
      <c r="N978" t="s">
        <v>17</v>
      </c>
      <c r="O978" s="1">
        <v>0</v>
      </c>
    </row>
    <row r="979" spans="1:15" hidden="1" x14ac:dyDescent="0.2">
      <c r="A979" t="s">
        <v>33</v>
      </c>
      <c r="B979">
        <v>2030</v>
      </c>
      <c r="C979">
        <v>34713043.450000003</v>
      </c>
      <c r="D979" t="s">
        <v>16</v>
      </c>
      <c r="E979">
        <v>30</v>
      </c>
      <c r="F979">
        <v>0.90480790200000005</v>
      </c>
      <c r="G979">
        <v>297384106.30000001</v>
      </c>
      <c r="H979">
        <v>0</v>
      </c>
      <c r="I979">
        <v>3.5111809000000001E-2</v>
      </c>
      <c r="J979">
        <v>0</v>
      </c>
      <c r="K979">
        <v>0</v>
      </c>
      <c r="L979">
        <v>0</v>
      </c>
      <c r="M979">
        <v>1</v>
      </c>
      <c r="N979" t="s">
        <v>17</v>
      </c>
      <c r="O979" s="1">
        <v>0</v>
      </c>
    </row>
    <row r="980" spans="1:15" hidden="1" x14ac:dyDescent="0.2">
      <c r="A980" t="s">
        <v>33</v>
      </c>
      <c r="B980">
        <v>2030</v>
      </c>
      <c r="C980">
        <v>109710359.59999999</v>
      </c>
      <c r="D980" t="s">
        <v>16</v>
      </c>
      <c r="E980">
        <v>30</v>
      </c>
      <c r="F980">
        <v>0.95646600900000001</v>
      </c>
      <c r="G980">
        <v>842364349.60000002</v>
      </c>
      <c r="H980">
        <v>0</v>
      </c>
      <c r="I980">
        <v>3.2279363999999998E-2</v>
      </c>
      <c r="J980">
        <v>0</v>
      </c>
      <c r="K980">
        <v>0</v>
      </c>
      <c r="L980">
        <v>0</v>
      </c>
      <c r="M980">
        <v>1</v>
      </c>
      <c r="N980" t="s">
        <v>17</v>
      </c>
      <c r="O980" s="1">
        <v>0</v>
      </c>
    </row>
    <row r="981" spans="1:15" hidden="1" x14ac:dyDescent="0.2">
      <c r="A981" t="s">
        <v>33</v>
      </c>
      <c r="B981">
        <v>2030</v>
      </c>
      <c r="C981">
        <v>346738914.10000002</v>
      </c>
      <c r="D981" t="s">
        <v>16</v>
      </c>
      <c r="E981">
        <v>30</v>
      </c>
      <c r="F981">
        <v>0.97856042700000001</v>
      </c>
      <c r="G981">
        <v>2532203458</v>
      </c>
      <c r="H981">
        <v>0</v>
      </c>
      <c r="I981">
        <v>3.0861386000000001E-2</v>
      </c>
      <c r="J981">
        <v>0</v>
      </c>
      <c r="K981">
        <v>0</v>
      </c>
      <c r="L981">
        <v>0</v>
      </c>
      <c r="M981">
        <v>1</v>
      </c>
      <c r="N981" t="s">
        <v>17</v>
      </c>
      <c r="O981" s="1">
        <v>0</v>
      </c>
    </row>
    <row r="982" spans="1:15" hidden="1" x14ac:dyDescent="0.2">
      <c r="A982" t="s">
        <v>33</v>
      </c>
      <c r="B982">
        <v>2030</v>
      </c>
      <c r="C982">
        <v>1095866198</v>
      </c>
      <c r="D982" t="s">
        <v>16</v>
      </c>
      <c r="E982">
        <v>30</v>
      </c>
      <c r="F982">
        <v>1</v>
      </c>
      <c r="G982">
        <v>7807985737</v>
      </c>
      <c r="H982">
        <v>0</v>
      </c>
      <c r="I982">
        <v>3.0213291999999999E-2</v>
      </c>
      <c r="J982">
        <v>0</v>
      </c>
      <c r="K982">
        <v>0</v>
      </c>
      <c r="L982">
        <v>0</v>
      </c>
      <c r="M982">
        <v>1</v>
      </c>
      <c r="N982" t="s">
        <v>17</v>
      </c>
      <c r="O982" s="1">
        <v>0</v>
      </c>
    </row>
    <row r="983" spans="1:15" hidden="1" x14ac:dyDescent="0.2">
      <c r="A983" t="s">
        <v>36</v>
      </c>
      <c r="B983">
        <v>2030</v>
      </c>
      <c r="C983">
        <v>1099582.584</v>
      </c>
      <c r="D983" t="s">
        <v>16</v>
      </c>
      <c r="E983">
        <v>30</v>
      </c>
      <c r="F983">
        <v>3.5994353999999999E-2</v>
      </c>
      <c r="G983">
        <v>8159916.517</v>
      </c>
      <c r="H983">
        <v>0</v>
      </c>
      <c r="I983">
        <v>6.8940373999999999E-2</v>
      </c>
      <c r="J983">
        <v>0</v>
      </c>
      <c r="K983">
        <v>0</v>
      </c>
      <c r="L983">
        <v>0</v>
      </c>
      <c r="M983">
        <v>1</v>
      </c>
      <c r="N983" t="s">
        <v>17</v>
      </c>
      <c r="O983" s="1">
        <v>0</v>
      </c>
    </row>
    <row r="984" spans="1:15" hidden="1" x14ac:dyDescent="0.2">
      <c r="A984" t="s">
        <v>36</v>
      </c>
      <c r="B984">
        <v>2030</v>
      </c>
      <c r="C984">
        <v>1954813.483</v>
      </c>
      <c r="D984" t="s">
        <v>16</v>
      </c>
      <c r="E984">
        <v>30</v>
      </c>
      <c r="F984">
        <v>5.7625071E-2</v>
      </c>
      <c r="G984">
        <v>8330669.2819999997</v>
      </c>
      <c r="H984">
        <v>0</v>
      </c>
      <c r="I984">
        <v>7.4446023E-2</v>
      </c>
      <c r="J984">
        <v>0</v>
      </c>
      <c r="K984">
        <v>0</v>
      </c>
      <c r="L984">
        <v>0</v>
      </c>
      <c r="M984">
        <v>1</v>
      </c>
      <c r="N984" t="s">
        <v>17</v>
      </c>
      <c r="O984" s="1">
        <v>0</v>
      </c>
    </row>
    <row r="985" spans="1:15" hidden="1" x14ac:dyDescent="0.2">
      <c r="A985" t="s">
        <v>36</v>
      </c>
      <c r="B985">
        <v>2030</v>
      </c>
      <c r="C985">
        <v>3475223.97</v>
      </c>
      <c r="D985" t="s">
        <v>16</v>
      </c>
      <c r="E985">
        <v>30</v>
      </c>
      <c r="F985">
        <v>0.119593798</v>
      </c>
      <c r="G985">
        <v>8611505.8509999998</v>
      </c>
      <c r="H985">
        <v>0</v>
      </c>
      <c r="I985">
        <v>8.0015601000000006E-2</v>
      </c>
      <c r="J985">
        <v>0</v>
      </c>
      <c r="K985">
        <v>0</v>
      </c>
      <c r="L985">
        <v>0</v>
      </c>
      <c r="M985">
        <v>1</v>
      </c>
      <c r="N985" t="s">
        <v>17</v>
      </c>
      <c r="O985" s="1">
        <v>0</v>
      </c>
    </row>
    <row r="986" spans="1:15" hidden="1" x14ac:dyDescent="0.2">
      <c r="A986" t="s">
        <v>36</v>
      </c>
      <c r="B986">
        <v>2030</v>
      </c>
      <c r="C986">
        <v>10983423.9</v>
      </c>
      <c r="D986" t="s">
        <v>16</v>
      </c>
      <c r="E986">
        <v>30</v>
      </c>
      <c r="F986">
        <v>0.293872038</v>
      </c>
      <c r="G986">
        <v>9882041.9440000001</v>
      </c>
      <c r="H986">
        <v>0</v>
      </c>
      <c r="I986">
        <v>8.8676879E-2</v>
      </c>
      <c r="J986">
        <v>0</v>
      </c>
      <c r="K986">
        <v>0</v>
      </c>
      <c r="L986">
        <v>0</v>
      </c>
      <c r="M986">
        <v>1</v>
      </c>
      <c r="N986" t="s">
        <v>17</v>
      </c>
      <c r="O986" s="1">
        <v>0</v>
      </c>
    </row>
    <row r="987" spans="1:15" hidden="1" x14ac:dyDescent="0.2">
      <c r="A987" t="s">
        <v>36</v>
      </c>
      <c r="B987">
        <v>2030</v>
      </c>
      <c r="C987">
        <v>34713043.450000003</v>
      </c>
      <c r="D987" t="s">
        <v>16</v>
      </c>
      <c r="E987">
        <v>30</v>
      </c>
      <c r="F987">
        <v>0.54498599299999995</v>
      </c>
      <c r="G987">
        <v>13858323.58</v>
      </c>
      <c r="H987">
        <v>0</v>
      </c>
      <c r="I987">
        <v>8.5741401999999994E-2</v>
      </c>
      <c r="J987">
        <v>0</v>
      </c>
      <c r="K987">
        <v>0</v>
      </c>
      <c r="L987">
        <v>0</v>
      </c>
      <c r="M987">
        <v>1</v>
      </c>
      <c r="N987" t="s">
        <v>17</v>
      </c>
      <c r="O987" s="1">
        <v>0</v>
      </c>
    </row>
    <row r="988" spans="1:15" hidden="1" x14ac:dyDescent="0.2">
      <c r="A988" t="s">
        <v>36</v>
      </c>
      <c r="B988">
        <v>2030</v>
      </c>
      <c r="C988">
        <v>109710359.59999999</v>
      </c>
      <c r="D988" t="s">
        <v>16</v>
      </c>
      <c r="E988">
        <v>30</v>
      </c>
      <c r="F988">
        <v>0.88671054999999999</v>
      </c>
      <c r="G988">
        <v>25945983.84</v>
      </c>
      <c r="H988">
        <v>0</v>
      </c>
      <c r="I988">
        <v>6.9085072999999997E-2</v>
      </c>
      <c r="J988">
        <v>0</v>
      </c>
      <c r="K988">
        <v>0</v>
      </c>
      <c r="L988">
        <v>0</v>
      </c>
      <c r="M988">
        <v>1</v>
      </c>
      <c r="N988" t="s">
        <v>17</v>
      </c>
      <c r="O988" s="1">
        <v>0</v>
      </c>
    </row>
    <row r="989" spans="1:15" hidden="1" x14ac:dyDescent="0.2">
      <c r="A989" t="s">
        <v>36</v>
      </c>
      <c r="B989">
        <v>2030</v>
      </c>
      <c r="C989">
        <v>346738914.10000002</v>
      </c>
      <c r="D989" t="s">
        <v>16</v>
      </c>
      <c r="E989">
        <v>30</v>
      </c>
      <c r="F989">
        <v>0.97647081300000005</v>
      </c>
      <c r="G989">
        <v>71979384.209999993</v>
      </c>
      <c r="H989">
        <v>0</v>
      </c>
      <c r="I989">
        <v>4.7476408999999997E-2</v>
      </c>
      <c r="J989">
        <v>0</v>
      </c>
      <c r="K989">
        <v>0</v>
      </c>
      <c r="L989">
        <v>0</v>
      </c>
      <c r="M989">
        <v>1</v>
      </c>
      <c r="N989" t="s">
        <v>17</v>
      </c>
      <c r="O989" s="1">
        <v>0</v>
      </c>
    </row>
    <row r="990" spans="1:15" hidden="1" x14ac:dyDescent="0.2">
      <c r="A990" t="s">
        <v>36</v>
      </c>
      <c r="B990">
        <v>2030</v>
      </c>
      <c r="C990">
        <v>1095866198</v>
      </c>
      <c r="D990" t="s">
        <v>16</v>
      </c>
      <c r="E990">
        <v>30</v>
      </c>
      <c r="F990">
        <v>1</v>
      </c>
      <c r="G990">
        <v>221413575.69999999</v>
      </c>
      <c r="H990">
        <v>0</v>
      </c>
      <c r="I990">
        <v>3.5987096000000003E-2</v>
      </c>
      <c r="J990">
        <v>0</v>
      </c>
      <c r="K990">
        <v>0</v>
      </c>
      <c r="L990">
        <v>0</v>
      </c>
      <c r="M990">
        <v>1</v>
      </c>
      <c r="N990" t="s">
        <v>17</v>
      </c>
      <c r="O990" s="1">
        <v>0</v>
      </c>
    </row>
    <row r="991" spans="1:15" hidden="1" x14ac:dyDescent="0.2">
      <c r="A991" t="s">
        <v>39</v>
      </c>
      <c r="B991">
        <v>2030</v>
      </c>
      <c r="C991">
        <v>365</v>
      </c>
      <c r="D991" t="s">
        <v>16</v>
      </c>
      <c r="E991">
        <v>30</v>
      </c>
      <c r="F991">
        <v>0</v>
      </c>
      <c r="G991">
        <v>29036400.84</v>
      </c>
      <c r="H991">
        <v>0</v>
      </c>
      <c r="I991">
        <v>5.2672037999999997E-2</v>
      </c>
      <c r="J991">
        <v>0</v>
      </c>
      <c r="K991">
        <v>0</v>
      </c>
      <c r="L991">
        <v>0</v>
      </c>
      <c r="M991">
        <v>1</v>
      </c>
      <c r="N991" t="s">
        <v>17</v>
      </c>
      <c r="O991" s="1">
        <v>0</v>
      </c>
    </row>
    <row r="992" spans="1:15" hidden="1" x14ac:dyDescent="0.2">
      <c r="A992" t="s">
        <v>39</v>
      </c>
      <c r="B992">
        <v>2030</v>
      </c>
      <c r="C992">
        <v>1098582.584</v>
      </c>
      <c r="D992" t="s">
        <v>16</v>
      </c>
      <c r="E992">
        <v>30</v>
      </c>
      <c r="F992">
        <v>0</v>
      </c>
      <c r="G992">
        <v>29036400.84</v>
      </c>
      <c r="H992">
        <v>0</v>
      </c>
      <c r="I992">
        <v>5.2672037999999997E-2</v>
      </c>
      <c r="J992">
        <v>0</v>
      </c>
      <c r="K992">
        <v>0</v>
      </c>
      <c r="L992">
        <v>0</v>
      </c>
      <c r="M992">
        <v>1</v>
      </c>
      <c r="N992" t="s">
        <v>17</v>
      </c>
      <c r="O992" s="1">
        <v>0</v>
      </c>
    </row>
    <row r="993" spans="1:15" hidden="1" x14ac:dyDescent="0.2">
      <c r="A993" t="s">
        <v>39</v>
      </c>
      <c r="B993">
        <v>2030</v>
      </c>
      <c r="C993">
        <v>1099582.584</v>
      </c>
      <c r="D993" t="s">
        <v>16</v>
      </c>
      <c r="E993">
        <v>30</v>
      </c>
      <c r="F993">
        <v>0.59232862100000006</v>
      </c>
      <c r="G993">
        <v>26396728.039999999</v>
      </c>
      <c r="H993">
        <v>0</v>
      </c>
      <c r="I993">
        <v>5.4776286E-2</v>
      </c>
      <c r="J993">
        <v>0</v>
      </c>
      <c r="K993">
        <v>0</v>
      </c>
      <c r="L993">
        <v>0</v>
      </c>
      <c r="M993">
        <v>1</v>
      </c>
      <c r="N993" t="s">
        <v>17</v>
      </c>
      <c r="O993" s="1">
        <v>0</v>
      </c>
    </row>
    <row r="994" spans="1:15" hidden="1" x14ac:dyDescent="0.2">
      <c r="A994" t="s">
        <v>39</v>
      </c>
      <c r="B994">
        <v>2030</v>
      </c>
      <c r="C994">
        <v>1954813.483</v>
      </c>
      <c r="D994" t="s">
        <v>16</v>
      </c>
      <c r="E994">
        <v>30</v>
      </c>
      <c r="F994">
        <v>0.653745523</v>
      </c>
      <c r="G994">
        <v>37115872.75</v>
      </c>
      <c r="H994">
        <v>0</v>
      </c>
      <c r="I994">
        <v>5.0382241000000001E-2</v>
      </c>
      <c r="J994">
        <v>0</v>
      </c>
      <c r="K994">
        <v>0</v>
      </c>
      <c r="L994">
        <v>0</v>
      </c>
      <c r="M994">
        <v>1</v>
      </c>
      <c r="N994" t="s">
        <v>17</v>
      </c>
      <c r="O994" s="1">
        <v>0</v>
      </c>
    </row>
    <row r="995" spans="1:15" hidden="1" x14ac:dyDescent="0.2">
      <c r="A995" t="s">
        <v>39</v>
      </c>
      <c r="B995">
        <v>2030</v>
      </c>
      <c r="C995">
        <v>3475223.97</v>
      </c>
      <c r="D995" t="s">
        <v>16</v>
      </c>
      <c r="E995">
        <v>30</v>
      </c>
      <c r="F995">
        <v>0.71670567100000004</v>
      </c>
      <c r="G995">
        <v>54064968.770000003</v>
      </c>
      <c r="H995">
        <v>0</v>
      </c>
      <c r="I995">
        <v>4.6160594999999999E-2</v>
      </c>
      <c r="J995">
        <v>0</v>
      </c>
      <c r="K995">
        <v>0</v>
      </c>
      <c r="L995">
        <v>0</v>
      </c>
      <c r="M995">
        <v>1</v>
      </c>
      <c r="N995" t="s">
        <v>17</v>
      </c>
      <c r="O995" s="1">
        <v>0</v>
      </c>
    </row>
    <row r="996" spans="1:15" hidden="1" x14ac:dyDescent="0.2">
      <c r="A996" t="s">
        <v>39</v>
      </c>
      <c r="B996">
        <v>2030</v>
      </c>
      <c r="C996">
        <v>10983423.9</v>
      </c>
      <c r="D996" t="s">
        <v>16</v>
      </c>
      <c r="E996">
        <v>30</v>
      </c>
      <c r="F996">
        <v>0.76482403300000001</v>
      </c>
      <c r="G996">
        <v>123336937.5</v>
      </c>
      <c r="H996">
        <v>0</v>
      </c>
      <c r="I996">
        <v>3.9397999000000003E-2</v>
      </c>
      <c r="J996">
        <v>0</v>
      </c>
      <c r="K996">
        <v>0</v>
      </c>
      <c r="L996">
        <v>0</v>
      </c>
      <c r="M996">
        <v>1</v>
      </c>
      <c r="N996" t="s">
        <v>17</v>
      </c>
      <c r="O996" s="1">
        <v>0</v>
      </c>
    </row>
    <row r="997" spans="1:15" hidden="1" x14ac:dyDescent="0.2">
      <c r="A997" t="s">
        <v>39</v>
      </c>
      <c r="B997">
        <v>2030</v>
      </c>
      <c r="C997">
        <v>34713043.450000003</v>
      </c>
      <c r="D997" t="s">
        <v>16</v>
      </c>
      <c r="E997">
        <v>30</v>
      </c>
      <c r="F997">
        <v>0.90480790200000005</v>
      </c>
      <c r="G997">
        <v>297384106.30000001</v>
      </c>
      <c r="H997">
        <v>0</v>
      </c>
      <c r="I997">
        <v>3.5111809000000001E-2</v>
      </c>
      <c r="J997">
        <v>0</v>
      </c>
      <c r="K997">
        <v>0</v>
      </c>
      <c r="L997">
        <v>0</v>
      </c>
      <c r="M997">
        <v>1</v>
      </c>
      <c r="N997" t="s">
        <v>17</v>
      </c>
      <c r="O997" s="1">
        <v>0</v>
      </c>
    </row>
    <row r="998" spans="1:15" hidden="1" x14ac:dyDescent="0.2">
      <c r="A998" t="s">
        <v>39</v>
      </c>
      <c r="B998">
        <v>2030</v>
      </c>
      <c r="C998">
        <v>109710359.59999999</v>
      </c>
      <c r="D998" t="s">
        <v>16</v>
      </c>
      <c r="E998">
        <v>30</v>
      </c>
      <c r="F998">
        <v>0.95646600900000001</v>
      </c>
      <c r="G998">
        <v>842364349.60000002</v>
      </c>
      <c r="H998">
        <v>0</v>
      </c>
      <c r="I998">
        <v>3.2279363999999998E-2</v>
      </c>
      <c r="J998">
        <v>0</v>
      </c>
      <c r="K998">
        <v>0</v>
      </c>
      <c r="L998">
        <v>0</v>
      </c>
      <c r="M998">
        <v>1</v>
      </c>
      <c r="N998" t="s">
        <v>17</v>
      </c>
      <c r="O998" s="1">
        <v>0</v>
      </c>
    </row>
    <row r="999" spans="1:15" hidden="1" x14ac:dyDescent="0.2">
      <c r="A999" t="s">
        <v>39</v>
      </c>
      <c r="B999">
        <v>2030</v>
      </c>
      <c r="C999">
        <v>346738914.10000002</v>
      </c>
      <c r="D999" t="s">
        <v>16</v>
      </c>
      <c r="E999">
        <v>30</v>
      </c>
      <c r="F999">
        <v>0.97856042700000001</v>
      </c>
      <c r="G999">
        <v>2532203458</v>
      </c>
      <c r="H999">
        <v>0</v>
      </c>
      <c r="I999">
        <v>3.0861386000000001E-2</v>
      </c>
      <c r="J999">
        <v>0</v>
      </c>
      <c r="K999">
        <v>0</v>
      </c>
      <c r="L999">
        <v>0</v>
      </c>
      <c r="M999">
        <v>1</v>
      </c>
      <c r="N999" t="s">
        <v>17</v>
      </c>
      <c r="O999" s="1">
        <v>0</v>
      </c>
    </row>
    <row r="1000" spans="1:15" hidden="1" x14ac:dyDescent="0.2">
      <c r="A1000" t="s">
        <v>39</v>
      </c>
      <c r="B1000">
        <v>2030</v>
      </c>
      <c r="C1000">
        <v>1095866198</v>
      </c>
      <c r="D1000" t="s">
        <v>16</v>
      </c>
      <c r="E1000">
        <v>30</v>
      </c>
      <c r="F1000">
        <v>1</v>
      </c>
      <c r="G1000">
        <v>7807985737</v>
      </c>
      <c r="H1000">
        <v>0</v>
      </c>
      <c r="I1000">
        <v>3.0213291999999999E-2</v>
      </c>
      <c r="J1000">
        <v>0</v>
      </c>
      <c r="K1000">
        <v>0</v>
      </c>
      <c r="L1000">
        <v>0</v>
      </c>
      <c r="M1000">
        <v>1</v>
      </c>
      <c r="N1000" t="s">
        <v>17</v>
      </c>
      <c r="O1000" s="1">
        <v>0</v>
      </c>
    </row>
  </sheetData>
  <autoFilter ref="A1:O1000">
    <filterColumn colId="0">
      <filters>
        <filter val="LH2 Truck"/>
        <filter val="LH2 Truck Link"/>
      </filters>
    </filterColumn>
    <sortState xmlns:xlrd2="http://schemas.microsoft.com/office/spreadsheetml/2017/richdata2" ref="A412:O1000">
      <sortCondition ref="B1:B1000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C1" workbookViewId="0">
      <selection activeCell="P8" sqref="P8"/>
    </sheetView>
  </sheetViews>
  <sheetFormatPr baseColWidth="10" defaultRowHeight="16" x14ac:dyDescent="0.2"/>
  <cols>
    <col min="1" max="1" width="32.1640625" customWidth="1"/>
    <col min="3" max="3" width="12.6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68</v>
      </c>
      <c r="Q1" t="s">
        <v>69</v>
      </c>
    </row>
    <row r="2" spans="1:17" x14ac:dyDescent="0.2">
      <c r="A2" t="s">
        <v>23</v>
      </c>
      <c r="B2">
        <v>2015</v>
      </c>
      <c r="C2">
        <v>365</v>
      </c>
      <c r="D2" t="s">
        <v>16</v>
      </c>
      <c r="E2">
        <v>30</v>
      </c>
      <c r="F2">
        <v>0</v>
      </c>
      <c r="G2">
        <v>9805665.0869999994</v>
      </c>
      <c r="H2">
        <v>0</v>
      </c>
      <c r="I2">
        <v>9.3429406000000007E-2</v>
      </c>
      <c r="J2">
        <v>0</v>
      </c>
      <c r="K2">
        <v>0</v>
      </c>
      <c r="L2">
        <v>0</v>
      </c>
      <c r="M2">
        <v>1</v>
      </c>
      <c r="N2" t="s">
        <v>17</v>
      </c>
      <c r="O2" s="1">
        <v>0</v>
      </c>
      <c r="P2" s="2">
        <f>C2/365</f>
        <v>1</v>
      </c>
      <c r="Q2" s="3">
        <f>G2/1000000</f>
        <v>9.8056650869999995</v>
      </c>
    </row>
    <row r="3" spans="1:17" x14ac:dyDescent="0.2">
      <c r="A3" t="s">
        <v>23</v>
      </c>
      <c r="B3">
        <v>2015</v>
      </c>
      <c r="C3" s="2">
        <v>1044370.941</v>
      </c>
      <c r="D3" t="s">
        <v>16</v>
      </c>
      <c r="E3">
        <v>30</v>
      </c>
      <c r="F3">
        <v>0</v>
      </c>
      <c r="G3">
        <v>9805665.0869999994</v>
      </c>
      <c r="H3">
        <v>0</v>
      </c>
      <c r="I3">
        <v>9.3429406000000007E-2</v>
      </c>
      <c r="J3">
        <v>0</v>
      </c>
      <c r="K3">
        <v>0</v>
      </c>
      <c r="L3">
        <v>0</v>
      </c>
      <c r="M3">
        <v>1</v>
      </c>
      <c r="N3" t="s">
        <v>17</v>
      </c>
      <c r="O3" s="1">
        <v>0</v>
      </c>
      <c r="P3" s="2">
        <f t="shared" ref="P3:P66" si="0">C3/365</f>
        <v>2861.2902493150686</v>
      </c>
      <c r="Q3" s="3">
        <f t="shared" ref="Q3:Q66" si="1">G3/1000000</f>
        <v>9.8056650869999995</v>
      </c>
    </row>
    <row r="4" spans="1:17" x14ac:dyDescent="0.2">
      <c r="A4" t="s">
        <v>23</v>
      </c>
      <c r="B4">
        <v>2015</v>
      </c>
      <c r="C4" s="2">
        <v>1045370.941</v>
      </c>
      <c r="D4" t="s">
        <v>16</v>
      </c>
      <c r="E4">
        <v>30</v>
      </c>
      <c r="F4">
        <v>0.75768436400000005</v>
      </c>
      <c r="G4">
        <v>8914240.9879999999</v>
      </c>
      <c r="H4">
        <v>0</v>
      </c>
      <c r="I4">
        <v>9.3429406000000007E-2</v>
      </c>
      <c r="J4">
        <v>0</v>
      </c>
      <c r="K4">
        <v>0</v>
      </c>
      <c r="L4">
        <v>0</v>
      </c>
      <c r="M4">
        <v>1</v>
      </c>
      <c r="N4" t="s">
        <v>17</v>
      </c>
      <c r="O4" s="1">
        <v>0</v>
      </c>
      <c r="P4" s="2">
        <f t="shared" si="0"/>
        <v>2864.0299753424656</v>
      </c>
      <c r="Q4" s="3">
        <f t="shared" si="1"/>
        <v>8.9142409879999995</v>
      </c>
    </row>
    <row r="5" spans="1:17" x14ac:dyDescent="0.2">
      <c r="A5" t="s">
        <v>23</v>
      </c>
      <c r="B5">
        <v>2015</v>
      </c>
      <c r="C5" s="2">
        <v>1858437.2279999999</v>
      </c>
      <c r="D5" t="s">
        <v>16</v>
      </c>
      <c r="E5">
        <v>30</v>
      </c>
      <c r="F5">
        <v>0.83350507799999995</v>
      </c>
      <c r="G5">
        <v>13785185.83</v>
      </c>
      <c r="H5">
        <v>0</v>
      </c>
      <c r="I5">
        <v>8.3379574999999997E-2</v>
      </c>
      <c r="J5">
        <v>0</v>
      </c>
      <c r="K5">
        <v>0</v>
      </c>
      <c r="L5">
        <v>0</v>
      </c>
      <c r="M5">
        <v>1</v>
      </c>
      <c r="N5" t="s">
        <v>17</v>
      </c>
      <c r="O5" s="1">
        <v>0</v>
      </c>
      <c r="P5" s="2">
        <f t="shared" si="0"/>
        <v>5091.6088438356164</v>
      </c>
      <c r="Q5" s="3">
        <f t="shared" si="1"/>
        <v>13.78518583</v>
      </c>
    </row>
    <row r="6" spans="1:17" x14ac:dyDescent="0.2">
      <c r="A6" t="s">
        <v>23</v>
      </c>
      <c r="B6">
        <v>2015</v>
      </c>
      <c r="C6" s="2">
        <v>3303888.406</v>
      </c>
      <c r="D6" t="s">
        <v>16</v>
      </c>
      <c r="E6">
        <v>30</v>
      </c>
      <c r="F6">
        <v>0.93330234700000003</v>
      </c>
      <c r="G6">
        <v>22268284.829999998</v>
      </c>
      <c r="H6">
        <v>0</v>
      </c>
      <c r="I6">
        <v>7.5003827999999995E-2</v>
      </c>
      <c r="J6">
        <v>0</v>
      </c>
      <c r="K6">
        <v>0</v>
      </c>
      <c r="L6">
        <v>0</v>
      </c>
      <c r="M6">
        <v>1</v>
      </c>
      <c r="N6" t="s">
        <v>17</v>
      </c>
      <c r="O6" s="1">
        <v>0</v>
      </c>
      <c r="P6" s="2">
        <f t="shared" si="0"/>
        <v>9051.7490575342472</v>
      </c>
      <c r="Q6" s="3">
        <f t="shared" si="1"/>
        <v>22.268284829999999</v>
      </c>
    </row>
    <row r="7" spans="1:17" x14ac:dyDescent="0.2">
      <c r="A7" t="s">
        <v>23</v>
      </c>
      <c r="B7">
        <v>2015</v>
      </c>
      <c r="C7" s="2">
        <v>10441918.91</v>
      </c>
      <c r="D7" t="s">
        <v>16</v>
      </c>
      <c r="E7">
        <v>30</v>
      </c>
      <c r="F7">
        <v>0.96972027800000005</v>
      </c>
      <c r="G7">
        <v>65179230.979999997</v>
      </c>
      <c r="H7">
        <v>0</v>
      </c>
      <c r="I7">
        <v>6.3920063999999999E-2</v>
      </c>
      <c r="J7">
        <v>0</v>
      </c>
      <c r="K7">
        <v>0</v>
      </c>
      <c r="L7">
        <v>0</v>
      </c>
      <c r="M7">
        <v>1</v>
      </c>
      <c r="N7" t="s">
        <v>17</v>
      </c>
      <c r="O7" s="1">
        <v>0</v>
      </c>
      <c r="P7" s="2">
        <f t="shared" si="0"/>
        <v>28607.99701369863</v>
      </c>
      <c r="Q7" s="3">
        <f t="shared" si="1"/>
        <v>65.17923098</v>
      </c>
    </row>
    <row r="8" spans="1:17" x14ac:dyDescent="0.2">
      <c r="A8" t="s">
        <v>23</v>
      </c>
      <c r="B8">
        <v>2015</v>
      </c>
      <c r="C8" s="2">
        <v>33001620.27</v>
      </c>
      <c r="D8" t="s">
        <v>16</v>
      </c>
      <c r="E8">
        <v>30</v>
      </c>
      <c r="F8">
        <v>0.99361476299999996</v>
      </c>
      <c r="G8">
        <v>198944408.69999999</v>
      </c>
      <c r="H8">
        <v>0</v>
      </c>
      <c r="I8">
        <v>5.8505546999999998E-2</v>
      </c>
      <c r="J8">
        <v>0</v>
      </c>
      <c r="K8">
        <v>0</v>
      </c>
      <c r="L8">
        <v>0</v>
      </c>
      <c r="M8">
        <v>1</v>
      </c>
      <c r="N8" t="s">
        <v>17</v>
      </c>
      <c r="O8" s="1">
        <v>0</v>
      </c>
      <c r="P8" s="2">
        <f t="shared" si="0"/>
        <v>90415.398000000001</v>
      </c>
      <c r="Q8" s="3">
        <f t="shared" si="1"/>
        <v>198.9444087</v>
      </c>
    </row>
    <row r="9" spans="1:17" x14ac:dyDescent="0.2">
      <c r="A9" t="s">
        <v>23</v>
      </c>
      <c r="B9">
        <v>2015</v>
      </c>
      <c r="C9" s="2">
        <v>104301417.09999999</v>
      </c>
      <c r="D9" t="s">
        <v>16</v>
      </c>
      <c r="E9">
        <v>30</v>
      </c>
      <c r="F9">
        <v>0.99765644099999995</v>
      </c>
      <c r="G9">
        <v>624159565.60000002</v>
      </c>
      <c r="H9">
        <v>0</v>
      </c>
      <c r="I9">
        <v>5.6183586000000001E-2</v>
      </c>
      <c r="J9">
        <v>0</v>
      </c>
      <c r="K9">
        <v>0</v>
      </c>
      <c r="L9">
        <v>0</v>
      </c>
      <c r="M9">
        <v>1</v>
      </c>
      <c r="N9" t="s">
        <v>17</v>
      </c>
      <c r="O9" s="1">
        <v>0</v>
      </c>
      <c r="P9" s="2">
        <f t="shared" si="0"/>
        <v>285757.30712328764</v>
      </c>
      <c r="Q9" s="3">
        <f t="shared" si="1"/>
        <v>624.15956560000006</v>
      </c>
    </row>
    <row r="10" spans="1:17" x14ac:dyDescent="0.2">
      <c r="A10" t="s">
        <v>23</v>
      </c>
      <c r="B10">
        <v>2015</v>
      </c>
      <c r="C10" s="2">
        <v>329643985</v>
      </c>
      <c r="D10" t="s">
        <v>16</v>
      </c>
      <c r="E10">
        <v>30</v>
      </c>
      <c r="F10">
        <v>0.99945735499999999</v>
      </c>
      <c r="G10">
        <v>1967339772</v>
      </c>
      <c r="H10">
        <v>0</v>
      </c>
      <c r="I10">
        <v>5.5185775999999999E-2</v>
      </c>
      <c r="J10">
        <v>0</v>
      </c>
      <c r="K10">
        <v>0</v>
      </c>
      <c r="L10">
        <v>0</v>
      </c>
      <c r="M10">
        <v>1</v>
      </c>
      <c r="N10" t="s">
        <v>17</v>
      </c>
      <c r="O10" s="1">
        <v>0</v>
      </c>
      <c r="P10" s="2">
        <f t="shared" si="0"/>
        <v>903134.20547945204</v>
      </c>
      <c r="Q10" s="3">
        <f t="shared" si="1"/>
        <v>1967.339772</v>
      </c>
    </row>
    <row r="11" spans="1:17" x14ac:dyDescent="0.2">
      <c r="A11" t="s">
        <v>23</v>
      </c>
      <c r="B11">
        <v>2015</v>
      </c>
      <c r="C11" s="2">
        <v>1041837780</v>
      </c>
      <c r="D11" t="s">
        <v>16</v>
      </c>
      <c r="E11">
        <v>30</v>
      </c>
      <c r="F11">
        <v>1</v>
      </c>
      <c r="G11">
        <v>6213883818</v>
      </c>
      <c r="H11">
        <v>0</v>
      </c>
      <c r="I11">
        <v>5.4760528000000003E-2</v>
      </c>
      <c r="J11">
        <v>0</v>
      </c>
      <c r="K11">
        <v>0</v>
      </c>
      <c r="L11">
        <v>0</v>
      </c>
      <c r="M11">
        <v>1</v>
      </c>
      <c r="N11" t="s">
        <v>17</v>
      </c>
      <c r="O11" s="1">
        <v>0</v>
      </c>
      <c r="P11" s="2">
        <f t="shared" si="0"/>
        <v>2854350.0821917807</v>
      </c>
      <c r="Q11" s="3">
        <f t="shared" si="1"/>
        <v>6213.8838180000002</v>
      </c>
    </row>
    <row r="12" spans="1:17" x14ac:dyDescent="0.2">
      <c r="A12" t="s">
        <v>23</v>
      </c>
      <c r="B12">
        <v>2020</v>
      </c>
      <c r="C12">
        <v>365</v>
      </c>
      <c r="D12" t="s">
        <v>16</v>
      </c>
      <c r="E12">
        <v>30</v>
      </c>
      <c r="F12">
        <v>0</v>
      </c>
      <c r="G12">
        <v>8154875.7810000004</v>
      </c>
      <c r="H12">
        <v>0</v>
      </c>
      <c r="I12">
        <v>9.3429406000000007E-2</v>
      </c>
      <c r="J12">
        <v>0</v>
      </c>
      <c r="K12">
        <v>0</v>
      </c>
      <c r="L12">
        <v>0</v>
      </c>
      <c r="M12">
        <v>1</v>
      </c>
      <c r="N12" t="s">
        <v>17</v>
      </c>
      <c r="O12" s="1">
        <v>0</v>
      </c>
      <c r="P12" s="2">
        <f t="shared" si="0"/>
        <v>1</v>
      </c>
      <c r="Q12" s="3">
        <f t="shared" si="1"/>
        <v>8.1548757810000012</v>
      </c>
    </row>
    <row r="13" spans="1:17" x14ac:dyDescent="0.2">
      <c r="A13" t="s">
        <v>23</v>
      </c>
      <c r="B13">
        <v>2020</v>
      </c>
      <c r="C13">
        <v>1044370.941</v>
      </c>
      <c r="D13" t="s">
        <v>16</v>
      </c>
      <c r="E13">
        <v>30</v>
      </c>
      <c r="F13">
        <v>0</v>
      </c>
      <c r="G13">
        <v>8154875.7810000004</v>
      </c>
      <c r="H13">
        <v>0</v>
      </c>
      <c r="I13">
        <v>9.3429406000000007E-2</v>
      </c>
      <c r="J13">
        <v>0</v>
      </c>
      <c r="K13">
        <v>0</v>
      </c>
      <c r="L13">
        <v>0</v>
      </c>
      <c r="M13">
        <v>1</v>
      </c>
      <c r="N13" t="s">
        <v>17</v>
      </c>
      <c r="O13" s="1">
        <v>0</v>
      </c>
      <c r="P13" s="2">
        <f t="shared" si="0"/>
        <v>2861.2902493150686</v>
      </c>
      <c r="Q13" s="3">
        <f t="shared" si="1"/>
        <v>8.1548757810000012</v>
      </c>
    </row>
    <row r="14" spans="1:17" x14ac:dyDescent="0.2">
      <c r="A14" t="s">
        <v>23</v>
      </c>
      <c r="B14">
        <v>2020</v>
      </c>
      <c r="C14">
        <v>1045370.941</v>
      </c>
      <c r="D14" t="s">
        <v>16</v>
      </c>
      <c r="E14">
        <v>30</v>
      </c>
      <c r="F14">
        <v>0.75532214399999997</v>
      </c>
      <c r="G14">
        <v>7413523.4369999999</v>
      </c>
      <c r="H14">
        <v>0</v>
      </c>
      <c r="I14">
        <v>0.10097110099999999</v>
      </c>
      <c r="J14">
        <v>0</v>
      </c>
      <c r="K14">
        <v>0</v>
      </c>
      <c r="L14">
        <v>0</v>
      </c>
      <c r="M14">
        <v>1</v>
      </c>
      <c r="N14" t="s">
        <v>17</v>
      </c>
      <c r="O14" s="1">
        <v>0</v>
      </c>
      <c r="P14" s="2">
        <f t="shared" si="0"/>
        <v>2864.0299753424656</v>
      </c>
      <c r="Q14" s="3">
        <f t="shared" si="1"/>
        <v>7.4135234370000003</v>
      </c>
    </row>
    <row r="15" spans="1:17" x14ac:dyDescent="0.2">
      <c r="A15" t="s">
        <v>23</v>
      </c>
      <c r="B15">
        <v>2020</v>
      </c>
      <c r="C15">
        <v>1858437.2279999999</v>
      </c>
      <c r="D15" t="s">
        <v>16</v>
      </c>
      <c r="E15">
        <v>30</v>
      </c>
      <c r="F15">
        <v>0.831388511</v>
      </c>
      <c r="G15">
        <v>11448870.779999999</v>
      </c>
      <c r="H15">
        <v>0</v>
      </c>
      <c r="I15">
        <v>8.8672303999999993E-2</v>
      </c>
      <c r="J15">
        <v>0</v>
      </c>
      <c r="K15">
        <v>0</v>
      </c>
      <c r="L15">
        <v>0</v>
      </c>
      <c r="M15">
        <v>1</v>
      </c>
      <c r="N15" t="s">
        <v>17</v>
      </c>
      <c r="O15" s="1">
        <v>0</v>
      </c>
      <c r="P15" s="2">
        <f t="shared" si="0"/>
        <v>5091.6088438356164</v>
      </c>
      <c r="Q15" s="3">
        <f t="shared" si="1"/>
        <v>11.44887078</v>
      </c>
    </row>
    <row r="16" spans="1:17" x14ac:dyDescent="0.2">
      <c r="A16" t="s">
        <v>23</v>
      </c>
      <c r="B16">
        <v>2020</v>
      </c>
      <c r="C16">
        <v>3303888.406</v>
      </c>
      <c r="D16" t="s">
        <v>16</v>
      </c>
      <c r="E16">
        <v>30</v>
      </c>
      <c r="F16">
        <v>0.93048413100000005</v>
      </c>
      <c r="G16">
        <v>18471744.559999999</v>
      </c>
      <c r="H16">
        <v>0</v>
      </c>
      <c r="I16">
        <v>7.8361573000000004E-2</v>
      </c>
      <c r="J16">
        <v>0</v>
      </c>
      <c r="K16">
        <v>0</v>
      </c>
      <c r="L16">
        <v>0</v>
      </c>
      <c r="M16">
        <v>1</v>
      </c>
      <c r="N16" t="s">
        <v>17</v>
      </c>
      <c r="O16" s="1">
        <v>0</v>
      </c>
      <c r="P16" s="2">
        <f t="shared" si="0"/>
        <v>9051.7490575342472</v>
      </c>
      <c r="Q16" s="3">
        <f t="shared" si="1"/>
        <v>18.471744559999998</v>
      </c>
    </row>
    <row r="17" spans="1:17" x14ac:dyDescent="0.2">
      <c r="A17" t="s">
        <v>23</v>
      </c>
      <c r="B17">
        <v>2020</v>
      </c>
      <c r="C17">
        <v>10441918.91</v>
      </c>
      <c r="D17" t="s">
        <v>16</v>
      </c>
      <c r="E17">
        <v>30</v>
      </c>
      <c r="F17">
        <v>0.969996211</v>
      </c>
      <c r="G17">
        <v>53891709.659999996</v>
      </c>
      <c r="H17">
        <v>0</v>
      </c>
      <c r="I17">
        <v>6.4564565000000004E-2</v>
      </c>
      <c r="J17">
        <v>0</v>
      </c>
      <c r="K17">
        <v>0</v>
      </c>
      <c r="L17">
        <v>0</v>
      </c>
      <c r="M17">
        <v>1</v>
      </c>
      <c r="N17" t="s">
        <v>17</v>
      </c>
      <c r="O17" s="1">
        <v>0</v>
      </c>
      <c r="P17" s="2">
        <f t="shared" si="0"/>
        <v>28607.99701369863</v>
      </c>
      <c r="Q17" s="3">
        <f t="shared" si="1"/>
        <v>53.891709659999997</v>
      </c>
    </row>
    <row r="18" spans="1:17" x14ac:dyDescent="0.2">
      <c r="A18" t="s">
        <v>23</v>
      </c>
      <c r="B18">
        <v>2020</v>
      </c>
      <c r="C18">
        <v>33001620.27</v>
      </c>
      <c r="D18" t="s">
        <v>16</v>
      </c>
      <c r="E18">
        <v>30</v>
      </c>
      <c r="F18">
        <v>0.99328163999999997</v>
      </c>
      <c r="G18">
        <v>164544119.5</v>
      </c>
      <c r="H18">
        <v>0</v>
      </c>
      <c r="I18">
        <v>5.7805413999999999E-2</v>
      </c>
      <c r="J18">
        <v>0</v>
      </c>
      <c r="K18">
        <v>0</v>
      </c>
      <c r="L18">
        <v>0</v>
      </c>
      <c r="M18">
        <v>1</v>
      </c>
      <c r="N18" t="s">
        <v>17</v>
      </c>
      <c r="O18" s="1">
        <v>0</v>
      </c>
      <c r="P18" s="2">
        <f t="shared" si="0"/>
        <v>90415.398000000001</v>
      </c>
      <c r="Q18" s="3">
        <f t="shared" si="1"/>
        <v>164.54411949999999</v>
      </c>
    </row>
    <row r="19" spans="1:17" x14ac:dyDescent="0.2">
      <c r="A19" t="s">
        <v>23</v>
      </c>
      <c r="B19">
        <v>2020</v>
      </c>
      <c r="C19">
        <v>104301417.09999999</v>
      </c>
      <c r="D19" t="s">
        <v>16</v>
      </c>
      <c r="E19">
        <v>30</v>
      </c>
      <c r="F19">
        <v>0.99760682899999997</v>
      </c>
      <c r="G19">
        <v>516035737</v>
      </c>
      <c r="H19">
        <v>0</v>
      </c>
      <c r="I19">
        <v>5.4880112000000002E-2</v>
      </c>
      <c r="J19">
        <v>0</v>
      </c>
      <c r="K19">
        <v>0</v>
      </c>
      <c r="L19">
        <v>0</v>
      </c>
      <c r="M19">
        <v>1</v>
      </c>
      <c r="N19" t="s">
        <v>17</v>
      </c>
      <c r="O19" s="1">
        <v>0</v>
      </c>
      <c r="P19" s="2">
        <f t="shared" si="0"/>
        <v>285757.30712328764</v>
      </c>
      <c r="Q19" s="3">
        <f t="shared" si="1"/>
        <v>516.03573700000004</v>
      </c>
    </row>
    <row r="20" spans="1:17" x14ac:dyDescent="0.2">
      <c r="A20" t="s">
        <v>23</v>
      </c>
      <c r="B20">
        <v>2020</v>
      </c>
      <c r="C20">
        <v>329643985</v>
      </c>
      <c r="D20" t="s">
        <v>16</v>
      </c>
      <c r="E20">
        <v>30</v>
      </c>
      <c r="F20">
        <v>0.99948599999999999</v>
      </c>
      <c r="G20">
        <v>1626442545</v>
      </c>
      <c r="H20">
        <v>0</v>
      </c>
      <c r="I20">
        <v>5.3623163000000001E-2</v>
      </c>
      <c r="J20">
        <v>0</v>
      </c>
      <c r="K20">
        <v>0</v>
      </c>
      <c r="L20">
        <v>0</v>
      </c>
      <c r="M20">
        <v>1</v>
      </c>
      <c r="N20" t="s">
        <v>17</v>
      </c>
      <c r="O20" s="1">
        <v>0</v>
      </c>
      <c r="P20" s="2">
        <f t="shared" si="0"/>
        <v>903134.20547945204</v>
      </c>
      <c r="Q20" s="3">
        <f t="shared" si="1"/>
        <v>1626.4425450000001</v>
      </c>
    </row>
    <row r="21" spans="1:17" x14ac:dyDescent="0.2">
      <c r="A21" t="s">
        <v>23</v>
      </c>
      <c r="B21">
        <v>2020</v>
      </c>
      <c r="C21">
        <v>1041837780</v>
      </c>
      <c r="D21" t="s">
        <v>16</v>
      </c>
      <c r="E21">
        <v>30</v>
      </c>
      <c r="F21">
        <v>1</v>
      </c>
      <c r="G21">
        <v>5137322132</v>
      </c>
      <c r="H21">
        <v>0</v>
      </c>
      <c r="I21">
        <v>5.3087562999999997E-2</v>
      </c>
      <c r="J21">
        <v>0</v>
      </c>
      <c r="K21">
        <v>0</v>
      </c>
      <c r="L21">
        <v>0</v>
      </c>
      <c r="M21">
        <v>1</v>
      </c>
      <c r="N21" t="s">
        <v>17</v>
      </c>
      <c r="O21" s="1">
        <v>0</v>
      </c>
      <c r="P21" s="2">
        <f t="shared" si="0"/>
        <v>2854350.0821917807</v>
      </c>
      <c r="Q21" s="3">
        <f t="shared" si="1"/>
        <v>5137.3221320000002</v>
      </c>
    </row>
    <row r="22" spans="1:17" x14ac:dyDescent="0.2">
      <c r="A22" t="s">
        <v>23</v>
      </c>
      <c r="B22">
        <v>2025</v>
      </c>
      <c r="C22">
        <v>365</v>
      </c>
      <c r="D22" t="s">
        <v>16</v>
      </c>
      <c r="E22">
        <v>30</v>
      </c>
      <c r="F22">
        <v>0</v>
      </c>
      <c r="G22">
        <v>6504086.4759999998</v>
      </c>
      <c r="H22">
        <v>0</v>
      </c>
      <c r="I22">
        <v>9.3429406000000007E-2</v>
      </c>
      <c r="J22">
        <v>0</v>
      </c>
      <c r="K22">
        <v>0</v>
      </c>
      <c r="L22">
        <v>0</v>
      </c>
      <c r="M22">
        <v>1</v>
      </c>
      <c r="N22" t="s">
        <v>17</v>
      </c>
      <c r="O22" s="1">
        <v>0</v>
      </c>
      <c r="P22" s="2">
        <f t="shared" si="0"/>
        <v>1</v>
      </c>
      <c r="Q22" s="3">
        <f t="shared" si="1"/>
        <v>6.5040864759999995</v>
      </c>
    </row>
    <row r="23" spans="1:17" x14ac:dyDescent="0.2">
      <c r="A23" t="s">
        <v>23</v>
      </c>
      <c r="B23">
        <v>2025</v>
      </c>
      <c r="C23">
        <v>1044370.941</v>
      </c>
      <c r="D23" t="s">
        <v>16</v>
      </c>
      <c r="E23">
        <v>30</v>
      </c>
      <c r="F23">
        <v>0</v>
      </c>
      <c r="G23">
        <v>6504086.4759999998</v>
      </c>
      <c r="H23">
        <v>0</v>
      </c>
      <c r="I23">
        <v>9.3429406000000007E-2</v>
      </c>
      <c r="J23">
        <v>0</v>
      </c>
      <c r="K23">
        <v>0</v>
      </c>
      <c r="L23">
        <v>0</v>
      </c>
      <c r="M23">
        <v>1</v>
      </c>
      <c r="N23" t="s">
        <v>17</v>
      </c>
      <c r="O23" s="1">
        <v>0</v>
      </c>
      <c r="P23" s="2">
        <f t="shared" si="0"/>
        <v>2861.2902493150686</v>
      </c>
      <c r="Q23" s="3">
        <f t="shared" si="1"/>
        <v>6.5040864759999995</v>
      </c>
    </row>
    <row r="24" spans="1:17" x14ac:dyDescent="0.2">
      <c r="A24" t="s">
        <v>23</v>
      </c>
      <c r="B24">
        <v>2025</v>
      </c>
      <c r="C24">
        <v>1045370.941</v>
      </c>
      <c r="D24" t="s">
        <v>16</v>
      </c>
      <c r="E24">
        <v>30</v>
      </c>
      <c r="F24">
        <v>0.751754743</v>
      </c>
      <c r="G24">
        <v>5912805.8870000001</v>
      </c>
      <c r="H24">
        <v>0</v>
      </c>
      <c r="I24">
        <v>0.108512795</v>
      </c>
      <c r="J24">
        <v>0</v>
      </c>
      <c r="K24">
        <v>0</v>
      </c>
      <c r="L24">
        <v>0</v>
      </c>
      <c r="M24">
        <v>1</v>
      </c>
      <c r="N24" t="s">
        <v>17</v>
      </c>
      <c r="O24" s="1">
        <v>0</v>
      </c>
      <c r="P24" s="2">
        <f t="shared" si="0"/>
        <v>2864.0299753424656</v>
      </c>
      <c r="Q24" s="3">
        <f t="shared" si="1"/>
        <v>5.9128058870000002</v>
      </c>
    </row>
    <row r="25" spans="1:17" x14ac:dyDescent="0.2">
      <c r="A25" t="s">
        <v>23</v>
      </c>
      <c r="B25">
        <v>2025</v>
      </c>
      <c r="C25">
        <v>1858437.2279999999</v>
      </c>
      <c r="D25" t="s">
        <v>16</v>
      </c>
      <c r="E25">
        <v>30</v>
      </c>
      <c r="F25">
        <v>0.82818172999999995</v>
      </c>
      <c r="G25">
        <v>9112555.7290000003</v>
      </c>
      <c r="H25">
        <v>0</v>
      </c>
      <c r="I25">
        <v>9.3965034000000003E-2</v>
      </c>
      <c r="J25">
        <v>0</v>
      </c>
      <c r="K25">
        <v>0</v>
      </c>
      <c r="L25">
        <v>0</v>
      </c>
      <c r="M25">
        <v>1</v>
      </c>
      <c r="N25" t="s">
        <v>17</v>
      </c>
      <c r="O25" s="1">
        <v>0</v>
      </c>
      <c r="P25" s="2">
        <f t="shared" si="0"/>
        <v>5091.6088438356164</v>
      </c>
      <c r="Q25" s="3">
        <f t="shared" si="1"/>
        <v>9.1125557290000003</v>
      </c>
    </row>
    <row r="26" spans="1:17" x14ac:dyDescent="0.2">
      <c r="A26" t="s">
        <v>23</v>
      </c>
      <c r="B26">
        <v>2025</v>
      </c>
      <c r="C26">
        <v>3303888.406</v>
      </c>
      <c r="D26" t="s">
        <v>16</v>
      </c>
      <c r="E26">
        <v>30</v>
      </c>
      <c r="F26">
        <v>0.92619021300000004</v>
      </c>
      <c r="G26">
        <v>14675204.279999999</v>
      </c>
      <c r="H26">
        <v>0</v>
      </c>
      <c r="I26">
        <v>8.1719317E-2</v>
      </c>
      <c r="J26">
        <v>0</v>
      </c>
      <c r="K26">
        <v>0</v>
      </c>
      <c r="L26">
        <v>0</v>
      </c>
      <c r="M26">
        <v>1</v>
      </c>
      <c r="N26" t="s">
        <v>17</v>
      </c>
      <c r="O26" s="1">
        <v>0</v>
      </c>
      <c r="P26" s="2">
        <f t="shared" si="0"/>
        <v>9051.7490575342472</v>
      </c>
      <c r="Q26" s="3">
        <f t="shared" si="1"/>
        <v>14.675204279999999</v>
      </c>
    </row>
    <row r="27" spans="1:17" x14ac:dyDescent="0.2">
      <c r="A27" t="s">
        <v>23</v>
      </c>
      <c r="B27">
        <v>2025</v>
      </c>
      <c r="C27">
        <v>10441918.91</v>
      </c>
      <c r="D27" t="s">
        <v>16</v>
      </c>
      <c r="E27">
        <v>30</v>
      </c>
      <c r="F27">
        <v>0.97041818599999996</v>
      </c>
      <c r="G27">
        <v>42604188.329999998</v>
      </c>
      <c r="H27">
        <v>0</v>
      </c>
      <c r="I27">
        <v>6.5209065999999996E-2</v>
      </c>
      <c r="J27">
        <v>0</v>
      </c>
      <c r="K27">
        <v>0</v>
      </c>
      <c r="L27">
        <v>0</v>
      </c>
      <c r="M27">
        <v>1</v>
      </c>
      <c r="N27" t="s">
        <v>17</v>
      </c>
      <c r="O27" s="1">
        <v>0</v>
      </c>
      <c r="P27" s="2">
        <f t="shared" si="0"/>
        <v>28607.99701369863</v>
      </c>
      <c r="Q27" s="3">
        <f t="shared" si="1"/>
        <v>42.604188329999999</v>
      </c>
    </row>
    <row r="28" spans="1:17" x14ac:dyDescent="0.2">
      <c r="A28" t="s">
        <v>23</v>
      </c>
      <c r="B28">
        <v>2025</v>
      </c>
      <c r="C28">
        <v>33001620.27</v>
      </c>
      <c r="D28" t="s">
        <v>16</v>
      </c>
      <c r="E28">
        <v>30</v>
      </c>
      <c r="F28">
        <v>0.99277216400000001</v>
      </c>
      <c r="G28">
        <v>130143830.3</v>
      </c>
      <c r="H28">
        <v>0</v>
      </c>
      <c r="I28">
        <v>5.7105281000000001E-2</v>
      </c>
      <c r="J28">
        <v>0</v>
      </c>
      <c r="K28">
        <v>0</v>
      </c>
      <c r="L28">
        <v>0</v>
      </c>
      <c r="M28">
        <v>1</v>
      </c>
      <c r="N28" t="s">
        <v>17</v>
      </c>
      <c r="O28" s="1">
        <v>0</v>
      </c>
      <c r="P28" s="2">
        <f t="shared" si="0"/>
        <v>90415.398000000001</v>
      </c>
      <c r="Q28" s="3">
        <f t="shared" si="1"/>
        <v>130.14383029999999</v>
      </c>
    </row>
    <row r="29" spans="1:17" x14ac:dyDescent="0.2">
      <c r="A29" t="s">
        <v>23</v>
      </c>
      <c r="B29">
        <v>2025</v>
      </c>
      <c r="C29">
        <v>104301417.09999999</v>
      </c>
      <c r="D29" t="s">
        <v>16</v>
      </c>
      <c r="E29">
        <v>30</v>
      </c>
      <c r="F29">
        <v>0.99753091000000005</v>
      </c>
      <c r="G29">
        <v>407911908.39999998</v>
      </c>
      <c r="H29">
        <v>0</v>
      </c>
      <c r="I29">
        <v>5.3576639000000002E-2</v>
      </c>
      <c r="J29">
        <v>0</v>
      </c>
      <c r="K29">
        <v>0</v>
      </c>
      <c r="L29">
        <v>0</v>
      </c>
      <c r="M29">
        <v>1</v>
      </c>
      <c r="N29" t="s">
        <v>17</v>
      </c>
      <c r="O29" s="1">
        <v>0</v>
      </c>
      <c r="P29" s="2">
        <f t="shared" si="0"/>
        <v>285757.30712328764</v>
      </c>
      <c r="Q29" s="3">
        <f t="shared" si="1"/>
        <v>407.91190839999996</v>
      </c>
    </row>
    <row r="30" spans="1:17" x14ac:dyDescent="0.2">
      <c r="A30" t="s">
        <v>23</v>
      </c>
      <c r="B30">
        <v>2025</v>
      </c>
      <c r="C30">
        <v>329643985</v>
      </c>
      <c r="D30" t="s">
        <v>16</v>
      </c>
      <c r="E30">
        <v>30</v>
      </c>
      <c r="F30">
        <v>0.999529836</v>
      </c>
      <c r="G30">
        <v>1285545317</v>
      </c>
      <c r="H30">
        <v>0</v>
      </c>
      <c r="I30">
        <v>5.2060548999999998E-2</v>
      </c>
      <c r="J30">
        <v>0</v>
      </c>
      <c r="K30">
        <v>0</v>
      </c>
      <c r="L30">
        <v>0</v>
      </c>
      <c r="M30">
        <v>1</v>
      </c>
      <c r="N30" t="s">
        <v>17</v>
      </c>
      <c r="O30" s="1">
        <v>0</v>
      </c>
      <c r="P30" s="2">
        <f t="shared" si="0"/>
        <v>903134.20547945204</v>
      </c>
      <c r="Q30" s="3">
        <f t="shared" si="1"/>
        <v>1285.5453170000001</v>
      </c>
    </row>
    <row r="31" spans="1:17" x14ac:dyDescent="0.2">
      <c r="A31" t="s">
        <v>23</v>
      </c>
      <c r="B31">
        <v>2025</v>
      </c>
      <c r="C31">
        <v>1041837780</v>
      </c>
      <c r="D31" t="s">
        <v>16</v>
      </c>
      <c r="E31">
        <v>30</v>
      </c>
      <c r="F31">
        <v>1</v>
      </c>
      <c r="G31">
        <v>4060760446</v>
      </c>
      <c r="H31">
        <v>0</v>
      </c>
      <c r="I31">
        <v>5.1414598999999998E-2</v>
      </c>
      <c r="J31">
        <v>0</v>
      </c>
      <c r="K31">
        <v>0</v>
      </c>
      <c r="L31">
        <v>0</v>
      </c>
      <c r="M31">
        <v>1</v>
      </c>
      <c r="N31" t="s">
        <v>17</v>
      </c>
      <c r="O31" s="1">
        <v>0</v>
      </c>
      <c r="P31" s="2">
        <f t="shared" si="0"/>
        <v>2854350.0821917807</v>
      </c>
      <c r="Q31" s="3">
        <f t="shared" si="1"/>
        <v>4060.7604459999998</v>
      </c>
    </row>
    <row r="32" spans="1:17" x14ac:dyDescent="0.2">
      <c r="A32" t="s">
        <v>23</v>
      </c>
      <c r="B32">
        <v>2030</v>
      </c>
      <c r="C32">
        <v>365</v>
      </c>
      <c r="D32" t="s">
        <v>16</v>
      </c>
      <c r="E32">
        <v>30</v>
      </c>
      <c r="F32">
        <v>0</v>
      </c>
      <c r="G32">
        <v>6021941.0420000004</v>
      </c>
      <c r="H32">
        <v>0</v>
      </c>
      <c r="I32">
        <v>9.3429406000000007E-2</v>
      </c>
      <c r="J32">
        <v>0</v>
      </c>
      <c r="K32">
        <v>0</v>
      </c>
      <c r="L32">
        <v>0</v>
      </c>
      <c r="M32">
        <v>1</v>
      </c>
      <c r="N32" t="s">
        <v>17</v>
      </c>
      <c r="O32" s="1">
        <v>0</v>
      </c>
      <c r="P32" s="2">
        <f t="shared" si="0"/>
        <v>1</v>
      </c>
      <c r="Q32" s="3">
        <f t="shared" si="1"/>
        <v>6.0219410420000008</v>
      </c>
    </row>
    <row r="33" spans="1:17" x14ac:dyDescent="0.2">
      <c r="A33" t="s">
        <v>23</v>
      </c>
      <c r="B33">
        <v>2030</v>
      </c>
      <c r="C33">
        <v>1044370.941</v>
      </c>
      <c r="D33" t="s">
        <v>16</v>
      </c>
      <c r="E33">
        <v>30</v>
      </c>
      <c r="F33">
        <v>0</v>
      </c>
      <c r="G33">
        <v>6021941.0420000004</v>
      </c>
      <c r="H33">
        <v>0</v>
      </c>
      <c r="I33">
        <v>9.3429406000000007E-2</v>
      </c>
      <c r="J33">
        <v>0</v>
      </c>
      <c r="K33">
        <v>0</v>
      </c>
      <c r="L33">
        <v>0</v>
      </c>
      <c r="M33">
        <v>1</v>
      </c>
      <c r="N33" t="s">
        <v>17</v>
      </c>
      <c r="O33" s="1">
        <v>0</v>
      </c>
      <c r="P33" s="2">
        <f t="shared" si="0"/>
        <v>2861.2902493150686</v>
      </c>
      <c r="Q33" s="3">
        <f t="shared" si="1"/>
        <v>6.0219410420000008</v>
      </c>
    </row>
    <row r="34" spans="1:17" x14ac:dyDescent="0.2">
      <c r="A34" t="s">
        <v>23</v>
      </c>
      <c r="B34">
        <v>2030</v>
      </c>
      <c r="C34">
        <v>1045370.941</v>
      </c>
      <c r="D34" t="s">
        <v>16</v>
      </c>
      <c r="E34">
        <v>30</v>
      </c>
      <c r="F34">
        <v>0.74859727399999998</v>
      </c>
      <c r="G34">
        <v>5474491.8559999997</v>
      </c>
      <c r="H34">
        <v>0</v>
      </c>
      <c r="I34">
        <v>0.112252479</v>
      </c>
      <c r="J34">
        <v>0</v>
      </c>
      <c r="K34">
        <v>0</v>
      </c>
      <c r="L34">
        <v>0</v>
      </c>
      <c r="M34">
        <v>1</v>
      </c>
      <c r="N34" t="s">
        <v>17</v>
      </c>
      <c r="O34" s="1">
        <v>0</v>
      </c>
      <c r="P34" s="2">
        <f t="shared" si="0"/>
        <v>2864.0299753424656</v>
      </c>
      <c r="Q34" s="3">
        <f t="shared" si="1"/>
        <v>5.4744918559999993</v>
      </c>
    </row>
    <row r="35" spans="1:17" x14ac:dyDescent="0.2">
      <c r="A35" t="s">
        <v>23</v>
      </c>
      <c r="B35">
        <v>2030</v>
      </c>
      <c r="C35">
        <v>1858437.2279999999</v>
      </c>
      <c r="D35" t="s">
        <v>16</v>
      </c>
      <c r="E35">
        <v>30</v>
      </c>
      <c r="F35">
        <v>0.82561095399999995</v>
      </c>
      <c r="G35">
        <v>8421731.8489999995</v>
      </c>
      <c r="H35">
        <v>0</v>
      </c>
      <c r="I35">
        <v>9.6695187000000002E-2</v>
      </c>
      <c r="J35">
        <v>0</v>
      </c>
      <c r="K35">
        <v>0</v>
      </c>
      <c r="L35">
        <v>0</v>
      </c>
      <c r="M35">
        <v>1</v>
      </c>
      <c r="N35" t="s">
        <v>17</v>
      </c>
      <c r="O35" s="1">
        <v>0</v>
      </c>
      <c r="P35" s="2">
        <f t="shared" si="0"/>
        <v>5091.6088438356164</v>
      </c>
      <c r="Q35" s="3">
        <f t="shared" si="1"/>
        <v>8.4217318489999986</v>
      </c>
    </row>
    <row r="36" spans="1:17" x14ac:dyDescent="0.2">
      <c r="A36" t="s">
        <v>23</v>
      </c>
      <c r="B36">
        <v>2030</v>
      </c>
      <c r="C36">
        <v>3303888.406</v>
      </c>
      <c r="D36" t="s">
        <v>16</v>
      </c>
      <c r="E36">
        <v>30</v>
      </c>
      <c r="F36">
        <v>0.92394032599999998</v>
      </c>
      <c r="G36">
        <v>13542629.220000001</v>
      </c>
      <c r="H36">
        <v>0</v>
      </c>
      <c r="I36">
        <v>8.3545388999999998E-2</v>
      </c>
      <c r="J36">
        <v>0</v>
      </c>
      <c r="K36">
        <v>0</v>
      </c>
      <c r="L36">
        <v>0</v>
      </c>
      <c r="M36">
        <v>1</v>
      </c>
      <c r="N36" t="s">
        <v>17</v>
      </c>
      <c r="O36" s="1">
        <v>0</v>
      </c>
      <c r="P36" s="2">
        <f t="shared" si="0"/>
        <v>9051.7490575342472</v>
      </c>
      <c r="Q36" s="3">
        <f t="shared" si="1"/>
        <v>13.54262922</v>
      </c>
    </row>
    <row r="37" spans="1:17" x14ac:dyDescent="0.2">
      <c r="A37" t="s">
        <v>23</v>
      </c>
      <c r="B37">
        <v>2030</v>
      </c>
      <c r="C37">
        <v>10441918.91</v>
      </c>
      <c r="D37" t="s">
        <v>16</v>
      </c>
      <c r="E37">
        <v>30</v>
      </c>
      <c r="F37">
        <v>0.97028502000000005</v>
      </c>
      <c r="G37">
        <v>39214504.909999996</v>
      </c>
      <c r="H37">
        <v>0</v>
      </c>
      <c r="I37">
        <v>6.5720650000000005E-2</v>
      </c>
      <c r="J37">
        <v>0</v>
      </c>
      <c r="K37">
        <v>0</v>
      </c>
      <c r="L37">
        <v>0</v>
      </c>
      <c r="M37">
        <v>1</v>
      </c>
      <c r="N37" t="s">
        <v>17</v>
      </c>
      <c r="O37" s="1">
        <v>0</v>
      </c>
      <c r="P37" s="2">
        <f t="shared" si="0"/>
        <v>28607.99701369863</v>
      </c>
      <c r="Q37" s="3">
        <f t="shared" si="1"/>
        <v>39.214504909999995</v>
      </c>
    </row>
    <row r="38" spans="1:17" x14ac:dyDescent="0.2">
      <c r="A38" t="s">
        <v>23</v>
      </c>
      <c r="B38">
        <v>2030</v>
      </c>
      <c r="C38">
        <v>33001620.27</v>
      </c>
      <c r="D38" t="s">
        <v>16</v>
      </c>
      <c r="E38">
        <v>30</v>
      </c>
      <c r="F38">
        <v>0.99251180999999999</v>
      </c>
      <c r="G38">
        <v>119770944.5</v>
      </c>
      <c r="H38">
        <v>0</v>
      </c>
      <c r="I38">
        <v>5.6947548000000001E-2</v>
      </c>
      <c r="J38">
        <v>0</v>
      </c>
      <c r="K38">
        <v>0</v>
      </c>
      <c r="L38">
        <v>0</v>
      </c>
      <c r="M38">
        <v>1</v>
      </c>
      <c r="N38" t="s">
        <v>17</v>
      </c>
      <c r="O38" s="1">
        <v>0</v>
      </c>
      <c r="P38" s="2">
        <f t="shared" si="0"/>
        <v>90415.398000000001</v>
      </c>
      <c r="Q38" s="3">
        <f t="shared" si="1"/>
        <v>119.7709445</v>
      </c>
    </row>
    <row r="39" spans="1:17" x14ac:dyDescent="0.2">
      <c r="A39" t="s">
        <v>23</v>
      </c>
      <c r="B39">
        <v>2030</v>
      </c>
      <c r="C39">
        <v>104301417.09999999</v>
      </c>
      <c r="D39" t="s">
        <v>16</v>
      </c>
      <c r="E39">
        <v>30</v>
      </c>
      <c r="F39">
        <v>0.99747846200000001</v>
      </c>
      <c r="G39">
        <v>375287553.10000002</v>
      </c>
      <c r="H39">
        <v>0</v>
      </c>
      <c r="I39">
        <v>5.3116590999999998E-2</v>
      </c>
      <c r="J39">
        <v>0</v>
      </c>
      <c r="K39">
        <v>0</v>
      </c>
      <c r="L39">
        <v>0</v>
      </c>
      <c r="M39">
        <v>1</v>
      </c>
      <c r="N39" t="s">
        <v>17</v>
      </c>
      <c r="O39" s="1">
        <v>0</v>
      </c>
      <c r="P39" s="2">
        <f t="shared" si="0"/>
        <v>285757.30712328764</v>
      </c>
      <c r="Q39" s="3">
        <f t="shared" si="1"/>
        <v>375.28755310000003</v>
      </c>
    </row>
    <row r="40" spans="1:17" x14ac:dyDescent="0.2">
      <c r="A40" t="s">
        <v>23</v>
      </c>
      <c r="B40">
        <v>2030</v>
      </c>
      <c r="C40">
        <v>329643985</v>
      </c>
      <c r="D40" t="s">
        <v>16</v>
      </c>
      <c r="E40">
        <v>30</v>
      </c>
      <c r="F40">
        <v>0.99954100499999998</v>
      </c>
      <c r="G40">
        <v>1182657407</v>
      </c>
      <c r="H40">
        <v>0</v>
      </c>
      <c r="I40">
        <v>5.1470398000000001E-2</v>
      </c>
      <c r="J40">
        <v>0</v>
      </c>
      <c r="K40">
        <v>0</v>
      </c>
      <c r="L40">
        <v>0</v>
      </c>
      <c r="M40">
        <v>1</v>
      </c>
      <c r="N40" t="s">
        <v>17</v>
      </c>
      <c r="O40" s="1">
        <v>0</v>
      </c>
      <c r="P40" s="2">
        <f t="shared" si="0"/>
        <v>903134.20547945204</v>
      </c>
      <c r="Q40" s="3">
        <f t="shared" si="1"/>
        <v>1182.6574069999999</v>
      </c>
    </row>
    <row r="41" spans="1:17" x14ac:dyDescent="0.2">
      <c r="A41" t="s">
        <v>23</v>
      </c>
      <c r="B41">
        <v>2030</v>
      </c>
      <c r="C41">
        <v>1041837780</v>
      </c>
      <c r="D41" t="s">
        <v>16</v>
      </c>
      <c r="E41">
        <v>30</v>
      </c>
      <c r="F41">
        <v>1</v>
      </c>
      <c r="G41">
        <v>3735807738</v>
      </c>
      <c r="H41">
        <v>0</v>
      </c>
      <c r="I41">
        <v>5.0769072999999998E-2</v>
      </c>
      <c r="J41">
        <v>0</v>
      </c>
      <c r="K41">
        <v>0</v>
      </c>
      <c r="L41">
        <v>0</v>
      </c>
      <c r="M41">
        <v>1</v>
      </c>
      <c r="N41" t="s">
        <v>17</v>
      </c>
      <c r="O41" s="1">
        <v>0</v>
      </c>
      <c r="P41" s="2">
        <f t="shared" si="0"/>
        <v>2854350.0821917807</v>
      </c>
      <c r="Q41" s="3">
        <f t="shared" si="1"/>
        <v>3735.807738</v>
      </c>
    </row>
    <row r="42" spans="1:17" x14ac:dyDescent="0.2">
      <c r="A42" t="s">
        <v>27</v>
      </c>
      <c r="B42">
        <v>2015</v>
      </c>
      <c r="C42">
        <v>365</v>
      </c>
      <c r="D42" t="s">
        <v>16</v>
      </c>
      <c r="E42">
        <v>30</v>
      </c>
      <c r="F42">
        <v>0</v>
      </c>
      <c r="G42">
        <v>4211088.8710000003</v>
      </c>
      <c r="H42">
        <v>0</v>
      </c>
      <c r="I42">
        <v>9.3429406000000007E-2</v>
      </c>
      <c r="J42">
        <v>0</v>
      </c>
      <c r="K42">
        <v>0</v>
      </c>
      <c r="L42">
        <v>0</v>
      </c>
      <c r="M42">
        <v>1</v>
      </c>
      <c r="N42" t="s">
        <v>17</v>
      </c>
      <c r="O42" s="1">
        <v>0</v>
      </c>
      <c r="P42" s="2">
        <f t="shared" si="0"/>
        <v>1</v>
      </c>
      <c r="Q42" s="3">
        <f t="shared" si="1"/>
        <v>4.2110888710000003</v>
      </c>
    </row>
    <row r="43" spans="1:17" x14ac:dyDescent="0.2">
      <c r="A43" t="s">
        <v>27</v>
      </c>
      <c r="B43">
        <v>2015</v>
      </c>
      <c r="C43">
        <v>1044370.941</v>
      </c>
      <c r="D43" t="s">
        <v>16</v>
      </c>
      <c r="E43">
        <v>30</v>
      </c>
      <c r="F43">
        <v>0</v>
      </c>
      <c r="G43">
        <v>4211088.8710000003</v>
      </c>
      <c r="H43">
        <v>0</v>
      </c>
      <c r="I43">
        <v>9.3429406000000007E-2</v>
      </c>
      <c r="J43">
        <v>0</v>
      </c>
      <c r="K43">
        <v>0</v>
      </c>
      <c r="L43">
        <v>0</v>
      </c>
      <c r="M43">
        <v>1</v>
      </c>
      <c r="N43" t="s">
        <v>17</v>
      </c>
      <c r="O43" s="1">
        <v>0</v>
      </c>
      <c r="P43" s="2">
        <f t="shared" si="0"/>
        <v>2861.2902493150686</v>
      </c>
      <c r="Q43" s="3">
        <f t="shared" si="1"/>
        <v>4.2110888710000003</v>
      </c>
    </row>
    <row r="44" spans="1:17" x14ac:dyDescent="0.2">
      <c r="A44" t="s">
        <v>27</v>
      </c>
      <c r="B44">
        <v>2015</v>
      </c>
      <c r="C44">
        <v>1045370.941</v>
      </c>
      <c r="D44" t="s">
        <v>16</v>
      </c>
      <c r="E44">
        <v>30</v>
      </c>
      <c r="F44">
        <v>0.42254954300000003</v>
      </c>
      <c r="G44">
        <v>3828262.61</v>
      </c>
      <c r="H44">
        <v>0</v>
      </c>
      <c r="I44">
        <v>9.3429406000000007E-2</v>
      </c>
      <c r="J44">
        <v>0</v>
      </c>
      <c r="K44">
        <v>0</v>
      </c>
      <c r="L44">
        <v>0</v>
      </c>
      <c r="M44">
        <v>1</v>
      </c>
      <c r="N44" t="s">
        <v>17</v>
      </c>
      <c r="O44" s="1">
        <v>0</v>
      </c>
      <c r="P44" s="2">
        <f t="shared" si="0"/>
        <v>2864.0299753424656</v>
      </c>
      <c r="Q44" s="3">
        <f t="shared" si="1"/>
        <v>3.8282626099999999</v>
      </c>
    </row>
    <row r="45" spans="1:17" x14ac:dyDescent="0.2">
      <c r="A45" t="s">
        <v>27</v>
      </c>
      <c r="B45">
        <v>2015</v>
      </c>
      <c r="C45">
        <v>1858437.2279999999</v>
      </c>
      <c r="D45" t="s">
        <v>16</v>
      </c>
      <c r="E45">
        <v>30</v>
      </c>
      <c r="F45">
        <v>0.62705352700000005</v>
      </c>
      <c r="G45">
        <v>4881882.6289999997</v>
      </c>
      <c r="H45">
        <v>0</v>
      </c>
      <c r="I45">
        <v>8.3379574999999997E-2</v>
      </c>
      <c r="J45">
        <v>0</v>
      </c>
      <c r="K45">
        <v>0</v>
      </c>
      <c r="L45">
        <v>0</v>
      </c>
      <c r="M45">
        <v>1</v>
      </c>
      <c r="N45" t="s">
        <v>17</v>
      </c>
      <c r="O45" s="1">
        <v>0</v>
      </c>
      <c r="P45" s="2">
        <f t="shared" si="0"/>
        <v>5091.6088438356164</v>
      </c>
      <c r="Q45" s="3">
        <f t="shared" si="1"/>
        <v>4.8818826289999997</v>
      </c>
    </row>
    <row r="46" spans="1:17" x14ac:dyDescent="0.2">
      <c r="A46" t="s">
        <v>27</v>
      </c>
      <c r="B46">
        <v>2015</v>
      </c>
      <c r="C46">
        <v>3303888.406</v>
      </c>
      <c r="D46" t="s">
        <v>16</v>
      </c>
      <c r="E46">
        <v>30</v>
      </c>
      <c r="F46">
        <v>0.80016394400000002</v>
      </c>
      <c r="G46">
        <v>7002834.8559999997</v>
      </c>
      <c r="H46">
        <v>0</v>
      </c>
      <c r="I46">
        <v>7.5003827999999995E-2</v>
      </c>
      <c r="J46">
        <v>0</v>
      </c>
      <c r="K46">
        <v>0</v>
      </c>
      <c r="L46">
        <v>0</v>
      </c>
      <c r="M46">
        <v>1</v>
      </c>
      <c r="N46" t="s">
        <v>17</v>
      </c>
      <c r="O46" s="1">
        <v>0</v>
      </c>
      <c r="P46" s="2">
        <f t="shared" si="0"/>
        <v>9051.7490575342472</v>
      </c>
      <c r="Q46" s="3">
        <f t="shared" si="1"/>
        <v>7.0028348559999998</v>
      </c>
    </row>
    <row r="47" spans="1:17" x14ac:dyDescent="0.2">
      <c r="A47" t="s">
        <v>27</v>
      </c>
      <c r="B47">
        <v>2015</v>
      </c>
      <c r="C47">
        <v>10441918.91</v>
      </c>
      <c r="D47" t="s">
        <v>16</v>
      </c>
      <c r="E47">
        <v>30</v>
      </c>
      <c r="F47">
        <v>0.90037616399999998</v>
      </c>
      <c r="G47">
        <v>17585704.600000001</v>
      </c>
      <c r="H47">
        <v>0</v>
      </c>
      <c r="I47">
        <v>6.3920063999999999E-2</v>
      </c>
      <c r="J47">
        <v>0</v>
      </c>
      <c r="K47">
        <v>0</v>
      </c>
      <c r="L47">
        <v>0</v>
      </c>
      <c r="M47">
        <v>1</v>
      </c>
      <c r="N47" t="s">
        <v>17</v>
      </c>
      <c r="O47" s="1">
        <v>0</v>
      </c>
      <c r="P47" s="2">
        <f t="shared" si="0"/>
        <v>28607.99701369863</v>
      </c>
      <c r="Q47" s="3">
        <f t="shared" si="1"/>
        <v>17.585704600000003</v>
      </c>
    </row>
    <row r="48" spans="1:17" x14ac:dyDescent="0.2">
      <c r="A48" t="s">
        <v>27</v>
      </c>
      <c r="B48">
        <v>2015</v>
      </c>
      <c r="C48">
        <v>33001620.27</v>
      </c>
      <c r="D48" t="s">
        <v>16</v>
      </c>
      <c r="E48">
        <v>30</v>
      </c>
      <c r="F48">
        <v>0.97866496000000003</v>
      </c>
      <c r="G48">
        <v>49559534.140000001</v>
      </c>
      <c r="H48">
        <v>0</v>
      </c>
      <c r="I48">
        <v>5.8505546999999998E-2</v>
      </c>
      <c r="J48">
        <v>0</v>
      </c>
      <c r="K48">
        <v>0</v>
      </c>
      <c r="L48">
        <v>0</v>
      </c>
      <c r="M48">
        <v>1</v>
      </c>
      <c r="N48" t="s">
        <v>17</v>
      </c>
      <c r="O48" s="1">
        <v>0</v>
      </c>
      <c r="P48" s="2">
        <f t="shared" si="0"/>
        <v>90415.398000000001</v>
      </c>
      <c r="Q48" s="3">
        <f t="shared" si="1"/>
        <v>49.559534140000004</v>
      </c>
    </row>
    <row r="49" spans="1:17" x14ac:dyDescent="0.2">
      <c r="A49" t="s">
        <v>27</v>
      </c>
      <c r="B49">
        <v>2015</v>
      </c>
      <c r="C49">
        <v>104301417.09999999</v>
      </c>
      <c r="D49" t="s">
        <v>16</v>
      </c>
      <c r="E49">
        <v>30</v>
      </c>
      <c r="F49">
        <v>0.99249975999999995</v>
      </c>
      <c r="G49">
        <v>152833961.40000001</v>
      </c>
      <c r="H49">
        <v>0</v>
      </c>
      <c r="I49">
        <v>5.6183586000000001E-2</v>
      </c>
      <c r="J49">
        <v>0</v>
      </c>
      <c r="K49">
        <v>0</v>
      </c>
      <c r="L49">
        <v>0</v>
      </c>
      <c r="M49">
        <v>1</v>
      </c>
      <c r="N49" t="s">
        <v>17</v>
      </c>
      <c r="O49" s="1">
        <v>0</v>
      </c>
      <c r="P49" s="2">
        <f t="shared" si="0"/>
        <v>285757.30712328764</v>
      </c>
      <c r="Q49" s="3">
        <f t="shared" si="1"/>
        <v>152.83396139999999</v>
      </c>
    </row>
    <row r="50" spans="1:17" x14ac:dyDescent="0.2">
      <c r="A50" t="s">
        <v>27</v>
      </c>
      <c r="B50">
        <v>2015</v>
      </c>
      <c r="C50">
        <v>329643985</v>
      </c>
      <c r="D50" t="s">
        <v>16</v>
      </c>
      <c r="E50">
        <v>30</v>
      </c>
      <c r="F50">
        <v>0.99830818399999999</v>
      </c>
      <c r="G50">
        <v>478879818.19999999</v>
      </c>
      <c r="H50">
        <v>0</v>
      </c>
      <c r="I50">
        <v>5.5185775999999999E-2</v>
      </c>
      <c r="J50">
        <v>0</v>
      </c>
      <c r="K50">
        <v>0</v>
      </c>
      <c r="L50">
        <v>0</v>
      </c>
      <c r="M50">
        <v>1</v>
      </c>
      <c r="N50" t="s">
        <v>17</v>
      </c>
      <c r="O50" s="1">
        <v>0</v>
      </c>
      <c r="P50" s="2">
        <f t="shared" si="0"/>
        <v>903134.20547945204</v>
      </c>
      <c r="Q50" s="3">
        <f t="shared" si="1"/>
        <v>478.87981819999999</v>
      </c>
    </row>
    <row r="51" spans="1:17" x14ac:dyDescent="0.2">
      <c r="A51" t="s">
        <v>27</v>
      </c>
      <c r="B51">
        <v>2015</v>
      </c>
      <c r="C51">
        <v>1041837780</v>
      </c>
      <c r="D51" t="s">
        <v>16</v>
      </c>
      <c r="E51">
        <v>30</v>
      </c>
      <c r="F51">
        <v>0.89939281400000004</v>
      </c>
      <c r="G51">
        <v>1510553069</v>
      </c>
      <c r="H51">
        <v>0</v>
      </c>
      <c r="I51">
        <v>5.4760528000000003E-2</v>
      </c>
      <c r="J51">
        <v>0</v>
      </c>
      <c r="K51">
        <v>0</v>
      </c>
      <c r="L51">
        <v>0</v>
      </c>
      <c r="M51">
        <v>1</v>
      </c>
      <c r="N51" t="s">
        <v>17</v>
      </c>
      <c r="O51" s="1">
        <v>0</v>
      </c>
      <c r="P51" s="2">
        <f t="shared" si="0"/>
        <v>2854350.0821917807</v>
      </c>
      <c r="Q51" s="3">
        <f t="shared" si="1"/>
        <v>1510.5530690000001</v>
      </c>
    </row>
    <row r="52" spans="1:17" x14ac:dyDescent="0.2">
      <c r="A52" t="s">
        <v>27</v>
      </c>
      <c r="B52">
        <v>2020</v>
      </c>
      <c r="C52">
        <v>365</v>
      </c>
      <c r="D52" t="s">
        <v>16</v>
      </c>
      <c r="E52">
        <v>30</v>
      </c>
      <c r="F52">
        <v>0</v>
      </c>
      <c r="G52">
        <v>3339432.1749999998</v>
      </c>
      <c r="H52">
        <v>0</v>
      </c>
      <c r="I52">
        <v>9.3429406000000007E-2</v>
      </c>
      <c r="J52">
        <v>0</v>
      </c>
      <c r="K52">
        <v>0</v>
      </c>
      <c r="L52">
        <v>0</v>
      </c>
      <c r="M52">
        <v>1</v>
      </c>
      <c r="N52" t="s">
        <v>17</v>
      </c>
      <c r="O52" s="1">
        <v>0</v>
      </c>
      <c r="P52" s="2">
        <f t="shared" si="0"/>
        <v>1</v>
      </c>
      <c r="Q52" s="3">
        <f t="shared" si="1"/>
        <v>3.3394321749999998</v>
      </c>
    </row>
    <row r="53" spans="1:17" x14ac:dyDescent="0.2">
      <c r="A53" t="s">
        <v>27</v>
      </c>
      <c r="B53">
        <v>2020</v>
      </c>
      <c r="C53">
        <v>1044370.941</v>
      </c>
      <c r="D53" t="s">
        <v>16</v>
      </c>
      <c r="E53">
        <v>30</v>
      </c>
      <c r="F53">
        <v>0</v>
      </c>
      <c r="G53">
        <v>3339432.1749999998</v>
      </c>
      <c r="H53">
        <v>0</v>
      </c>
      <c r="I53">
        <v>9.3429406000000007E-2</v>
      </c>
      <c r="J53">
        <v>0</v>
      </c>
      <c r="K53">
        <v>0</v>
      </c>
      <c r="L53">
        <v>0</v>
      </c>
      <c r="M53">
        <v>1</v>
      </c>
      <c r="N53" t="s">
        <v>17</v>
      </c>
      <c r="O53" s="1">
        <v>0</v>
      </c>
      <c r="P53" s="2">
        <f t="shared" si="0"/>
        <v>2861.2902493150686</v>
      </c>
      <c r="Q53" s="3">
        <f t="shared" si="1"/>
        <v>3.3394321749999998</v>
      </c>
    </row>
    <row r="54" spans="1:17" x14ac:dyDescent="0.2">
      <c r="A54" t="s">
        <v>27</v>
      </c>
      <c r="B54">
        <v>2020</v>
      </c>
      <c r="C54">
        <v>1045370.941</v>
      </c>
      <c r="D54" t="s">
        <v>16</v>
      </c>
      <c r="E54">
        <v>30</v>
      </c>
      <c r="F54">
        <v>0.39793920399999999</v>
      </c>
      <c r="G54">
        <v>3035847.432</v>
      </c>
      <c r="H54">
        <v>0</v>
      </c>
      <c r="I54">
        <v>0.10097110099999999</v>
      </c>
      <c r="J54">
        <v>0</v>
      </c>
      <c r="K54">
        <v>0</v>
      </c>
      <c r="L54">
        <v>0</v>
      </c>
      <c r="M54">
        <v>1</v>
      </c>
      <c r="N54" t="s">
        <v>17</v>
      </c>
      <c r="O54" s="1">
        <v>0</v>
      </c>
      <c r="P54" s="2">
        <f t="shared" si="0"/>
        <v>2864.0299753424656</v>
      </c>
      <c r="Q54" s="3">
        <f t="shared" si="1"/>
        <v>3.0358474320000002</v>
      </c>
    </row>
    <row r="55" spans="1:17" x14ac:dyDescent="0.2">
      <c r="A55" t="s">
        <v>27</v>
      </c>
      <c r="B55">
        <v>2020</v>
      </c>
      <c r="C55">
        <v>1858437.2279999999</v>
      </c>
      <c r="D55" t="s">
        <v>16</v>
      </c>
      <c r="E55">
        <v>30</v>
      </c>
      <c r="F55">
        <v>0.60238054200000002</v>
      </c>
      <c r="G55">
        <v>3816945.7289999998</v>
      </c>
      <c r="H55">
        <v>0</v>
      </c>
      <c r="I55">
        <v>8.8672303999999993E-2</v>
      </c>
      <c r="J55">
        <v>0</v>
      </c>
      <c r="K55">
        <v>0</v>
      </c>
      <c r="L55">
        <v>0</v>
      </c>
      <c r="M55">
        <v>1</v>
      </c>
      <c r="N55" t="s">
        <v>17</v>
      </c>
      <c r="O55" s="1">
        <v>0</v>
      </c>
      <c r="P55" s="2">
        <f t="shared" si="0"/>
        <v>5091.6088438356164</v>
      </c>
      <c r="Q55" s="3">
        <f t="shared" si="1"/>
        <v>3.816945729</v>
      </c>
    </row>
    <row r="56" spans="1:17" x14ac:dyDescent="0.2">
      <c r="A56" t="s">
        <v>27</v>
      </c>
      <c r="B56">
        <v>2020</v>
      </c>
      <c r="C56">
        <v>3303888.406</v>
      </c>
      <c r="D56" t="s">
        <v>16</v>
      </c>
      <c r="E56">
        <v>30</v>
      </c>
      <c r="F56">
        <v>0.78379662900000002</v>
      </c>
      <c r="G56">
        <v>5398055.0939999996</v>
      </c>
      <c r="H56">
        <v>0</v>
      </c>
      <c r="I56">
        <v>7.8361573000000004E-2</v>
      </c>
      <c r="J56">
        <v>0</v>
      </c>
      <c r="K56">
        <v>0</v>
      </c>
      <c r="L56">
        <v>0</v>
      </c>
      <c r="M56">
        <v>1</v>
      </c>
      <c r="N56" t="s">
        <v>17</v>
      </c>
      <c r="O56" s="1">
        <v>0</v>
      </c>
      <c r="P56" s="2">
        <f t="shared" si="0"/>
        <v>9051.7490575342472</v>
      </c>
      <c r="Q56" s="3">
        <f t="shared" si="1"/>
        <v>5.3980550939999992</v>
      </c>
    </row>
    <row r="57" spans="1:17" x14ac:dyDescent="0.2">
      <c r="A57" t="s">
        <v>27</v>
      </c>
      <c r="B57">
        <v>2020</v>
      </c>
      <c r="C57">
        <v>10441918.91</v>
      </c>
      <c r="D57" t="s">
        <v>16</v>
      </c>
      <c r="E57">
        <v>30</v>
      </c>
      <c r="F57">
        <v>0.89409848400000003</v>
      </c>
      <c r="G57">
        <v>13302815.109999999</v>
      </c>
      <c r="H57">
        <v>0</v>
      </c>
      <c r="I57">
        <v>6.4564565000000004E-2</v>
      </c>
      <c r="J57">
        <v>0</v>
      </c>
      <c r="K57">
        <v>0</v>
      </c>
      <c r="L57">
        <v>0</v>
      </c>
      <c r="M57">
        <v>1</v>
      </c>
      <c r="N57" t="s">
        <v>17</v>
      </c>
      <c r="O57" s="1">
        <v>0</v>
      </c>
      <c r="P57" s="2">
        <f t="shared" si="0"/>
        <v>28607.99701369863</v>
      </c>
      <c r="Q57" s="3">
        <f t="shared" si="1"/>
        <v>13.302815109999999</v>
      </c>
    </row>
    <row r="58" spans="1:17" x14ac:dyDescent="0.2">
      <c r="A58" t="s">
        <v>27</v>
      </c>
      <c r="B58">
        <v>2020</v>
      </c>
      <c r="C58">
        <v>33001620.27</v>
      </c>
      <c r="D58" t="s">
        <v>16</v>
      </c>
      <c r="E58">
        <v>30</v>
      </c>
      <c r="F58">
        <v>0.97635975100000005</v>
      </c>
      <c r="G58">
        <v>37219770.850000001</v>
      </c>
      <c r="H58">
        <v>0</v>
      </c>
      <c r="I58">
        <v>5.7805413999999999E-2</v>
      </c>
      <c r="J58">
        <v>0</v>
      </c>
      <c r="K58">
        <v>0</v>
      </c>
      <c r="L58">
        <v>0</v>
      </c>
      <c r="M58">
        <v>1</v>
      </c>
      <c r="N58" t="s">
        <v>17</v>
      </c>
      <c r="O58" s="1">
        <v>0</v>
      </c>
      <c r="P58" s="2">
        <f t="shared" si="0"/>
        <v>90415.398000000001</v>
      </c>
      <c r="Q58" s="3">
        <f t="shared" si="1"/>
        <v>37.219770850000003</v>
      </c>
    </row>
    <row r="59" spans="1:17" x14ac:dyDescent="0.2">
      <c r="A59" t="s">
        <v>27</v>
      </c>
      <c r="B59">
        <v>2020</v>
      </c>
      <c r="C59">
        <v>104301417.09999999</v>
      </c>
      <c r="D59" t="s">
        <v>16</v>
      </c>
      <c r="E59">
        <v>30</v>
      </c>
      <c r="F59">
        <v>0.99189098799999997</v>
      </c>
      <c r="G59">
        <v>114475964.2</v>
      </c>
      <c r="H59">
        <v>0</v>
      </c>
      <c r="I59">
        <v>5.4880112000000002E-2</v>
      </c>
      <c r="J59">
        <v>0</v>
      </c>
      <c r="K59">
        <v>0</v>
      </c>
      <c r="L59">
        <v>0</v>
      </c>
      <c r="M59">
        <v>1</v>
      </c>
      <c r="N59" t="s">
        <v>17</v>
      </c>
      <c r="O59" s="1">
        <v>0</v>
      </c>
      <c r="P59" s="2">
        <f t="shared" si="0"/>
        <v>285757.30712328764</v>
      </c>
      <c r="Q59" s="3">
        <f t="shared" si="1"/>
        <v>114.47596420000001</v>
      </c>
    </row>
    <row r="60" spans="1:17" x14ac:dyDescent="0.2">
      <c r="A60" t="s">
        <v>27</v>
      </c>
      <c r="B60">
        <v>2020</v>
      </c>
      <c r="C60">
        <v>329643985</v>
      </c>
      <c r="D60" t="s">
        <v>16</v>
      </c>
      <c r="E60">
        <v>30</v>
      </c>
      <c r="F60">
        <v>0.99837883000000005</v>
      </c>
      <c r="G60">
        <v>358440222.10000002</v>
      </c>
      <c r="H60">
        <v>0</v>
      </c>
      <c r="I60">
        <v>5.3623163000000001E-2</v>
      </c>
      <c r="J60">
        <v>0</v>
      </c>
      <c r="K60">
        <v>0</v>
      </c>
      <c r="L60">
        <v>0</v>
      </c>
      <c r="M60">
        <v>1</v>
      </c>
      <c r="N60" t="s">
        <v>17</v>
      </c>
      <c r="O60" s="1">
        <v>0</v>
      </c>
      <c r="P60" s="2">
        <f t="shared" si="0"/>
        <v>903134.20547945204</v>
      </c>
      <c r="Q60" s="3">
        <f t="shared" si="1"/>
        <v>358.44022210000003</v>
      </c>
    </row>
    <row r="61" spans="1:17" x14ac:dyDescent="0.2">
      <c r="A61" t="s">
        <v>27</v>
      </c>
      <c r="B61">
        <v>2020</v>
      </c>
      <c r="C61">
        <v>1041837780</v>
      </c>
      <c r="D61" t="s">
        <v>16</v>
      </c>
      <c r="E61">
        <v>30</v>
      </c>
      <c r="F61">
        <v>0.90125789199999995</v>
      </c>
      <c r="G61">
        <v>1130736721</v>
      </c>
      <c r="H61">
        <v>0</v>
      </c>
      <c r="I61">
        <v>5.3087562999999997E-2</v>
      </c>
      <c r="J61">
        <v>0</v>
      </c>
      <c r="K61">
        <v>0</v>
      </c>
      <c r="L61">
        <v>0</v>
      </c>
      <c r="M61">
        <v>1</v>
      </c>
      <c r="N61" t="s">
        <v>17</v>
      </c>
      <c r="O61" s="1">
        <v>0</v>
      </c>
      <c r="P61" s="2">
        <f t="shared" si="0"/>
        <v>2854350.0821917807</v>
      </c>
      <c r="Q61" s="3">
        <f t="shared" si="1"/>
        <v>1130.736721</v>
      </c>
    </row>
    <row r="62" spans="1:17" x14ac:dyDescent="0.2">
      <c r="A62" t="s">
        <v>27</v>
      </c>
      <c r="B62">
        <v>2025</v>
      </c>
      <c r="C62">
        <v>365</v>
      </c>
      <c r="D62" t="s">
        <v>16</v>
      </c>
      <c r="E62">
        <v>30</v>
      </c>
      <c r="F62">
        <v>0</v>
      </c>
      <c r="G62">
        <v>2467775.4789999998</v>
      </c>
      <c r="H62">
        <v>0</v>
      </c>
      <c r="I62">
        <v>9.3429406000000007E-2</v>
      </c>
      <c r="J62">
        <v>0</v>
      </c>
      <c r="K62">
        <v>0</v>
      </c>
      <c r="L62">
        <v>0</v>
      </c>
      <c r="M62">
        <v>1</v>
      </c>
      <c r="N62" t="s">
        <v>17</v>
      </c>
      <c r="O62" s="1">
        <v>0</v>
      </c>
      <c r="P62" s="2">
        <f t="shared" si="0"/>
        <v>1</v>
      </c>
      <c r="Q62" s="3">
        <f t="shared" si="1"/>
        <v>2.4677754789999997</v>
      </c>
    </row>
    <row r="63" spans="1:17" x14ac:dyDescent="0.2">
      <c r="A63" t="s">
        <v>27</v>
      </c>
      <c r="B63">
        <v>2025</v>
      </c>
      <c r="C63">
        <v>1044370.941</v>
      </c>
      <c r="D63" t="s">
        <v>16</v>
      </c>
      <c r="E63">
        <v>30</v>
      </c>
      <c r="F63">
        <v>0</v>
      </c>
      <c r="G63">
        <v>2467775.4789999998</v>
      </c>
      <c r="H63">
        <v>0</v>
      </c>
      <c r="I63">
        <v>9.3429406000000007E-2</v>
      </c>
      <c r="J63">
        <v>0</v>
      </c>
      <c r="K63">
        <v>0</v>
      </c>
      <c r="L63">
        <v>0</v>
      </c>
      <c r="M63">
        <v>1</v>
      </c>
      <c r="N63" t="s">
        <v>17</v>
      </c>
      <c r="O63" s="1">
        <v>0</v>
      </c>
      <c r="P63" s="2">
        <f t="shared" si="0"/>
        <v>2861.2902493150686</v>
      </c>
      <c r="Q63" s="3">
        <f t="shared" si="1"/>
        <v>2.4677754789999997</v>
      </c>
    </row>
    <row r="64" spans="1:17" x14ac:dyDescent="0.2">
      <c r="A64" t="s">
        <v>27</v>
      </c>
      <c r="B64">
        <v>2025</v>
      </c>
      <c r="C64">
        <v>1045370.941</v>
      </c>
      <c r="D64" t="s">
        <v>16</v>
      </c>
      <c r="E64">
        <v>30</v>
      </c>
      <c r="F64">
        <v>0.35512150100000001</v>
      </c>
      <c r="G64">
        <v>2243432.2540000002</v>
      </c>
      <c r="H64">
        <v>0</v>
      </c>
      <c r="I64">
        <v>0.108512795</v>
      </c>
      <c r="J64">
        <v>0</v>
      </c>
      <c r="K64">
        <v>0</v>
      </c>
      <c r="L64">
        <v>0</v>
      </c>
      <c r="M64">
        <v>1</v>
      </c>
      <c r="N64" t="s">
        <v>17</v>
      </c>
      <c r="O64" s="1">
        <v>0</v>
      </c>
      <c r="P64" s="2">
        <f t="shared" si="0"/>
        <v>2864.0299753424656</v>
      </c>
      <c r="Q64" s="3">
        <f t="shared" si="1"/>
        <v>2.243432254</v>
      </c>
    </row>
    <row r="65" spans="1:17" x14ac:dyDescent="0.2">
      <c r="A65" t="s">
        <v>27</v>
      </c>
      <c r="B65">
        <v>2025</v>
      </c>
      <c r="C65">
        <v>1858437.2279999999</v>
      </c>
      <c r="D65" t="s">
        <v>16</v>
      </c>
      <c r="E65">
        <v>30</v>
      </c>
      <c r="F65">
        <v>0.55773152400000003</v>
      </c>
      <c r="G65">
        <v>2752008.8289999999</v>
      </c>
      <c r="H65">
        <v>0</v>
      </c>
      <c r="I65">
        <v>9.3965034000000003E-2</v>
      </c>
      <c r="J65">
        <v>0</v>
      </c>
      <c r="K65">
        <v>0</v>
      </c>
      <c r="L65">
        <v>0</v>
      </c>
      <c r="M65">
        <v>1</v>
      </c>
      <c r="N65" t="s">
        <v>17</v>
      </c>
      <c r="O65" s="1">
        <v>0</v>
      </c>
      <c r="P65" s="2">
        <f t="shared" si="0"/>
        <v>5091.6088438356164</v>
      </c>
      <c r="Q65" s="3">
        <f t="shared" si="1"/>
        <v>2.7520088289999998</v>
      </c>
    </row>
    <row r="66" spans="1:17" x14ac:dyDescent="0.2">
      <c r="A66" t="s">
        <v>27</v>
      </c>
      <c r="B66">
        <v>2025</v>
      </c>
      <c r="C66">
        <v>3303888.406</v>
      </c>
      <c r="D66" t="s">
        <v>16</v>
      </c>
      <c r="E66">
        <v>30</v>
      </c>
      <c r="F66">
        <v>0.75274610399999997</v>
      </c>
      <c r="G66">
        <v>3793275.3330000001</v>
      </c>
      <c r="H66">
        <v>0</v>
      </c>
      <c r="I66">
        <v>8.1719317E-2</v>
      </c>
      <c r="J66">
        <v>0</v>
      </c>
      <c r="K66">
        <v>0</v>
      </c>
      <c r="L66">
        <v>0</v>
      </c>
      <c r="M66">
        <v>1</v>
      </c>
      <c r="N66" t="s">
        <v>17</v>
      </c>
      <c r="O66" s="1">
        <v>0</v>
      </c>
      <c r="P66" s="2">
        <f t="shared" si="0"/>
        <v>9051.7490575342472</v>
      </c>
      <c r="Q66" s="3">
        <f t="shared" si="1"/>
        <v>3.793275333</v>
      </c>
    </row>
    <row r="67" spans="1:17" x14ac:dyDescent="0.2">
      <c r="A67" t="s">
        <v>27</v>
      </c>
      <c r="B67">
        <v>2025</v>
      </c>
      <c r="C67">
        <v>10441918.91</v>
      </c>
      <c r="D67" t="s">
        <v>16</v>
      </c>
      <c r="E67">
        <v>30</v>
      </c>
      <c r="F67">
        <v>0.88172724499999999</v>
      </c>
      <c r="G67">
        <v>9019925.6119999997</v>
      </c>
      <c r="H67">
        <v>0</v>
      </c>
      <c r="I67">
        <v>6.5209065999999996E-2</v>
      </c>
      <c r="J67">
        <v>0</v>
      </c>
      <c r="K67">
        <v>0</v>
      </c>
      <c r="L67">
        <v>0</v>
      </c>
      <c r="M67">
        <v>1</v>
      </c>
      <c r="N67" t="s">
        <v>17</v>
      </c>
      <c r="O67" s="1">
        <v>0</v>
      </c>
      <c r="P67" s="2">
        <f t="shared" ref="P67:P81" si="2">C67/365</f>
        <v>28607.99701369863</v>
      </c>
      <c r="Q67" s="3">
        <f t="shared" ref="Q67:Q81" si="3">G67/1000000</f>
        <v>9.0199256119999998</v>
      </c>
    </row>
    <row r="68" spans="1:17" x14ac:dyDescent="0.2">
      <c r="A68" t="s">
        <v>27</v>
      </c>
      <c r="B68">
        <v>2025</v>
      </c>
      <c r="C68">
        <v>33001620.27</v>
      </c>
      <c r="D68" t="s">
        <v>16</v>
      </c>
      <c r="E68">
        <v>30</v>
      </c>
      <c r="F68">
        <v>0.97174960499999996</v>
      </c>
      <c r="G68">
        <v>24880007.57</v>
      </c>
      <c r="H68">
        <v>0</v>
      </c>
      <c r="I68">
        <v>5.7105281000000001E-2</v>
      </c>
      <c r="J68">
        <v>0</v>
      </c>
      <c r="K68">
        <v>0</v>
      </c>
      <c r="L68">
        <v>0</v>
      </c>
      <c r="M68">
        <v>1</v>
      </c>
      <c r="N68" t="s">
        <v>17</v>
      </c>
      <c r="O68" s="1">
        <v>0</v>
      </c>
      <c r="P68" s="2">
        <f t="shared" si="2"/>
        <v>90415.398000000001</v>
      </c>
      <c r="Q68" s="3">
        <f t="shared" si="3"/>
        <v>24.88000757</v>
      </c>
    </row>
    <row r="69" spans="1:17" x14ac:dyDescent="0.2">
      <c r="A69" t="s">
        <v>27</v>
      </c>
      <c r="B69">
        <v>2025</v>
      </c>
      <c r="C69">
        <v>104301417.09999999</v>
      </c>
      <c r="D69" t="s">
        <v>16</v>
      </c>
      <c r="E69">
        <v>30</v>
      </c>
      <c r="F69">
        <v>0.99066737199999999</v>
      </c>
      <c r="G69">
        <v>76117966.900000006</v>
      </c>
      <c r="H69">
        <v>0</v>
      </c>
      <c r="I69">
        <v>5.3576639000000002E-2</v>
      </c>
      <c r="J69">
        <v>0</v>
      </c>
      <c r="K69">
        <v>0</v>
      </c>
      <c r="L69">
        <v>0</v>
      </c>
      <c r="M69">
        <v>1</v>
      </c>
      <c r="N69" t="s">
        <v>17</v>
      </c>
      <c r="O69" s="1">
        <v>0</v>
      </c>
      <c r="P69" s="2">
        <f t="shared" si="2"/>
        <v>285757.30712328764</v>
      </c>
      <c r="Q69" s="3">
        <f t="shared" si="3"/>
        <v>76.117966899999999</v>
      </c>
    </row>
    <row r="70" spans="1:17" x14ac:dyDescent="0.2">
      <c r="A70" t="s">
        <v>27</v>
      </c>
      <c r="B70">
        <v>2025</v>
      </c>
      <c r="C70">
        <v>329643985</v>
      </c>
      <c r="D70" t="s">
        <v>16</v>
      </c>
      <c r="E70">
        <v>30</v>
      </c>
      <c r="F70">
        <v>0.99852095799999996</v>
      </c>
      <c r="G70">
        <v>238000625.90000001</v>
      </c>
      <c r="H70">
        <v>0</v>
      </c>
      <c r="I70">
        <v>5.2060548999999998E-2</v>
      </c>
      <c r="J70">
        <v>0</v>
      </c>
      <c r="K70">
        <v>0</v>
      </c>
      <c r="L70">
        <v>0</v>
      </c>
      <c r="M70">
        <v>1</v>
      </c>
      <c r="N70" t="s">
        <v>17</v>
      </c>
      <c r="O70" s="1">
        <v>0</v>
      </c>
      <c r="P70" s="2">
        <f t="shared" si="2"/>
        <v>903134.20547945204</v>
      </c>
      <c r="Q70" s="3">
        <f t="shared" si="3"/>
        <v>238.00062590000002</v>
      </c>
    </row>
    <row r="71" spans="1:17" x14ac:dyDescent="0.2">
      <c r="A71" t="s">
        <v>27</v>
      </c>
      <c r="B71">
        <v>2025</v>
      </c>
      <c r="C71">
        <v>1041837780</v>
      </c>
      <c r="D71" t="s">
        <v>16</v>
      </c>
      <c r="E71">
        <v>30</v>
      </c>
      <c r="F71">
        <v>0.85660343400000005</v>
      </c>
      <c r="G71">
        <v>750920373.29999995</v>
      </c>
      <c r="H71">
        <v>0</v>
      </c>
      <c r="I71">
        <v>5.1414598999999998E-2</v>
      </c>
      <c r="J71">
        <v>0</v>
      </c>
      <c r="K71">
        <v>0</v>
      </c>
      <c r="L71">
        <v>0</v>
      </c>
      <c r="M71">
        <v>1</v>
      </c>
      <c r="N71" t="s">
        <v>17</v>
      </c>
      <c r="O71" s="1">
        <v>0</v>
      </c>
      <c r="P71" s="2">
        <f t="shared" si="2"/>
        <v>2854350.0821917807</v>
      </c>
      <c r="Q71" s="3">
        <f t="shared" si="3"/>
        <v>750.92037329999994</v>
      </c>
    </row>
    <row r="72" spans="1:17" x14ac:dyDescent="0.2">
      <c r="A72" t="s">
        <v>27</v>
      </c>
      <c r="B72">
        <v>2030</v>
      </c>
      <c r="C72">
        <v>365</v>
      </c>
      <c r="D72" t="s">
        <v>16</v>
      </c>
      <c r="E72">
        <v>30</v>
      </c>
      <c r="F72">
        <v>0</v>
      </c>
      <c r="G72">
        <v>2230672.1830000002</v>
      </c>
      <c r="H72">
        <v>0</v>
      </c>
      <c r="I72">
        <v>9.3429406000000007E-2</v>
      </c>
      <c r="J72">
        <v>0</v>
      </c>
      <c r="K72">
        <v>0</v>
      </c>
      <c r="L72">
        <v>0</v>
      </c>
      <c r="M72">
        <v>1</v>
      </c>
      <c r="N72" t="s">
        <v>17</v>
      </c>
      <c r="O72" s="1">
        <v>0</v>
      </c>
      <c r="P72" s="2">
        <f t="shared" si="2"/>
        <v>1</v>
      </c>
      <c r="Q72" s="3">
        <f t="shared" si="3"/>
        <v>2.2306721830000003</v>
      </c>
    </row>
    <row r="73" spans="1:17" x14ac:dyDescent="0.2">
      <c r="A73" t="s">
        <v>27</v>
      </c>
      <c r="B73">
        <v>2030</v>
      </c>
      <c r="C73">
        <v>1044370.941</v>
      </c>
      <c r="D73" t="s">
        <v>16</v>
      </c>
      <c r="E73">
        <v>30</v>
      </c>
      <c r="F73">
        <v>0</v>
      </c>
      <c r="G73">
        <v>2230672.1830000002</v>
      </c>
      <c r="H73">
        <v>0</v>
      </c>
      <c r="I73">
        <v>9.3429406000000007E-2</v>
      </c>
      <c r="J73">
        <v>0</v>
      </c>
      <c r="K73">
        <v>0</v>
      </c>
      <c r="L73">
        <v>0</v>
      </c>
      <c r="M73">
        <v>1</v>
      </c>
      <c r="N73" t="s">
        <v>17</v>
      </c>
      <c r="O73" s="1">
        <v>0</v>
      </c>
      <c r="P73" s="2">
        <f t="shared" si="2"/>
        <v>2861.2902493150686</v>
      </c>
      <c r="Q73" s="3">
        <f t="shared" si="3"/>
        <v>2.2306721830000003</v>
      </c>
    </row>
    <row r="74" spans="1:17" x14ac:dyDescent="0.2">
      <c r="A74" t="s">
        <v>27</v>
      </c>
      <c r="B74">
        <v>2030</v>
      </c>
      <c r="C74">
        <v>1045370.941</v>
      </c>
      <c r="D74" t="s">
        <v>16</v>
      </c>
      <c r="E74">
        <v>30</v>
      </c>
      <c r="F74">
        <v>0.337045276</v>
      </c>
      <c r="G74">
        <v>2027883.8030000001</v>
      </c>
      <c r="H74">
        <v>0</v>
      </c>
      <c r="I74">
        <v>0.112252479</v>
      </c>
      <c r="J74">
        <v>0</v>
      </c>
      <c r="K74">
        <v>0</v>
      </c>
      <c r="L74">
        <v>0</v>
      </c>
      <c r="M74">
        <v>1</v>
      </c>
      <c r="N74" t="s">
        <v>17</v>
      </c>
      <c r="O74" s="1">
        <v>0</v>
      </c>
      <c r="P74" s="2">
        <f t="shared" si="2"/>
        <v>2864.0299753424656</v>
      </c>
      <c r="Q74" s="3">
        <f t="shared" si="3"/>
        <v>2.0278838029999999</v>
      </c>
    </row>
    <row r="75" spans="1:17" x14ac:dyDescent="0.2">
      <c r="A75" t="s">
        <v>27</v>
      </c>
      <c r="B75">
        <v>2030</v>
      </c>
      <c r="C75">
        <v>1858437.2279999999</v>
      </c>
      <c r="D75" t="s">
        <v>16</v>
      </c>
      <c r="E75">
        <v>30</v>
      </c>
      <c r="F75">
        <v>0.53838635499999998</v>
      </c>
      <c r="G75">
        <v>2461858.5049999999</v>
      </c>
      <c r="H75">
        <v>0</v>
      </c>
      <c r="I75">
        <v>9.6695187000000002E-2</v>
      </c>
      <c r="J75">
        <v>0</v>
      </c>
      <c r="K75">
        <v>0</v>
      </c>
      <c r="L75">
        <v>0</v>
      </c>
      <c r="M75">
        <v>1</v>
      </c>
      <c r="N75" t="s">
        <v>17</v>
      </c>
      <c r="O75" s="1">
        <v>0</v>
      </c>
      <c r="P75" s="2">
        <f t="shared" si="2"/>
        <v>5091.6088438356164</v>
      </c>
      <c r="Q75" s="3">
        <f t="shared" si="3"/>
        <v>2.4618585049999999</v>
      </c>
    </row>
    <row r="76" spans="1:17" x14ac:dyDescent="0.2">
      <c r="A76" t="s">
        <v>27</v>
      </c>
      <c r="B76">
        <v>2030</v>
      </c>
      <c r="C76">
        <v>3303888.406</v>
      </c>
      <c r="D76" t="s">
        <v>16</v>
      </c>
      <c r="E76">
        <v>30</v>
      </c>
      <c r="F76">
        <v>0.73886035500000002</v>
      </c>
      <c r="G76">
        <v>3355781.7689999999</v>
      </c>
      <c r="H76">
        <v>0</v>
      </c>
      <c r="I76">
        <v>8.3545388999999998E-2</v>
      </c>
      <c r="J76">
        <v>0</v>
      </c>
      <c r="K76">
        <v>0</v>
      </c>
      <c r="L76">
        <v>0</v>
      </c>
      <c r="M76">
        <v>1</v>
      </c>
      <c r="N76" t="s">
        <v>17</v>
      </c>
      <c r="O76" s="1">
        <v>0</v>
      </c>
      <c r="P76" s="2">
        <f t="shared" si="2"/>
        <v>9051.7490575342472</v>
      </c>
      <c r="Q76" s="3">
        <f t="shared" si="3"/>
        <v>3.355781769</v>
      </c>
    </row>
    <row r="77" spans="1:17" x14ac:dyDescent="0.2">
      <c r="A77" t="s">
        <v>27</v>
      </c>
      <c r="B77">
        <v>2030</v>
      </c>
      <c r="C77">
        <v>10441918.91</v>
      </c>
      <c r="D77" t="s">
        <v>16</v>
      </c>
      <c r="E77">
        <v>30</v>
      </c>
      <c r="F77">
        <v>0.87598057600000001</v>
      </c>
      <c r="G77">
        <v>7853130.7400000002</v>
      </c>
      <c r="H77">
        <v>0</v>
      </c>
      <c r="I77">
        <v>6.5720650000000005E-2</v>
      </c>
      <c r="J77">
        <v>0</v>
      </c>
      <c r="K77">
        <v>0</v>
      </c>
      <c r="L77">
        <v>0</v>
      </c>
      <c r="M77">
        <v>1</v>
      </c>
      <c r="N77" t="s">
        <v>17</v>
      </c>
      <c r="O77" s="1">
        <v>0</v>
      </c>
      <c r="P77" s="2">
        <f t="shared" si="2"/>
        <v>28607.99701369863</v>
      </c>
      <c r="Q77" s="3">
        <f t="shared" si="3"/>
        <v>7.8531307400000001</v>
      </c>
    </row>
    <row r="78" spans="1:17" x14ac:dyDescent="0.2">
      <c r="A78" t="s">
        <v>27</v>
      </c>
      <c r="B78">
        <v>2030</v>
      </c>
      <c r="C78">
        <v>33001620.27</v>
      </c>
      <c r="D78" t="s">
        <v>16</v>
      </c>
      <c r="E78">
        <v>30</v>
      </c>
      <c r="F78">
        <v>0.96959391800000005</v>
      </c>
      <c r="G78">
        <v>21518820.039999999</v>
      </c>
      <c r="H78">
        <v>0</v>
      </c>
      <c r="I78">
        <v>5.6947548000000001E-2</v>
      </c>
      <c r="J78">
        <v>0</v>
      </c>
      <c r="K78">
        <v>0</v>
      </c>
      <c r="L78">
        <v>0</v>
      </c>
      <c r="M78">
        <v>1</v>
      </c>
      <c r="N78" t="s">
        <v>17</v>
      </c>
      <c r="O78" s="1">
        <v>0</v>
      </c>
      <c r="P78" s="2">
        <f t="shared" si="2"/>
        <v>90415.398000000001</v>
      </c>
      <c r="Q78" s="3">
        <f t="shared" si="3"/>
        <v>21.518820039999998</v>
      </c>
    </row>
    <row r="79" spans="1:17" x14ac:dyDescent="0.2">
      <c r="A79" t="s">
        <v>27</v>
      </c>
      <c r="B79">
        <v>2030</v>
      </c>
      <c r="C79">
        <v>104301417.09999999</v>
      </c>
      <c r="D79" t="s">
        <v>16</v>
      </c>
      <c r="E79">
        <v>30</v>
      </c>
      <c r="F79">
        <v>0.99009646600000001</v>
      </c>
      <c r="G79">
        <v>65671632.210000001</v>
      </c>
      <c r="H79">
        <v>0</v>
      </c>
      <c r="I79">
        <v>5.3116590999999998E-2</v>
      </c>
      <c r="J79">
        <v>0</v>
      </c>
      <c r="K79">
        <v>0</v>
      </c>
      <c r="L79">
        <v>0</v>
      </c>
      <c r="M79">
        <v>1</v>
      </c>
      <c r="N79" t="s">
        <v>17</v>
      </c>
      <c r="O79" s="1">
        <v>0</v>
      </c>
      <c r="P79" s="2">
        <f t="shared" si="2"/>
        <v>285757.30712328764</v>
      </c>
      <c r="Q79" s="3">
        <f t="shared" si="3"/>
        <v>65.671632209999999</v>
      </c>
    </row>
    <row r="80" spans="1:17" x14ac:dyDescent="0.2">
      <c r="A80" t="s">
        <v>27</v>
      </c>
      <c r="B80">
        <v>2030</v>
      </c>
      <c r="C80">
        <v>329643985</v>
      </c>
      <c r="D80" t="s">
        <v>16</v>
      </c>
      <c r="E80">
        <v>30</v>
      </c>
      <c r="F80">
        <v>0.99859554500000003</v>
      </c>
      <c r="G80">
        <v>205202863.5</v>
      </c>
      <c r="H80">
        <v>0</v>
      </c>
      <c r="I80">
        <v>5.1470398000000001E-2</v>
      </c>
      <c r="J80">
        <v>0</v>
      </c>
      <c r="K80">
        <v>0</v>
      </c>
      <c r="L80">
        <v>0</v>
      </c>
      <c r="M80">
        <v>1</v>
      </c>
      <c r="N80" t="s">
        <v>17</v>
      </c>
      <c r="O80" s="1">
        <v>0</v>
      </c>
      <c r="P80" s="2">
        <f t="shared" si="2"/>
        <v>903134.20547945204</v>
      </c>
      <c r="Q80" s="3">
        <f t="shared" si="3"/>
        <v>205.20286350000001</v>
      </c>
    </row>
    <row r="81" spans="1:17" x14ac:dyDescent="0.2">
      <c r="A81" t="s">
        <v>27</v>
      </c>
      <c r="B81">
        <v>2030</v>
      </c>
      <c r="C81">
        <v>1041837780</v>
      </c>
      <c r="D81" t="s">
        <v>16</v>
      </c>
      <c r="E81">
        <v>30</v>
      </c>
      <c r="F81">
        <v>1</v>
      </c>
      <c r="G81">
        <v>647495090.89999998</v>
      </c>
      <c r="H81">
        <v>0</v>
      </c>
      <c r="I81">
        <v>5.0769072999999998E-2</v>
      </c>
      <c r="J81">
        <v>0</v>
      </c>
      <c r="K81">
        <v>0</v>
      </c>
      <c r="L81">
        <v>0</v>
      </c>
      <c r="M81">
        <v>1</v>
      </c>
      <c r="N81" t="s">
        <v>17</v>
      </c>
      <c r="O81" s="1">
        <v>0</v>
      </c>
      <c r="P81" s="2">
        <f t="shared" si="2"/>
        <v>2854350.0821917807</v>
      </c>
      <c r="Q81" s="3">
        <f t="shared" si="3"/>
        <v>647.49509089999992</v>
      </c>
    </row>
  </sheetData>
  <autoFilter ref="A1:O1">
    <sortState xmlns:xlrd2="http://schemas.microsoft.com/office/spreadsheetml/2017/richdata2" ref="A2:O81">
      <sortCondition ref="A1:A8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4" workbookViewId="0">
      <selection activeCell="K31" sqref="K31"/>
    </sheetView>
  </sheetViews>
  <sheetFormatPr baseColWidth="10" defaultRowHeight="16" x14ac:dyDescent="0.2"/>
  <cols>
    <col min="1" max="1" width="29" customWidth="1"/>
  </cols>
  <sheetData>
    <row r="1" spans="1:23" ht="98" x14ac:dyDescent="0.2">
      <c r="A1" s="5" t="s">
        <v>0</v>
      </c>
      <c r="B1" s="5" t="s">
        <v>1</v>
      </c>
      <c r="C1" s="5" t="s">
        <v>2</v>
      </c>
      <c r="D1" s="5" t="s">
        <v>40</v>
      </c>
      <c r="E1" s="5" t="s">
        <v>3</v>
      </c>
      <c r="F1" s="5" t="s">
        <v>4</v>
      </c>
      <c r="G1" s="5" t="s">
        <v>5</v>
      </c>
      <c r="H1" s="6" t="s">
        <v>41</v>
      </c>
      <c r="I1" s="6" t="s">
        <v>42</v>
      </c>
      <c r="J1" s="5" t="s">
        <v>43</v>
      </c>
      <c r="K1" s="6" t="s">
        <v>44</v>
      </c>
      <c r="L1" s="6" t="s">
        <v>45</v>
      </c>
      <c r="M1" s="5" t="s">
        <v>46</v>
      </c>
      <c r="N1" s="5" t="s">
        <v>47</v>
      </c>
      <c r="O1" s="5" t="s">
        <v>10</v>
      </c>
      <c r="P1" s="5" t="s">
        <v>11</v>
      </c>
      <c r="Q1" s="5" t="s">
        <v>12</v>
      </c>
      <c r="R1" s="5" t="s">
        <v>14</v>
      </c>
      <c r="S1" s="5" t="s">
        <v>48</v>
      </c>
      <c r="T1" s="5" t="s">
        <v>49</v>
      </c>
      <c r="U1" s="5" t="s">
        <v>50</v>
      </c>
      <c r="V1" s="5" t="s">
        <v>51</v>
      </c>
      <c r="W1" s="5" t="s">
        <v>52</v>
      </c>
    </row>
    <row r="2" spans="1:23" x14ac:dyDescent="0.2">
      <c r="A2" t="s">
        <v>53</v>
      </c>
      <c r="B2">
        <v>2015</v>
      </c>
      <c r="C2">
        <v>1045370.9409860563</v>
      </c>
      <c r="D2">
        <v>2864.0299753042641</v>
      </c>
      <c r="E2" t="s">
        <v>16</v>
      </c>
      <c r="F2">
        <v>30</v>
      </c>
      <c r="G2">
        <v>0.75768436387735383</v>
      </c>
      <c r="H2">
        <v>8914240.9876071513</v>
      </c>
      <c r="I2">
        <v>3112.4817353422204</v>
      </c>
      <c r="J2">
        <v>7.0097555201138001E-2</v>
      </c>
      <c r="K2">
        <v>0</v>
      </c>
      <c r="L2">
        <v>0</v>
      </c>
      <c r="M2">
        <v>9.3429405853018718E-2</v>
      </c>
      <c r="N2">
        <v>0</v>
      </c>
      <c r="O2">
        <v>0</v>
      </c>
      <c r="P2">
        <v>0</v>
      </c>
      <c r="Q2">
        <v>1</v>
      </c>
      <c r="R2">
        <v>0</v>
      </c>
      <c r="W2" t="s">
        <v>54</v>
      </c>
    </row>
    <row r="3" spans="1:23" x14ac:dyDescent="0.2">
      <c r="A3" t="s">
        <v>53</v>
      </c>
      <c r="B3">
        <v>2015</v>
      </c>
      <c r="C3">
        <v>1858437.2284196559</v>
      </c>
      <c r="D3">
        <v>5091.6088449853587</v>
      </c>
      <c r="E3" t="s">
        <v>16</v>
      </c>
      <c r="F3">
        <v>30</v>
      </c>
      <c r="G3">
        <v>0.83350507792388873</v>
      </c>
      <c r="H3">
        <v>13785185.83056468</v>
      </c>
      <c r="I3">
        <v>2707.4322184316025</v>
      </c>
      <c r="J3">
        <v>7.0097555201138001E-2</v>
      </c>
      <c r="K3">
        <v>0</v>
      </c>
      <c r="L3">
        <v>0</v>
      </c>
      <c r="M3">
        <v>8.3379574880222185E-2</v>
      </c>
      <c r="N3">
        <v>0</v>
      </c>
      <c r="O3">
        <v>0</v>
      </c>
      <c r="P3">
        <v>0</v>
      </c>
      <c r="Q3">
        <v>1</v>
      </c>
      <c r="R3">
        <v>0</v>
      </c>
      <c r="W3" t="s">
        <v>54</v>
      </c>
    </row>
    <row r="4" spans="1:23" x14ac:dyDescent="0.2">
      <c r="A4" t="s">
        <v>53</v>
      </c>
      <c r="B4">
        <v>2015</v>
      </c>
      <c r="C4">
        <v>3303888.4060793887</v>
      </c>
      <c r="D4">
        <v>9051.7490577517492</v>
      </c>
      <c r="E4" t="s">
        <v>16</v>
      </c>
      <c r="F4">
        <v>30</v>
      </c>
      <c r="G4">
        <v>0.93330234684260927</v>
      </c>
      <c r="H4">
        <v>22268284.834746905</v>
      </c>
      <c r="I4">
        <v>2460.1085041875704</v>
      </c>
      <c r="J4">
        <v>7.0097555201138001E-2</v>
      </c>
      <c r="K4">
        <v>0</v>
      </c>
      <c r="L4">
        <v>0</v>
      </c>
      <c r="M4">
        <v>7.5003827791004077E-2</v>
      </c>
      <c r="N4">
        <v>0</v>
      </c>
      <c r="O4">
        <v>0</v>
      </c>
      <c r="P4">
        <v>0</v>
      </c>
      <c r="Q4">
        <v>1</v>
      </c>
      <c r="R4">
        <v>0</v>
      </c>
      <c r="W4" t="s">
        <v>54</v>
      </c>
    </row>
    <row r="5" spans="1:23" x14ac:dyDescent="0.2">
      <c r="A5" t="s">
        <v>53</v>
      </c>
      <c r="B5">
        <v>2015</v>
      </c>
      <c r="C5">
        <v>10441918.913041029</v>
      </c>
      <c r="D5">
        <v>28607.997022030217</v>
      </c>
      <c r="E5" t="s">
        <v>16</v>
      </c>
      <c r="F5">
        <v>30</v>
      </c>
      <c r="G5">
        <v>0.9697202781941523</v>
      </c>
      <c r="H5">
        <v>65179230.97823628</v>
      </c>
      <c r="I5">
        <v>2278.3570247173748</v>
      </c>
      <c r="J5">
        <v>7.0097555201138001E-2</v>
      </c>
      <c r="K5">
        <v>0</v>
      </c>
      <c r="L5">
        <v>0</v>
      </c>
      <c r="M5">
        <v>6.3920064367121401E-2</v>
      </c>
      <c r="N5">
        <v>0</v>
      </c>
      <c r="O5">
        <v>0</v>
      </c>
      <c r="P5">
        <v>0</v>
      </c>
      <c r="Q5">
        <v>1</v>
      </c>
      <c r="R5">
        <v>0</v>
      </c>
      <c r="W5" t="s">
        <v>54</v>
      </c>
    </row>
    <row r="6" spans="1:23" x14ac:dyDescent="0.2">
      <c r="A6" t="s">
        <v>53</v>
      </c>
      <c r="B6">
        <v>2015</v>
      </c>
      <c r="C6">
        <v>33001620.268376593</v>
      </c>
      <c r="D6">
        <v>90415.39799555231</v>
      </c>
      <c r="E6" t="s">
        <v>16</v>
      </c>
      <c r="F6">
        <v>30</v>
      </c>
      <c r="G6">
        <v>0.99361476349423994</v>
      </c>
      <c r="H6">
        <v>198944408.65905964</v>
      </c>
      <c r="I6">
        <v>2200.3376976656791</v>
      </c>
      <c r="J6">
        <v>7.0097555201138001E-2</v>
      </c>
      <c r="K6">
        <v>0</v>
      </c>
      <c r="L6">
        <v>0</v>
      </c>
      <c r="M6">
        <v>5.850554701887415E-2</v>
      </c>
      <c r="N6">
        <v>0</v>
      </c>
      <c r="O6">
        <v>0</v>
      </c>
      <c r="P6">
        <v>0</v>
      </c>
      <c r="Q6">
        <v>1</v>
      </c>
      <c r="R6">
        <v>0</v>
      </c>
      <c r="W6" t="s">
        <v>54</v>
      </c>
    </row>
    <row r="7" spans="1:23" x14ac:dyDescent="0.2">
      <c r="A7" t="s">
        <v>53</v>
      </c>
      <c r="B7">
        <v>2015</v>
      </c>
      <c r="C7">
        <v>104301417.14449885</v>
      </c>
      <c r="D7">
        <v>285757.30724520236</v>
      </c>
      <c r="E7" t="s">
        <v>16</v>
      </c>
      <c r="F7">
        <v>30</v>
      </c>
      <c r="G7">
        <v>0.99765644079085147</v>
      </c>
      <c r="H7">
        <v>624159565.57884336</v>
      </c>
      <c r="I7">
        <v>2184.2295883732731</v>
      </c>
      <c r="J7">
        <v>7.0097555201138001E-2</v>
      </c>
      <c r="K7">
        <v>0</v>
      </c>
      <c r="L7">
        <v>0</v>
      </c>
      <c r="M7">
        <v>5.6183586391830721E-2</v>
      </c>
      <c r="N7">
        <v>0</v>
      </c>
      <c r="O7">
        <v>0</v>
      </c>
      <c r="P7">
        <v>0</v>
      </c>
      <c r="Q7">
        <v>1</v>
      </c>
      <c r="R7">
        <v>0</v>
      </c>
      <c r="W7" t="s">
        <v>54</v>
      </c>
    </row>
    <row r="8" spans="1:23" x14ac:dyDescent="0.2">
      <c r="A8" t="s">
        <v>53</v>
      </c>
      <c r="B8">
        <v>2015</v>
      </c>
      <c r="C8">
        <v>329643985.04928035</v>
      </c>
      <c r="D8">
        <v>903134.20561446669</v>
      </c>
      <c r="E8" t="s">
        <v>16</v>
      </c>
      <c r="F8">
        <v>30</v>
      </c>
      <c r="G8">
        <v>0.99945735533758018</v>
      </c>
      <c r="H8">
        <v>1967339772.1118057</v>
      </c>
      <c r="I8">
        <v>2178.3470938001778</v>
      </c>
      <c r="J8">
        <v>7.0097555201138001E-2</v>
      </c>
      <c r="K8">
        <v>0</v>
      </c>
      <c r="L8">
        <v>0</v>
      </c>
      <c r="M8">
        <v>5.5185776302017465E-2</v>
      </c>
      <c r="N8">
        <v>0</v>
      </c>
      <c r="O8">
        <v>0</v>
      </c>
      <c r="P8">
        <v>0</v>
      </c>
      <c r="Q8">
        <v>1</v>
      </c>
      <c r="R8">
        <v>0</v>
      </c>
      <c r="W8" t="s">
        <v>54</v>
      </c>
    </row>
    <row r="9" spans="1:23" x14ac:dyDescent="0.2">
      <c r="A9" t="s">
        <v>53</v>
      </c>
      <c r="B9">
        <v>2015</v>
      </c>
      <c r="C9">
        <v>1041837779.908837</v>
      </c>
      <c r="D9">
        <v>2854350.0819420191</v>
      </c>
      <c r="E9" t="s">
        <v>16</v>
      </c>
      <c r="F9">
        <v>30</v>
      </c>
      <c r="G9">
        <v>1</v>
      </c>
      <c r="H9">
        <v>6213883817.7100716</v>
      </c>
      <c r="I9">
        <v>2176.9872788282232</v>
      </c>
      <c r="J9">
        <v>7.0097555201138001E-2</v>
      </c>
      <c r="K9">
        <v>0</v>
      </c>
      <c r="L9">
        <v>0</v>
      </c>
      <c r="M9">
        <v>5.4760527696012397E-2</v>
      </c>
      <c r="N9">
        <v>0</v>
      </c>
      <c r="O9">
        <v>0</v>
      </c>
      <c r="P9">
        <v>0</v>
      </c>
      <c r="Q9">
        <v>1</v>
      </c>
      <c r="R9">
        <v>0</v>
      </c>
      <c r="W9" t="s">
        <v>54</v>
      </c>
    </row>
    <row r="10" spans="1:23" x14ac:dyDescent="0.2">
      <c r="A10" t="s">
        <v>53</v>
      </c>
      <c r="B10">
        <v>2020</v>
      </c>
      <c r="C10">
        <v>1045370.9409860563</v>
      </c>
      <c r="D10">
        <v>2864.0299753042641</v>
      </c>
      <c r="E10" t="s">
        <v>16</v>
      </c>
      <c r="F10">
        <v>30</v>
      </c>
      <c r="G10">
        <v>0.75532214378645257</v>
      </c>
      <c r="H10">
        <v>7413523.4372317446</v>
      </c>
      <c r="I10">
        <v>2588.4936614338885</v>
      </c>
      <c r="J10">
        <v>7.0097555201138001E-2</v>
      </c>
      <c r="K10">
        <v>0</v>
      </c>
      <c r="L10">
        <v>0</v>
      </c>
      <c r="M10">
        <v>0.10097110050580142</v>
      </c>
      <c r="N10">
        <v>0</v>
      </c>
      <c r="O10">
        <v>0</v>
      </c>
      <c r="P10">
        <v>0</v>
      </c>
      <c r="Q10">
        <v>1</v>
      </c>
      <c r="R10">
        <v>0</v>
      </c>
      <c r="W10" t="s">
        <v>55</v>
      </c>
    </row>
    <row r="11" spans="1:23" x14ac:dyDescent="0.2">
      <c r="A11" t="s">
        <v>53</v>
      </c>
      <c r="B11">
        <v>2020</v>
      </c>
      <c r="C11">
        <v>1858437.2284196559</v>
      </c>
      <c r="D11">
        <v>5091.6088449853587</v>
      </c>
      <c r="E11" t="s">
        <v>16</v>
      </c>
      <c r="F11">
        <v>30</v>
      </c>
      <c r="G11">
        <v>0.83138851147132609</v>
      </c>
      <c r="H11">
        <v>11448870.779778372</v>
      </c>
      <c r="I11">
        <v>2248.5762611270061</v>
      </c>
      <c r="J11">
        <v>7.0097555201138001E-2</v>
      </c>
      <c r="K11">
        <v>0</v>
      </c>
      <c r="L11">
        <v>0</v>
      </c>
      <c r="M11">
        <v>8.8672304331562382E-2</v>
      </c>
      <c r="N11">
        <v>0</v>
      </c>
      <c r="O11">
        <v>0</v>
      </c>
      <c r="P11">
        <v>0</v>
      </c>
      <c r="Q11">
        <v>1</v>
      </c>
      <c r="R11">
        <v>0</v>
      </c>
      <c r="W11" t="s">
        <v>55</v>
      </c>
    </row>
    <row r="12" spans="1:23" x14ac:dyDescent="0.2">
      <c r="A12" t="s">
        <v>53</v>
      </c>
      <c r="B12">
        <v>2020</v>
      </c>
      <c r="C12">
        <v>3303888.4060793887</v>
      </c>
      <c r="D12">
        <v>9051.7490577517492</v>
      </c>
      <c r="E12" t="s">
        <v>16</v>
      </c>
      <c r="F12">
        <v>30</v>
      </c>
      <c r="G12">
        <v>0.93048413129020913</v>
      </c>
      <c r="H12">
        <v>18471744.55647793</v>
      </c>
      <c r="I12">
        <v>2040.6823519548491</v>
      </c>
      <c r="J12">
        <v>7.0097555201138001E-2</v>
      </c>
      <c r="K12">
        <v>0</v>
      </c>
      <c r="L12">
        <v>0</v>
      </c>
      <c r="M12">
        <v>7.836157256057491E-2</v>
      </c>
      <c r="N12">
        <v>0</v>
      </c>
      <c r="O12">
        <v>0</v>
      </c>
      <c r="P12">
        <v>0</v>
      </c>
      <c r="Q12">
        <v>1</v>
      </c>
      <c r="R12">
        <v>0</v>
      </c>
      <c r="W12" t="s">
        <v>55</v>
      </c>
    </row>
    <row r="13" spans="1:23" x14ac:dyDescent="0.2">
      <c r="A13" t="s">
        <v>53</v>
      </c>
      <c r="B13">
        <v>2020</v>
      </c>
      <c r="C13">
        <v>10441918.913041029</v>
      </c>
      <c r="D13">
        <v>28607.997022030217</v>
      </c>
      <c r="E13" t="s">
        <v>16</v>
      </c>
      <c r="F13">
        <v>30</v>
      </c>
      <c r="G13">
        <v>0.96999621143501658</v>
      </c>
      <c r="H13">
        <v>53891709.655873597</v>
      </c>
      <c r="I13">
        <v>1883.7987718739312</v>
      </c>
      <c r="J13">
        <v>7.0097555201138001E-2</v>
      </c>
      <c r="K13">
        <v>0</v>
      </c>
      <c r="L13">
        <v>0</v>
      </c>
      <c r="M13">
        <v>6.4564564959991036E-2</v>
      </c>
      <c r="N13">
        <v>0</v>
      </c>
      <c r="O13">
        <v>0</v>
      </c>
      <c r="P13">
        <v>0</v>
      </c>
      <c r="Q13">
        <v>1</v>
      </c>
      <c r="R13">
        <v>0</v>
      </c>
      <c r="W13" t="s">
        <v>55</v>
      </c>
    </row>
    <row r="14" spans="1:23" x14ac:dyDescent="0.2">
      <c r="A14" t="s">
        <v>53</v>
      </c>
      <c r="B14">
        <v>2020</v>
      </c>
      <c r="C14">
        <v>33001620.268376593</v>
      </c>
      <c r="D14">
        <v>90415.39799555231</v>
      </c>
      <c r="E14" t="s">
        <v>16</v>
      </c>
      <c r="F14">
        <v>30</v>
      </c>
      <c r="G14">
        <v>0.99328164006943664</v>
      </c>
      <c r="H14">
        <v>164544119.49544251</v>
      </c>
      <c r="I14">
        <v>1819.8683315372534</v>
      </c>
      <c r="J14">
        <v>7.0097555201138001E-2</v>
      </c>
      <c r="K14">
        <v>0</v>
      </c>
      <c r="L14">
        <v>0</v>
      </c>
      <c r="M14">
        <v>5.7805413975736075E-2</v>
      </c>
      <c r="N14">
        <v>0</v>
      </c>
      <c r="O14">
        <v>0</v>
      </c>
      <c r="P14">
        <v>0</v>
      </c>
      <c r="Q14">
        <v>1</v>
      </c>
      <c r="R14">
        <v>0</v>
      </c>
      <c r="W14" t="s">
        <v>55</v>
      </c>
    </row>
    <row r="15" spans="1:23" x14ac:dyDescent="0.2">
      <c r="A15" t="s">
        <v>53</v>
      </c>
      <c r="B15">
        <v>2020</v>
      </c>
      <c r="C15">
        <v>104301417.14449885</v>
      </c>
      <c r="D15">
        <v>285757.30724520236</v>
      </c>
      <c r="E15" t="s">
        <v>16</v>
      </c>
      <c r="F15">
        <v>30</v>
      </c>
      <c r="G15">
        <v>0.99760682872807915</v>
      </c>
      <c r="H15">
        <v>516035737.00185823</v>
      </c>
      <c r="I15">
        <v>1805.8531625196861</v>
      </c>
      <c r="J15">
        <v>7.0097555201138001E-2</v>
      </c>
      <c r="K15">
        <v>0</v>
      </c>
      <c r="L15">
        <v>0</v>
      </c>
      <c r="M15">
        <v>5.4880112446017697E-2</v>
      </c>
      <c r="N15">
        <v>0</v>
      </c>
      <c r="O15">
        <v>0</v>
      </c>
      <c r="P15">
        <v>0</v>
      </c>
      <c r="Q15">
        <v>1</v>
      </c>
      <c r="R15">
        <v>0</v>
      </c>
      <c r="W15" t="s">
        <v>55</v>
      </c>
    </row>
    <row r="16" spans="1:23" x14ac:dyDescent="0.2">
      <c r="A16" t="s">
        <v>53</v>
      </c>
      <c r="B16">
        <v>2020</v>
      </c>
      <c r="C16">
        <v>329643985.04928035</v>
      </c>
      <c r="D16">
        <v>903134.20561446669</v>
      </c>
      <c r="E16" t="s">
        <v>16</v>
      </c>
      <c r="F16">
        <v>30</v>
      </c>
      <c r="G16">
        <v>0.99948600036410629</v>
      </c>
      <c r="H16">
        <v>1626442544.6545322</v>
      </c>
      <c r="I16">
        <v>1800.886883193564</v>
      </c>
      <c r="J16">
        <v>7.0097555201138001E-2</v>
      </c>
      <c r="K16">
        <v>0</v>
      </c>
      <c r="L16">
        <v>0</v>
      </c>
      <c r="M16">
        <v>5.3623162591487986E-2</v>
      </c>
      <c r="N16">
        <v>0</v>
      </c>
      <c r="O16">
        <v>0</v>
      </c>
      <c r="P16">
        <v>0</v>
      </c>
      <c r="Q16">
        <v>1</v>
      </c>
      <c r="R16">
        <v>0</v>
      </c>
      <c r="W16" t="s">
        <v>55</v>
      </c>
    </row>
    <row r="17" spans="1:23" x14ac:dyDescent="0.2">
      <c r="A17" t="s">
        <v>53</v>
      </c>
      <c r="B17">
        <v>2020</v>
      </c>
      <c r="C17">
        <v>1041837779.908837</v>
      </c>
      <c r="D17">
        <v>2854350.0819420191</v>
      </c>
      <c r="E17" t="s">
        <v>16</v>
      </c>
      <c r="F17">
        <v>30</v>
      </c>
      <c r="G17">
        <v>1</v>
      </c>
      <c r="H17">
        <v>5137322131.7409735</v>
      </c>
      <c r="I17">
        <v>1799.8220205160276</v>
      </c>
      <c r="J17">
        <v>7.0097555201138001E-2</v>
      </c>
      <c r="K17">
        <v>0</v>
      </c>
      <c r="L17">
        <v>0</v>
      </c>
      <c r="M17">
        <v>5.3087563104016022E-2</v>
      </c>
      <c r="N17">
        <v>0</v>
      </c>
      <c r="O17">
        <v>0</v>
      </c>
      <c r="P17">
        <v>0</v>
      </c>
      <c r="Q17">
        <v>1</v>
      </c>
      <c r="R17">
        <v>0</v>
      </c>
      <c r="W17" t="s">
        <v>55</v>
      </c>
    </row>
    <row r="18" spans="1:23" x14ac:dyDescent="0.2">
      <c r="A18" t="s">
        <v>53</v>
      </c>
      <c r="B18">
        <v>2025</v>
      </c>
      <c r="C18">
        <v>1045370.9409860563</v>
      </c>
      <c r="D18">
        <v>2864.0299753042641</v>
      </c>
      <c r="E18" t="s">
        <v>16</v>
      </c>
      <c r="F18">
        <v>30</v>
      </c>
      <c r="G18">
        <v>0.75175474299439637</v>
      </c>
      <c r="H18">
        <v>5912805.886856338</v>
      </c>
      <c r="I18">
        <v>2064.5055875255575</v>
      </c>
      <c r="J18">
        <v>7.0097555201138001E-2</v>
      </c>
      <c r="K18">
        <v>0</v>
      </c>
      <c r="L18">
        <v>0</v>
      </c>
      <c r="M18">
        <v>0.10851279515858411</v>
      </c>
      <c r="N18">
        <v>0</v>
      </c>
      <c r="O18">
        <v>0</v>
      </c>
      <c r="P18">
        <v>0</v>
      </c>
      <c r="Q18">
        <v>1</v>
      </c>
      <c r="R18">
        <v>0</v>
      </c>
      <c r="W18" t="s">
        <v>56</v>
      </c>
    </row>
    <row r="19" spans="1:23" x14ac:dyDescent="0.2">
      <c r="A19" t="s">
        <v>53</v>
      </c>
      <c r="B19">
        <v>2025</v>
      </c>
      <c r="C19">
        <v>1858437.2284196559</v>
      </c>
      <c r="D19">
        <v>5091.6088449853587</v>
      </c>
      <c r="E19" t="s">
        <v>16</v>
      </c>
      <c r="F19">
        <v>30</v>
      </c>
      <c r="G19">
        <v>0.82818172979334481</v>
      </c>
      <c r="H19">
        <v>9112555.7289920673</v>
      </c>
      <c r="I19">
        <v>1789.7203038224104</v>
      </c>
      <c r="J19">
        <v>7.0097555201138001E-2</v>
      </c>
      <c r="K19">
        <v>0</v>
      </c>
      <c r="L19">
        <v>0</v>
      </c>
      <c r="M19">
        <v>9.3965033782902593E-2</v>
      </c>
      <c r="N19">
        <v>0</v>
      </c>
      <c r="O19">
        <v>0</v>
      </c>
      <c r="P19">
        <v>0</v>
      </c>
      <c r="Q19">
        <v>1</v>
      </c>
      <c r="R19">
        <v>0</v>
      </c>
      <c r="W19" t="s">
        <v>56</v>
      </c>
    </row>
    <row r="20" spans="1:23" x14ac:dyDescent="0.2">
      <c r="A20" t="s">
        <v>53</v>
      </c>
      <c r="B20">
        <v>2025</v>
      </c>
      <c r="C20">
        <v>3303888.4060793887</v>
      </c>
      <c r="D20">
        <v>9051.7490577517492</v>
      </c>
      <c r="E20" t="s">
        <v>16</v>
      </c>
      <c r="F20">
        <v>30</v>
      </c>
      <c r="G20">
        <v>0.9261902134528619</v>
      </c>
      <c r="H20">
        <v>14675204.278208956</v>
      </c>
      <c r="I20">
        <v>1621.256199722128</v>
      </c>
      <c r="J20">
        <v>7.0097555201138001E-2</v>
      </c>
      <c r="K20">
        <v>0</v>
      </c>
      <c r="L20">
        <v>0</v>
      </c>
      <c r="M20">
        <v>8.1719317330145758E-2</v>
      </c>
      <c r="N20">
        <v>0</v>
      </c>
      <c r="O20">
        <v>0</v>
      </c>
      <c r="P20">
        <v>0</v>
      </c>
      <c r="Q20">
        <v>1</v>
      </c>
      <c r="R20">
        <v>0</v>
      </c>
      <c r="W20" t="s">
        <v>56</v>
      </c>
    </row>
    <row r="21" spans="1:23" x14ac:dyDescent="0.2">
      <c r="A21" t="s">
        <v>53</v>
      </c>
      <c r="B21">
        <v>2025</v>
      </c>
      <c r="C21">
        <v>10441918.913041029</v>
      </c>
      <c r="D21">
        <v>28607.997022030217</v>
      </c>
      <c r="E21" t="s">
        <v>16</v>
      </c>
      <c r="F21">
        <v>30</v>
      </c>
      <c r="G21">
        <v>0.97041818628176446</v>
      </c>
      <c r="H21">
        <v>42604188.33351092</v>
      </c>
      <c r="I21">
        <v>1489.2405190304873</v>
      </c>
      <c r="J21">
        <v>7.0097555201138001E-2</v>
      </c>
      <c r="K21">
        <v>0</v>
      </c>
      <c r="L21">
        <v>0</v>
      </c>
      <c r="M21">
        <v>6.5209065552860671E-2</v>
      </c>
      <c r="N21">
        <v>0</v>
      </c>
      <c r="O21">
        <v>0</v>
      </c>
      <c r="P21">
        <v>0</v>
      </c>
      <c r="Q21">
        <v>1</v>
      </c>
      <c r="R21">
        <v>0</v>
      </c>
      <c r="W21" t="s">
        <v>56</v>
      </c>
    </row>
    <row r="22" spans="1:23" x14ac:dyDescent="0.2">
      <c r="A22" t="s">
        <v>53</v>
      </c>
      <c r="B22">
        <v>2025</v>
      </c>
      <c r="C22">
        <v>33001620.268376593</v>
      </c>
      <c r="D22">
        <v>90415.39799555231</v>
      </c>
      <c r="E22" t="s">
        <v>16</v>
      </c>
      <c r="F22">
        <v>30</v>
      </c>
      <c r="G22">
        <v>0.99277216390670764</v>
      </c>
      <c r="H22">
        <v>130143830.33182538</v>
      </c>
      <c r="I22">
        <v>1439.3989654088277</v>
      </c>
      <c r="J22">
        <v>7.0097555201138001E-2</v>
      </c>
      <c r="K22">
        <v>0</v>
      </c>
      <c r="L22">
        <v>0</v>
      </c>
      <c r="M22">
        <v>5.7105280932598E-2</v>
      </c>
      <c r="N22">
        <v>0</v>
      </c>
      <c r="O22">
        <v>0</v>
      </c>
      <c r="P22">
        <v>0</v>
      </c>
      <c r="Q22">
        <v>1</v>
      </c>
      <c r="R22">
        <v>0</v>
      </c>
      <c r="W22" t="s">
        <v>56</v>
      </c>
    </row>
    <row r="23" spans="1:23" x14ac:dyDescent="0.2">
      <c r="A23" t="s">
        <v>53</v>
      </c>
      <c r="B23">
        <v>2025</v>
      </c>
      <c r="C23">
        <v>104301417.14449885</v>
      </c>
      <c r="D23">
        <v>285757.30724520236</v>
      </c>
      <c r="E23" t="s">
        <v>16</v>
      </c>
      <c r="F23">
        <v>30</v>
      </c>
      <c r="G23">
        <v>0.99753091017920559</v>
      </c>
      <c r="H23">
        <v>407911908.42487335</v>
      </c>
      <c r="I23">
        <v>1427.476736666099</v>
      </c>
      <c r="J23">
        <v>7.0097555201138001E-2</v>
      </c>
      <c r="K23">
        <v>0</v>
      </c>
      <c r="L23">
        <v>0</v>
      </c>
      <c r="M23">
        <v>5.3576638500204672E-2</v>
      </c>
      <c r="N23">
        <v>0</v>
      </c>
      <c r="O23">
        <v>0</v>
      </c>
      <c r="P23">
        <v>0</v>
      </c>
      <c r="Q23">
        <v>1</v>
      </c>
      <c r="R23">
        <v>0</v>
      </c>
      <c r="W23" t="s">
        <v>56</v>
      </c>
    </row>
    <row r="24" spans="1:23" x14ac:dyDescent="0.2">
      <c r="A24" t="s">
        <v>53</v>
      </c>
      <c r="B24">
        <v>2025</v>
      </c>
      <c r="C24">
        <v>329643985.04928035</v>
      </c>
      <c r="D24">
        <v>903134.20561446669</v>
      </c>
      <c r="E24" t="s">
        <v>16</v>
      </c>
      <c r="F24">
        <v>30</v>
      </c>
      <c r="G24">
        <v>0.99952983557483277</v>
      </c>
      <c r="H24">
        <v>1285545317.1972594</v>
      </c>
      <c r="I24">
        <v>1423.4266725869506</v>
      </c>
      <c r="J24">
        <v>7.0097555201138001E-2</v>
      </c>
      <c r="K24">
        <v>0</v>
      </c>
      <c r="L24">
        <v>0</v>
      </c>
      <c r="M24">
        <v>5.2060548880958499E-2</v>
      </c>
      <c r="N24">
        <v>0</v>
      </c>
      <c r="O24">
        <v>0</v>
      </c>
      <c r="P24">
        <v>0</v>
      </c>
      <c r="Q24">
        <v>1</v>
      </c>
      <c r="R24">
        <v>0</v>
      </c>
      <c r="W24" t="s">
        <v>56</v>
      </c>
    </row>
    <row r="25" spans="1:23" x14ac:dyDescent="0.2">
      <c r="A25" t="s">
        <v>53</v>
      </c>
      <c r="B25">
        <v>2025</v>
      </c>
      <c r="C25">
        <v>1041837779.908837</v>
      </c>
      <c r="D25">
        <v>2854350.0819420191</v>
      </c>
      <c r="E25" t="s">
        <v>16</v>
      </c>
      <c r="F25">
        <v>30</v>
      </c>
      <c r="G25">
        <v>1</v>
      </c>
      <c r="H25">
        <v>4060760445.7718759</v>
      </c>
      <c r="I25">
        <v>1422.6567622038322</v>
      </c>
      <c r="J25">
        <v>7.0097555201138001E-2</v>
      </c>
      <c r="K25">
        <v>0</v>
      </c>
      <c r="L25">
        <v>0</v>
      </c>
      <c r="M25">
        <v>5.1414598512019641E-2</v>
      </c>
      <c r="N25">
        <v>0</v>
      </c>
      <c r="O25">
        <v>0</v>
      </c>
      <c r="P25">
        <v>0</v>
      </c>
      <c r="Q25">
        <v>1</v>
      </c>
      <c r="R25">
        <v>0</v>
      </c>
      <c r="W25" t="s">
        <v>56</v>
      </c>
    </row>
    <row r="26" spans="1:23" x14ac:dyDescent="0.2">
      <c r="A26" t="s">
        <v>53</v>
      </c>
      <c r="B26">
        <v>2030</v>
      </c>
      <c r="C26">
        <v>1045370.9409860563</v>
      </c>
      <c r="D26">
        <v>2864.0299753042641</v>
      </c>
      <c r="E26" t="s">
        <v>16</v>
      </c>
      <c r="F26">
        <v>30</v>
      </c>
      <c r="G26">
        <v>0.74859727356211136</v>
      </c>
      <c r="H26">
        <v>5474491.8559297258</v>
      </c>
      <c r="I26">
        <v>1911.4645807253244</v>
      </c>
      <c r="J26">
        <v>7.0097555201138001E-2</v>
      </c>
      <c r="K26">
        <v>0</v>
      </c>
      <c r="L26">
        <v>0</v>
      </c>
      <c r="M26">
        <v>0.11225247860142426</v>
      </c>
      <c r="N26">
        <v>0</v>
      </c>
      <c r="O26">
        <v>0</v>
      </c>
      <c r="P26">
        <v>0</v>
      </c>
      <c r="Q26">
        <v>1</v>
      </c>
      <c r="R26">
        <v>0</v>
      </c>
      <c r="W26" t="s">
        <v>57</v>
      </c>
    </row>
    <row r="27" spans="1:23" x14ac:dyDescent="0.2">
      <c r="A27" t="s">
        <v>53</v>
      </c>
      <c r="B27">
        <v>2030</v>
      </c>
      <c r="C27">
        <v>1858437.2284196559</v>
      </c>
      <c r="D27">
        <v>5091.6088449853587</v>
      </c>
      <c r="E27" t="s">
        <v>16</v>
      </c>
      <c r="F27">
        <v>30</v>
      </c>
      <c r="G27">
        <v>0.8256109538269496</v>
      </c>
      <c r="H27">
        <v>8421731.8489126731</v>
      </c>
      <c r="I27">
        <v>1654.0414052440608</v>
      </c>
      <c r="J27">
        <v>7.0097555201138001E-2</v>
      </c>
      <c r="K27">
        <v>0</v>
      </c>
      <c r="L27">
        <v>0</v>
      </c>
      <c r="M27">
        <v>9.6695186583722892E-2</v>
      </c>
      <c r="N27">
        <v>0</v>
      </c>
      <c r="O27">
        <v>0</v>
      </c>
      <c r="P27">
        <v>0</v>
      </c>
      <c r="Q27">
        <v>1</v>
      </c>
      <c r="R27">
        <v>0</v>
      </c>
      <c r="W27" t="s">
        <v>57</v>
      </c>
    </row>
    <row r="28" spans="1:23" x14ac:dyDescent="0.2">
      <c r="A28" t="s">
        <v>53</v>
      </c>
      <c r="B28">
        <v>2030</v>
      </c>
      <c r="C28">
        <v>3303888.4060793887</v>
      </c>
      <c r="D28">
        <v>9051.7490577517492</v>
      </c>
      <c r="E28" t="s">
        <v>16</v>
      </c>
      <c r="F28">
        <v>30</v>
      </c>
      <c r="G28">
        <v>0.9239403259628528</v>
      </c>
      <c r="H28">
        <v>13542629.220373942</v>
      </c>
      <c r="I28">
        <v>1496.1339663715364</v>
      </c>
      <c r="J28">
        <v>7.0097555201138001E-2</v>
      </c>
      <c r="K28">
        <v>0</v>
      </c>
      <c r="L28">
        <v>0</v>
      </c>
      <c r="M28">
        <v>8.3545388737796294E-2</v>
      </c>
      <c r="N28">
        <v>0</v>
      </c>
      <c r="O28">
        <v>0</v>
      </c>
      <c r="P28">
        <v>0</v>
      </c>
      <c r="Q28">
        <v>1</v>
      </c>
      <c r="R28">
        <v>0</v>
      </c>
      <c r="W28" t="s">
        <v>57</v>
      </c>
    </row>
    <row r="29" spans="1:23" x14ac:dyDescent="0.2">
      <c r="A29" t="s">
        <v>53</v>
      </c>
      <c r="B29">
        <v>2030</v>
      </c>
      <c r="C29">
        <v>10441918.913041029</v>
      </c>
      <c r="D29">
        <v>28607.997022030217</v>
      </c>
      <c r="E29" t="s">
        <v>16</v>
      </c>
      <c r="F29">
        <v>30</v>
      </c>
      <c r="G29">
        <v>0.97028502000620254</v>
      </c>
      <c r="H29">
        <v>39214504.908231109</v>
      </c>
      <c r="I29">
        <v>1370.7532504996109</v>
      </c>
      <c r="J29">
        <v>7.0097555201138001E-2</v>
      </c>
      <c r="K29">
        <v>0</v>
      </c>
      <c r="L29">
        <v>0</v>
      </c>
      <c r="M29">
        <v>6.5720649737537024E-2</v>
      </c>
      <c r="N29">
        <v>0</v>
      </c>
      <c r="O29">
        <v>0</v>
      </c>
      <c r="P29">
        <v>0</v>
      </c>
      <c r="Q29">
        <v>1</v>
      </c>
      <c r="R29">
        <v>0</v>
      </c>
      <c r="W29" t="s">
        <v>57</v>
      </c>
    </row>
    <row r="30" spans="1:23" x14ac:dyDescent="0.2">
      <c r="A30" t="s">
        <v>53</v>
      </c>
      <c r="B30">
        <v>2030</v>
      </c>
      <c r="C30">
        <v>33001620.268376593</v>
      </c>
      <c r="D30">
        <v>90415.39799555231</v>
      </c>
      <c r="E30" t="s">
        <v>16</v>
      </c>
      <c r="F30">
        <v>30</v>
      </c>
      <c r="G30">
        <v>0.99251180955535745</v>
      </c>
      <c r="H30">
        <v>119770944.54128596</v>
      </c>
      <c r="I30">
        <v>1324.6741948443087</v>
      </c>
      <c r="J30">
        <v>7.0097555201138001E-2</v>
      </c>
      <c r="K30">
        <v>0</v>
      </c>
      <c r="L30">
        <v>0</v>
      </c>
      <c r="M30">
        <v>5.6947547851787829E-2</v>
      </c>
      <c r="N30">
        <v>0</v>
      </c>
      <c r="O30">
        <v>0</v>
      </c>
      <c r="P30">
        <v>0</v>
      </c>
      <c r="Q30">
        <v>1</v>
      </c>
      <c r="R30">
        <v>0</v>
      </c>
      <c r="W30" t="s">
        <v>57</v>
      </c>
    </row>
    <row r="31" spans="1:23" x14ac:dyDescent="0.2">
      <c r="A31" t="s">
        <v>53</v>
      </c>
      <c r="B31">
        <v>2030</v>
      </c>
      <c r="C31">
        <v>104301417.14449885</v>
      </c>
      <c r="D31">
        <v>285757.30724520236</v>
      </c>
      <c r="E31" t="s">
        <v>16</v>
      </c>
      <c r="F31">
        <v>30</v>
      </c>
      <c r="G31">
        <v>0.99747846202768331</v>
      </c>
      <c r="H31">
        <v>375287553.12037092</v>
      </c>
      <c r="I31">
        <v>1313.3086839957675</v>
      </c>
      <c r="J31">
        <v>7.0097555201138001E-2</v>
      </c>
      <c r="K31">
        <v>0</v>
      </c>
      <c r="L31">
        <v>0</v>
      </c>
      <c r="M31">
        <v>5.3116591267054536E-2</v>
      </c>
      <c r="N31">
        <v>0</v>
      </c>
      <c r="O31">
        <v>0</v>
      </c>
      <c r="P31">
        <v>0</v>
      </c>
      <c r="Q31">
        <v>1</v>
      </c>
      <c r="R31">
        <v>0</v>
      </c>
      <c r="W31" t="s">
        <v>57</v>
      </c>
    </row>
    <row r="32" spans="1:23" x14ac:dyDescent="0.2">
      <c r="A32" t="s">
        <v>53</v>
      </c>
      <c r="B32">
        <v>2030</v>
      </c>
      <c r="C32">
        <v>329643985.04928035</v>
      </c>
      <c r="D32">
        <v>903134.20561446669</v>
      </c>
      <c r="E32" t="s">
        <v>16</v>
      </c>
      <c r="F32">
        <v>30</v>
      </c>
      <c r="G32">
        <v>0.99954100472785534</v>
      </c>
      <c r="H32">
        <v>1182657406.9093494</v>
      </c>
      <c r="I32">
        <v>1309.5035040829875</v>
      </c>
      <c r="J32">
        <v>7.0097555201138001E-2</v>
      </c>
      <c r="K32">
        <v>0</v>
      </c>
      <c r="L32">
        <v>0</v>
      </c>
      <c r="M32">
        <v>5.1470398287352677E-2</v>
      </c>
      <c r="N32">
        <v>0</v>
      </c>
      <c r="O32">
        <v>0</v>
      </c>
      <c r="P32">
        <v>0</v>
      </c>
      <c r="Q32">
        <v>1</v>
      </c>
      <c r="R32">
        <v>0</v>
      </c>
      <c r="W32" t="s">
        <v>57</v>
      </c>
    </row>
    <row r="33" spans="1:23" x14ac:dyDescent="0.2">
      <c r="A33" t="s">
        <v>53</v>
      </c>
      <c r="B33">
        <v>2030</v>
      </c>
      <c r="C33">
        <v>1041837779.908837</v>
      </c>
      <c r="D33">
        <v>2854350.0819420191</v>
      </c>
      <c r="E33" t="s">
        <v>16</v>
      </c>
      <c r="F33">
        <v>30</v>
      </c>
      <c r="G33">
        <v>1</v>
      </c>
      <c r="H33">
        <v>3735807738.3816371</v>
      </c>
      <c r="I33">
        <v>1308.812034661109</v>
      </c>
      <c r="J33">
        <v>7.0097555201138001E-2</v>
      </c>
      <c r="K33">
        <v>0</v>
      </c>
      <c r="L33">
        <v>0</v>
      </c>
      <c r="M33">
        <v>5.0769073057077792E-2</v>
      </c>
      <c r="N33">
        <v>0</v>
      </c>
      <c r="O33">
        <v>0</v>
      </c>
      <c r="P33">
        <v>0</v>
      </c>
      <c r="Q33">
        <v>1</v>
      </c>
      <c r="R33">
        <v>0</v>
      </c>
      <c r="W33" t="s">
        <v>57</v>
      </c>
    </row>
    <row r="34" spans="1:23" x14ac:dyDescent="0.2">
      <c r="A34" t="s">
        <v>58</v>
      </c>
      <c r="B34">
        <v>2015</v>
      </c>
      <c r="C34">
        <v>1045370.9409860563</v>
      </c>
      <c r="D34">
        <v>2864.0299753042641</v>
      </c>
      <c r="E34" t="s">
        <v>16</v>
      </c>
      <c r="F34">
        <v>30</v>
      </c>
      <c r="G34">
        <v>0.42254954279821372</v>
      </c>
      <c r="H34">
        <v>3828262.6103597097</v>
      </c>
      <c r="I34">
        <v>1336.6698824278224</v>
      </c>
      <c r="J34">
        <v>7.0097555201138001E-2</v>
      </c>
      <c r="K34">
        <v>0</v>
      </c>
      <c r="L34">
        <v>0</v>
      </c>
      <c r="M34">
        <v>9.3429405853018718E-2</v>
      </c>
      <c r="N34">
        <v>0</v>
      </c>
      <c r="O34">
        <v>0</v>
      </c>
      <c r="P34">
        <v>0</v>
      </c>
      <c r="Q34">
        <v>1</v>
      </c>
      <c r="R34">
        <v>0</v>
      </c>
      <c r="W34" t="s">
        <v>54</v>
      </c>
    </row>
    <row r="35" spans="1:23" x14ac:dyDescent="0.2">
      <c r="A35" t="s">
        <v>58</v>
      </c>
      <c r="B35">
        <v>2015</v>
      </c>
      <c r="C35">
        <v>1858437.2284196559</v>
      </c>
      <c r="D35">
        <v>5091.6088449853587</v>
      </c>
      <c r="E35" t="s">
        <v>16</v>
      </c>
      <c r="F35">
        <v>30</v>
      </c>
      <c r="G35">
        <v>0.62705352696357852</v>
      </c>
      <c r="H35">
        <v>4881882.6290293671</v>
      </c>
      <c r="I35">
        <v>958.8094407207758</v>
      </c>
      <c r="J35">
        <v>7.0097555201138001E-2</v>
      </c>
      <c r="K35">
        <v>0</v>
      </c>
      <c r="L35">
        <v>0</v>
      </c>
      <c r="M35">
        <v>8.3379574880222185E-2</v>
      </c>
      <c r="N35">
        <v>0</v>
      </c>
      <c r="O35">
        <v>0</v>
      </c>
      <c r="P35">
        <v>0</v>
      </c>
      <c r="Q35">
        <v>1</v>
      </c>
      <c r="R35">
        <v>0</v>
      </c>
      <c r="W35" t="s">
        <v>54</v>
      </c>
    </row>
    <row r="36" spans="1:23" x14ac:dyDescent="0.2">
      <c r="A36" t="s">
        <v>58</v>
      </c>
      <c r="B36">
        <v>2015</v>
      </c>
      <c r="C36">
        <v>3303888.4060793887</v>
      </c>
      <c r="D36">
        <v>9051.7490577517492</v>
      </c>
      <c r="E36" t="s">
        <v>16</v>
      </c>
      <c r="F36">
        <v>30</v>
      </c>
      <c r="G36">
        <v>0.80016394420948533</v>
      </c>
      <c r="H36">
        <v>7002834.8556832895</v>
      </c>
      <c r="I36">
        <v>773.64438751052126</v>
      </c>
      <c r="J36">
        <v>7.0097555201138001E-2</v>
      </c>
      <c r="K36">
        <v>0</v>
      </c>
      <c r="L36">
        <v>0</v>
      </c>
      <c r="M36">
        <v>7.5003827791004077E-2</v>
      </c>
      <c r="N36">
        <v>0</v>
      </c>
      <c r="O36">
        <v>0</v>
      </c>
      <c r="P36">
        <v>0</v>
      </c>
      <c r="Q36">
        <v>1</v>
      </c>
      <c r="R36">
        <v>0</v>
      </c>
      <c r="W36" t="s">
        <v>54</v>
      </c>
    </row>
    <row r="37" spans="1:23" x14ac:dyDescent="0.2">
      <c r="A37" t="s">
        <v>58</v>
      </c>
      <c r="B37">
        <v>2015</v>
      </c>
      <c r="C37">
        <v>10441918.913041029</v>
      </c>
      <c r="D37">
        <v>28607.997022030217</v>
      </c>
      <c r="E37" t="s">
        <v>16</v>
      </c>
      <c r="F37">
        <v>30</v>
      </c>
      <c r="G37">
        <v>0.90037616384527897</v>
      </c>
      <c r="H37">
        <v>17585704.603146333</v>
      </c>
      <c r="I37">
        <v>614.71289267836801</v>
      </c>
      <c r="J37">
        <v>7.0097555201138001E-2</v>
      </c>
      <c r="K37">
        <v>0</v>
      </c>
      <c r="L37">
        <v>0</v>
      </c>
      <c r="M37">
        <v>6.3920064367121401E-2</v>
      </c>
      <c r="N37">
        <v>0</v>
      </c>
      <c r="O37">
        <v>0</v>
      </c>
      <c r="P37">
        <v>0</v>
      </c>
      <c r="Q37">
        <v>1</v>
      </c>
      <c r="R37">
        <v>0</v>
      </c>
      <c r="W37" t="s">
        <v>54</v>
      </c>
    </row>
    <row r="38" spans="1:23" x14ac:dyDescent="0.2">
      <c r="A38" t="s">
        <v>58</v>
      </c>
      <c r="B38">
        <v>2015</v>
      </c>
      <c r="C38">
        <v>33001620.268376593</v>
      </c>
      <c r="D38">
        <v>90415.39799555231</v>
      </c>
      <c r="E38" t="s">
        <v>16</v>
      </c>
      <c r="F38">
        <v>30</v>
      </c>
      <c r="G38">
        <v>0.97866496019761795</v>
      </c>
      <c r="H38">
        <v>49559534.137493826</v>
      </c>
      <c r="I38">
        <v>548.13157090711195</v>
      </c>
      <c r="J38">
        <v>7.0097555201138001E-2</v>
      </c>
      <c r="K38">
        <v>0</v>
      </c>
      <c r="L38">
        <v>0</v>
      </c>
      <c r="M38">
        <v>5.850554701887415E-2</v>
      </c>
      <c r="N38">
        <v>0</v>
      </c>
      <c r="O38">
        <v>0</v>
      </c>
      <c r="P38">
        <v>0</v>
      </c>
      <c r="Q38">
        <v>1</v>
      </c>
      <c r="R38">
        <v>0</v>
      </c>
      <c r="W38" t="s">
        <v>54</v>
      </c>
    </row>
    <row r="39" spans="1:23" x14ac:dyDescent="0.2">
      <c r="A39" t="s">
        <v>58</v>
      </c>
      <c r="B39">
        <v>2015</v>
      </c>
      <c r="C39">
        <v>104301417.14449885</v>
      </c>
      <c r="D39">
        <v>285757.30724520236</v>
      </c>
      <c r="E39" t="s">
        <v>16</v>
      </c>
      <c r="F39">
        <v>30</v>
      </c>
      <c r="G39">
        <v>0.99249976026068376</v>
      </c>
      <c r="H39">
        <v>152833961.42779133</v>
      </c>
      <c r="I39">
        <v>534.83833152391685</v>
      </c>
      <c r="J39">
        <v>7.0097555201138001E-2</v>
      </c>
      <c r="K39">
        <v>0</v>
      </c>
      <c r="L39">
        <v>0</v>
      </c>
      <c r="M39">
        <v>5.6183586391830721E-2</v>
      </c>
      <c r="N39">
        <v>0</v>
      </c>
      <c r="O39">
        <v>0</v>
      </c>
      <c r="P39">
        <v>0</v>
      </c>
      <c r="Q39">
        <v>1</v>
      </c>
      <c r="R39">
        <v>0</v>
      </c>
      <c r="W39" t="s">
        <v>54</v>
      </c>
    </row>
    <row r="40" spans="1:23" x14ac:dyDescent="0.2">
      <c r="A40" t="s">
        <v>58</v>
      </c>
      <c r="B40">
        <v>2015</v>
      </c>
      <c r="C40">
        <v>329643985.04928035</v>
      </c>
      <c r="D40">
        <v>903134.20561446669</v>
      </c>
      <c r="E40" t="s">
        <v>16</v>
      </c>
      <c r="F40">
        <v>30</v>
      </c>
      <c r="G40">
        <v>0.99830818403526189</v>
      </c>
      <c r="H40">
        <v>478879818.19019353</v>
      </c>
      <c r="I40">
        <v>530.24214475895906</v>
      </c>
      <c r="J40">
        <v>7.0097555201138001E-2</v>
      </c>
      <c r="K40">
        <v>0</v>
      </c>
      <c r="L40">
        <v>0</v>
      </c>
      <c r="M40">
        <v>5.5185776302017465E-2</v>
      </c>
      <c r="N40">
        <v>0</v>
      </c>
      <c r="O40">
        <v>0</v>
      </c>
      <c r="P40">
        <v>0</v>
      </c>
      <c r="Q40">
        <v>1</v>
      </c>
      <c r="R40">
        <v>0</v>
      </c>
      <c r="W40" t="s">
        <v>54</v>
      </c>
    </row>
    <row r="41" spans="1:23" x14ac:dyDescent="0.2">
      <c r="A41" t="s">
        <v>58</v>
      </c>
      <c r="B41">
        <v>2015</v>
      </c>
      <c r="C41">
        <v>1041837779.908837</v>
      </c>
      <c r="D41">
        <v>2854350.0819420191</v>
      </c>
      <c r="E41" t="s">
        <v>16</v>
      </c>
      <c r="F41">
        <v>30</v>
      </c>
      <c r="G41">
        <v>0.8993928140100963</v>
      </c>
      <c r="H41">
        <v>1510553069.2330401</v>
      </c>
      <c r="I41">
        <v>529.21086267221381</v>
      </c>
      <c r="J41">
        <v>7.0097555201138001E-2</v>
      </c>
      <c r="K41">
        <v>0</v>
      </c>
      <c r="L41">
        <v>0</v>
      </c>
      <c r="M41">
        <v>5.4760527696012397E-2</v>
      </c>
      <c r="N41">
        <v>0</v>
      </c>
      <c r="O41">
        <v>0</v>
      </c>
      <c r="P41">
        <v>0</v>
      </c>
      <c r="Q41">
        <v>1</v>
      </c>
      <c r="R41">
        <v>0</v>
      </c>
      <c r="W41" t="s">
        <v>54</v>
      </c>
    </row>
    <row r="42" spans="1:23" x14ac:dyDescent="0.2">
      <c r="A42" t="s">
        <v>58</v>
      </c>
      <c r="B42">
        <v>2020</v>
      </c>
      <c r="C42">
        <v>1045370.9409860563</v>
      </c>
      <c r="D42">
        <v>2864.0299753042641</v>
      </c>
      <c r="E42" t="s">
        <v>16</v>
      </c>
      <c r="F42">
        <v>30</v>
      </c>
      <c r="G42">
        <v>0.397939204325573</v>
      </c>
      <c r="H42">
        <v>3035847.432222263</v>
      </c>
      <c r="I42">
        <v>1059.9915009268525</v>
      </c>
      <c r="J42">
        <v>7.0097555201138001E-2</v>
      </c>
      <c r="K42">
        <v>0</v>
      </c>
      <c r="L42">
        <v>0</v>
      </c>
      <c r="M42">
        <v>0.10097110050580142</v>
      </c>
      <c r="N42">
        <v>0</v>
      </c>
      <c r="O42">
        <v>0</v>
      </c>
      <c r="P42">
        <v>0</v>
      </c>
      <c r="Q42">
        <v>1</v>
      </c>
      <c r="R42">
        <v>0</v>
      </c>
      <c r="W42" t="s">
        <v>55</v>
      </c>
    </row>
    <row r="43" spans="1:23" x14ac:dyDescent="0.2">
      <c r="A43" t="s">
        <v>58</v>
      </c>
      <c r="B43">
        <v>2020</v>
      </c>
      <c r="C43">
        <v>1858437.2284196559</v>
      </c>
      <c r="D43">
        <v>5091.6088449853587</v>
      </c>
      <c r="E43" t="s">
        <v>16</v>
      </c>
      <c r="F43">
        <v>30</v>
      </c>
      <c r="G43">
        <v>0.60238054220125126</v>
      </c>
      <c r="H43">
        <v>3816945.7288932656</v>
      </c>
      <c r="I43">
        <v>749.65415551363742</v>
      </c>
      <c r="J43">
        <v>7.0097555201138001E-2</v>
      </c>
      <c r="K43">
        <v>0</v>
      </c>
      <c r="L43">
        <v>0</v>
      </c>
      <c r="M43">
        <v>8.8672304331562382E-2</v>
      </c>
      <c r="N43">
        <v>0</v>
      </c>
      <c r="O43">
        <v>0</v>
      </c>
      <c r="P43">
        <v>0</v>
      </c>
      <c r="Q43">
        <v>1</v>
      </c>
      <c r="R43">
        <v>0</v>
      </c>
      <c r="W43" t="s">
        <v>55</v>
      </c>
    </row>
    <row r="44" spans="1:23" x14ac:dyDescent="0.2">
      <c r="A44" t="s">
        <v>58</v>
      </c>
      <c r="B44">
        <v>2020</v>
      </c>
      <c r="C44">
        <v>3303888.4060793887</v>
      </c>
      <c r="D44">
        <v>9051.7490577517492</v>
      </c>
      <c r="E44" t="s">
        <v>16</v>
      </c>
      <c r="F44">
        <v>30</v>
      </c>
      <c r="G44">
        <v>0.78379662869892308</v>
      </c>
      <c r="H44">
        <v>5398055.0942890225</v>
      </c>
      <c r="I44">
        <v>596.35492100460169</v>
      </c>
      <c r="J44">
        <v>7.0097555201138001E-2</v>
      </c>
      <c r="K44">
        <v>0</v>
      </c>
      <c r="L44">
        <v>0</v>
      </c>
      <c r="M44">
        <v>7.836157256057491E-2</v>
      </c>
      <c r="N44">
        <v>0</v>
      </c>
      <c r="O44">
        <v>0</v>
      </c>
      <c r="P44">
        <v>0</v>
      </c>
      <c r="Q44">
        <v>1</v>
      </c>
      <c r="R44">
        <v>0</v>
      </c>
      <c r="W44" t="s">
        <v>55</v>
      </c>
    </row>
    <row r="45" spans="1:23" x14ac:dyDescent="0.2">
      <c r="A45" t="s">
        <v>58</v>
      </c>
      <c r="B45">
        <v>2020</v>
      </c>
      <c r="C45">
        <v>10441918.913041029</v>
      </c>
      <c r="D45">
        <v>28607.997022030217</v>
      </c>
      <c r="E45" t="s">
        <v>16</v>
      </c>
      <c r="F45">
        <v>30</v>
      </c>
      <c r="G45">
        <v>0.89409848415069781</v>
      </c>
      <c r="H45">
        <v>13302815.107777169</v>
      </c>
      <c r="I45">
        <v>465.00337292167097</v>
      </c>
      <c r="J45">
        <v>7.0097555201138001E-2</v>
      </c>
      <c r="K45">
        <v>0</v>
      </c>
      <c r="L45">
        <v>0</v>
      </c>
      <c r="M45">
        <v>6.4564564959991036E-2</v>
      </c>
      <c r="N45">
        <v>0</v>
      </c>
      <c r="O45">
        <v>0</v>
      </c>
      <c r="P45">
        <v>0</v>
      </c>
      <c r="Q45">
        <v>1</v>
      </c>
      <c r="R45">
        <v>0</v>
      </c>
      <c r="W45" t="s">
        <v>55</v>
      </c>
    </row>
    <row r="46" spans="1:23" x14ac:dyDescent="0.2">
      <c r="A46" t="s">
        <v>58</v>
      </c>
      <c r="B46">
        <v>2020</v>
      </c>
      <c r="C46">
        <v>33001620.268376593</v>
      </c>
      <c r="D46">
        <v>90415.39799555231</v>
      </c>
      <c r="E46" t="s">
        <v>16</v>
      </c>
      <c r="F46">
        <v>30</v>
      </c>
      <c r="G46">
        <v>0.97635975086373361</v>
      </c>
      <c r="H46">
        <v>37219770.853582054</v>
      </c>
      <c r="I46">
        <v>411.65301130912417</v>
      </c>
      <c r="J46">
        <v>7.0097555201138001E-2</v>
      </c>
      <c r="K46">
        <v>0</v>
      </c>
      <c r="L46">
        <v>0</v>
      </c>
      <c r="M46">
        <v>5.7805413975736075E-2</v>
      </c>
      <c r="N46">
        <v>0</v>
      </c>
      <c r="O46">
        <v>0</v>
      </c>
      <c r="P46">
        <v>0</v>
      </c>
      <c r="Q46">
        <v>1</v>
      </c>
      <c r="R46">
        <v>0</v>
      </c>
      <c r="W46" t="s">
        <v>55</v>
      </c>
    </row>
    <row r="47" spans="1:23" x14ac:dyDescent="0.2">
      <c r="A47" t="s">
        <v>58</v>
      </c>
      <c r="B47">
        <v>2020</v>
      </c>
      <c r="C47">
        <v>104301417.14449885</v>
      </c>
      <c r="D47">
        <v>285757.30724520236</v>
      </c>
      <c r="E47" t="s">
        <v>16</v>
      </c>
      <c r="F47">
        <v>30</v>
      </c>
      <c r="G47">
        <v>0.99189098821698551</v>
      </c>
      <c r="H47">
        <v>114475964.16516314</v>
      </c>
      <c r="I47">
        <v>400.6055532533897</v>
      </c>
      <c r="J47">
        <v>7.0097555201138001E-2</v>
      </c>
      <c r="K47">
        <v>0</v>
      </c>
      <c r="L47">
        <v>0</v>
      </c>
      <c r="M47">
        <v>5.4880112446017697E-2</v>
      </c>
      <c r="N47">
        <v>0</v>
      </c>
      <c r="O47">
        <v>0</v>
      </c>
      <c r="P47">
        <v>0</v>
      </c>
      <c r="Q47">
        <v>1</v>
      </c>
      <c r="R47">
        <v>0</v>
      </c>
      <c r="W47" t="s">
        <v>55</v>
      </c>
    </row>
    <row r="48" spans="1:23" x14ac:dyDescent="0.2">
      <c r="A48" t="s">
        <v>58</v>
      </c>
      <c r="B48">
        <v>2020</v>
      </c>
      <c r="C48">
        <v>329643985.04928035</v>
      </c>
      <c r="D48">
        <v>903134.20561446669</v>
      </c>
      <c r="E48" t="s">
        <v>16</v>
      </c>
      <c r="F48">
        <v>30</v>
      </c>
      <c r="G48">
        <v>0.99837882983525961</v>
      </c>
      <c r="H48">
        <v>358440222.06552041</v>
      </c>
      <c r="I48">
        <v>396.88478172703907</v>
      </c>
      <c r="J48">
        <v>7.0097555201138001E-2</v>
      </c>
      <c r="K48">
        <v>0</v>
      </c>
      <c r="L48">
        <v>0</v>
      </c>
      <c r="M48">
        <v>5.3623162591487986E-2</v>
      </c>
      <c r="N48">
        <v>0</v>
      </c>
      <c r="O48">
        <v>0</v>
      </c>
      <c r="P48">
        <v>0</v>
      </c>
      <c r="Q48">
        <v>1</v>
      </c>
      <c r="R48">
        <v>0</v>
      </c>
      <c r="W48" t="s">
        <v>55</v>
      </c>
    </row>
    <row r="49" spans="1:23" x14ac:dyDescent="0.2">
      <c r="A49" t="s">
        <v>58</v>
      </c>
      <c r="B49">
        <v>2020</v>
      </c>
      <c r="C49">
        <v>1041837779.908837</v>
      </c>
      <c r="D49">
        <v>2854350.0819420191</v>
      </c>
      <c r="E49" t="s">
        <v>16</v>
      </c>
      <c r="F49">
        <v>30</v>
      </c>
      <c r="G49">
        <v>0.90125789187242644</v>
      </c>
      <c r="H49">
        <v>1130736721.2591214</v>
      </c>
      <c r="I49">
        <v>396.1450728881162</v>
      </c>
      <c r="J49">
        <v>7.0097555201138001E-2</v>
      </c>
      <c r="K49">
        <v>0</v>
      </c>
      <c r="L49">
        <v>0</v>
      </c>
      <c r="M49">
        <v>5.3087563104016022E-2</v>
      </c>
      <c r="N49">
        <v>0</v>
      </c>
      <c r="O49">
        <v>0</v>
      </c>
      <c r="P49">
        <v>0</v>
      </c>
      <c r="Q49">
        <v>1</v>
      </c>
      <c r="R49">
        <v>0</v>
      </c>
      <c r="W49" t="s">
        <v>55</v>
      </c>
    </row>
    <row r="50" spans="1:23" x14ac:dyDescent="0.2">
      <c r="A50" t="s">
        <v>58</v>
      </c>
      <c r="B50">
        <v>2025</v>
      </c>
      <c r="C50">
        <v>1045370.9409860563</v>
      </c>
      <c r="D50">
        <v>2864.0299753042641</v>
      </c>
      <c r="E50" t="s">
        <v>16</v>
      </c>
      <c r="F50">
        <v>30</v>
      </c>
      <c r="G50">
        <v>0.35512150096918016</v>
      </c>
      <c r="H50">
        <v>2243432.2540848167</v>
      </c>
      <c r="I50">
        <v>783.31311942588252</v>
      </c>
      <c r="J50">
        <v>7.0097555201138001E-2</v>
      </c>
      <c r="K50">
        <v>0</v>
      </c>
      <c r="L50">
        <v>0</v>
      </c>
      <c r="M50">
        <v>0.10851279515858411</v>
      </c>
      <c r="N50">
        <v>0</v>
      </c>
      <c r="O50">
        <v>0</v>
      </c>
      <c r="P50">
        <v>0</v>
      </c>
      <c r="Q50">
        <v>1</v>
      </c>
      <c r="R50">
        <v>0</v>
      </c>
      <c r="W50" t="s">
        <v>56</v>
      </c>
    </row>
    <row r="51" spans="1:23" x14ac:dyDescent="0.2">
      <c r="A51" t="s">
        <v>58</v>
      </c>
      <c r="B51">
        <v>2025</v>
      </c>
      <c r="C51">
        <v>1858437.2284196559</v>
      </c>
      <c r="D51">
        <v>5091.6088449853587</v>
      </c>
      <c r="E51" t="s">
        <v>16</v>
      </c>
      <c r="F51">
        <v>30</v>
      </c>
      <c r="G51">
        <v>0.55773152440529983</v>
      </c>
      <c r="H51">
        <v>2752008.8287571655</v>
      </c>
      <c r="I51">
        <v>540.49887030649916</v>
      </c>
      <c r="J51">
        <v>7.0097555201138001E-2</v>
      </c>
      <c r="K51">
        <v>0</v>
      </c>
      <c r="L51">
        <v>0</v>
      </c>
      <c r="M51">
        <v>9.3965033782902593E-2</v>
      </c>
      <c r="N51">
        <v>0</v>
      </c>
      <c r="O51">
        <v>0</v>
      </c>
      <c r="P51">
        <v>0</v>
      </c>
      <c r="Q51">
        <v>1</v>
      </c>
      <c r="R51">
        <v>0</v>
      </c>
      <c r="W51" t="s">
        <v>56</v>
      </c>
    </row>
    <row r="52" spans="1:23" x14ac:dyDescent="0.2">
      <c r="A52" t="s">
        <v>58</v>
      </c>
      <c r="B52">
        <v>2025</v>
      </c>
      <c r="C52">
        <v>3303888.4060793887</v>
      </c>
      <c r="D52">
        <v>9051.7490577517492</v>
      </c>
      <c r="E52" t="s">
        <v>16</v>
      </c>
      <c r="F52">
        <v>30</v>
      </c>
      <c r="G52">
        <v>0.75274610430335209</v>
      </c>
      <c r="H52">
        <v>3793275.3328947537</v>
      </c>
      <c r="I52">
        <v>419.06545449868207</v>
      </c>
      <c r="J52">
        <v>7.0097555201138001E-2</v>
      </c>
      <c r="K52">
        <v>0</v>
      </c>
      <c r="L52">
        <v>0</v>
      </c>
      <c r="M52">
        <v>8.1719317330145758E-2</v>
      </c>
      <c r="N52">
        <v>0</v>
      </c>
      <c r="O52">
        <v>0</v>
      </c>
      <c r="P52">
        <v>0</v>
      </c>
      <c r="Q52">
        <v>1</v>
      </c>
      <c r="R52">
        <v>0</v>
      </c>
      <c r="W52" t="s">
        <v>56</v>
      </c>
    </row>
    <row r="53" spans="1:23" x14ac:dyDescent="0.2">
      <c r="A53" t="s">
        <v>58</v>
      </c>
      <c r="B53">
        <v>2025</v>
      </c>
      <c r="C53">
        <v>10441918.913041029</v>
      </c>
      <c r="D53">
        <v>28607.997022030217</v>
      </c>
      <c r="E53" t="s">
        <v>16</v>
      </c>
      <c r="F53">
        <v>30</v>
      </c>
      <c r="G53">
        <v>0.88172724528140956</v>
      </c>
      <c r="H53">
        <v>9019925.6124080066</v>
      </c>
      <c r="I53">
        <v>315.29385316497394</v>
      </c>
      <c r="J53">
        <v>7.0097555201138001E-2</v>
      </c>
      <c r="K53">
        <v>0</v>
      </c>
      <c r="L53">
        <v>0</v>
      </c>
      <c r="M53">
        <v>6.5209065552860671E-2</v>
      </c>
      <c r="N53">
        <v>0</v>
      </c>
      <c r="O53">
        <v>0</v>
      </c>
      <c r="P53">
        <v>0</v>
      </c>
      <c r="Q53">
        <v>1</v>
      </c>
      <c r="R53">
        <v>0</v>
      </c>
      <c r="W53" t="s">
        <v>56</v>
      </c>
    </row>
    <row r="54" spans="1:23" x14ac:dyDescent="0.2">
      <c r="A54" t="s">
        <v>58</v>
      </c>
      <c r="B54">
        <v>2025</v>
      </c>
      <c r="C54">
        <v>33001620.268376593</v>
      </c>
      <c r="D54">
        <v>90415.39799555231</v>
      </c>
      <c r="E54" t="s">
        <v>16</v>
      </c>
      <c r="F54">
        <v>30</v>
      </c>
      <c r="G54">
        <v>0.97174960479193229</v>
      </c>
      <c r="H54">
        <v>24880007.569670286</v>
      </c>
      <c r="I54">
        <v>275.17445171113638</v>
      </c>
      <c r="J54">
        <v>7.0097555201138001E-2</v>
      </c>
      <c r="K54">
        <v>0</v>
      </c>
      <c r="L54">
        <v>0</v>
      </c>
      <c r="M54">
        <v>5.7105280932598E-2</v>
      </c>
      <c r="N54">
        <v>0</v>
      </c>
      <c r="O54">
        <v>0</v>
      </c>
      <c r="P54">
        <v>0</v>
      </c>
      <c r="Q54">
        <v>1</v>
      </c>
      <c r="R54">
        <v>0</v>
      </c>
      <c r="W54" t="s">
        <v>56</v>
      </c>
    </row>
    <row r="55" spans="1:23" x14ac:dyDescent="0.2">
      <c r="A55" t="s">
        <v>58</v>
      </c>
      <c r="B55">
        <v>2025</v>
      </c>
      <c r="C55">
        <v>104301417.14449885</v>
      </c>
      <c r="D55">
        <v>285757.30724520236</v>
      </c>
      <c r="E55" t="s">
        <v>16</v>
      </c>
      <c r="F55">
        <v>30</v>
      </c>
      <c r="G55">
        <v>0.99066737196628207</v>
      </c>
      <c r="H55">
        <v>76117966.902534992</v>
      </c>
      <c r="I55">
        <v>266.3727749828625</v>
      </c>
      <c r="J55">
        <v>7.0097555201138001E-2</v>
      </c>
      <c r="K55">
        <v>0</v>
      </c>
      <c r="L55">
        <v>0</v>
      </c>
      <c r="M55">
        <v>5.3576638500204672E-2</v>
      </c>
      <c r="N55">
        <v>0</v>
      </c>
      <c r="O55">
        <v>0</v>
      </c>
      <c r="P55">
        <v>0</v>
      </c>
      <c r="Q55">
        <v>1</v>
      </c>
      <c r="R55">
        <v>0</v>
      </c>
      <c r="W55" t="s">
        <v>56</v>
      </c>
    </row>
    <row r="56" spans="1:23" x14ac:dyDescent="0.2">
      <c r="A56" t="s">
        <v>58</v>
      </c>
      <c r="B56">
        <v>2025</v>
      </c>
      <c r="C56">
        <v>329643985.04928035</v>
      </c>
      <c r="D56">
        <v>903134.20561446669</v>
      </c>
      <c r="E56" t="s">
        <v>16</v>
      </c>
      <c r="F56">
        <v>30</v>
      </c>
      <c r="G56">
        <v>0.99852095848002098</v>
      </c>
      <c r="H56">
        <v>238000625.94084728</v>
      </c>
      <c r="I56">
        <v>263.52741869511902</v>
      </c>
      <c r="J56">
        <v>7.0097555201138001E-2</v>
      </c>
      <c r="K56">
        <v>0</v>
      </c>
      <c r="L56">
        <v>0</v>
      </c>
      <c r="M56">
        <v>5.2060548880958499E-2</v>
      </c>
      <c r="N56">
        <v>0</v>
      </c>
      <c r="O56">
        <v>0</v>
      </c>
      <c r="P56">
        <v>0</v>
      </c>
      <c r="Q56">
        <v>1</v>
      </c>
      <c r="R56">
        <v>0</v>
      </c>
      <c r="W56" t="s">
        <v>56</v>
      </c>
    </row>
    <row r="57" spans="1:23" x14ac:dyDescent="0.2">
      <c r="A57" t="s">
        <v>58</v>
      </c>
      <c r="B57">
        <v>2025</v>
      </c>
      <c r="C57">
        <v>1041837779.908837</v>
      </c>
      <c r="D57">
        <v>2854350.0819420191</v>
      </c>
      <c r="E57" t="s">
        <v>16</v>
      </c>
      <c r="F57">
        <v>30</v>
      </c>
      <c r="G57">
        <v>0.85660343442358311</v>
      </c>
      <c r="H57">
        <v>750920373.28520298</v>
      </c>
      <c r="I57">
        <v>263.07928310401854</v>
      </c>
      <c r="J57">
        <v>7.0097555201138001E-2</v>
      </c>
      <c r="K57">
        <v>0</v>
      </c>
      <c r="L57">
        <v>0</v>
      </c>
      <c r="M57">
        <v>5.1414598512019641E-2</v>
      </c>
      <c r="N57">
        <v>0</v>
      </c>
      <c r="O57">
        <v>0</v>
      </c>
      <c r="P57">
        <v>0</v>
      </c>
      <c r="Q57">
        <v>1</v>
      </c>
      <c r="R57">
        <v>0</v>
      </c>
      <c r="W57" t="s">
        <v>56</v>
      </c>
    </row>
    <row r="58" spans="1:23" x14ac:dyDescent="0.2">
      <c r="A58" t="s">
        <v>58</v>
      </c>
      <c r="B58">
        <v>2030</v>
      </c>
      <c r="C58">
        <v>1045370.9409860563</v>
      </c>
      <c r="D58">
        <v>2864.0299753042641</v>
      </c>
      <c r="E58" t="s">
        <v>16</v>
      </c>
      <c r="F58">
        <v>30</v>
      </c>
      <c r="G58">
        <v>0.3370452755797767</v>
      </c>
      <c r="H58">
        <v>2027883.8030011305</v>
      </c>
      <c r="I58">
        <v>708.0525764349569</v>
      </c>
      <c r="J58">
        <v>7.0097555201138001E-2</v>
      </c>
      <c r="K58">
        <v>0</v>
      </c>
      <c r="L58">
        <v>0</v>
      </c>
      <c r="M58">
        <v>0.11225247860142426</v>
      </c>
      <c r="N58">
        <v>0</v>
      </c>
      <c r="O58">
        <v>0</v>
      </c>
      <c r="P58">
        <v>0</v>
      </c>
      <c r="Q58">
        <v>1</v>
      </c>
      <c r="R58">
        <v>0</v>
      </c>
      <c r="W58" t="s">
        <v>57</v>
      </c>
    </row>
    <row r="59" spans="1:23" x14ac:dyDescent="0.2">
      <c r="A59" t="s">
        <v>58</v>
      </c>
      <c r="B59">
        <v>2030</v>
      </c>
      <c r="C59">
        <v>1858437.2284196559</v>
      </c>
      <c r="D59">
        <v>5091.6088449853587</v>
      </c>
      <c r="E59" t="s">
        <v>16</v>
      </c>
      <c r="F59">
        <v>30</v>
      </c>
      <c r="G59">
        <v>0.53838635531515766</v>
      </c>
      <c r="H59">
        <v>2461858.50493052</v>
      </c>
      <c r="I59">
        <v>483.51288951726201</v>
      </c>
      <c r="J59">
        <v>7.0097555201138001E-2</v>
      </c>
      <c r="K59">
        <v>0</v>
      </c>
      <c r="L59">
        <v>0</v>
      </c>
      <c r="M59">
        <v>9.6695186583722892E-2</v>
      </c>
      <c r="N59">
        <v>0</v>
      </c>
      <c r="O59">
        <v>0</v>
      </c>
      <c r="P59">
        <v>0</v>
      </c>
      <c r="Q59">
        <v>1</v>
      </c>
      <c r="R59">
        <v>0</v>
      </c>
      <c r="W59" t="s">
        <v>57</v>
      </c>
    </row>
    <row r="60" spans="1:23" x14ac:dyDescent="0.2">
      <c r="A60" t="s">
        <v>58</v>
      </c>
      <c r="B60">
        <v>2030</v>
      </c>
      <c r="C60">
        <v>3303888.4060793887</v>
      </c>
      <c r="D60">
        <v>9051.7490577517492</v>
      </c>
      <c r="E60" t="s">
        <v>16</v>
      </c>
      <c r="F60">
        <v>30</v>
      </c>
      <c r="G60">
        <v>0.738860355434519</v>
      </c>
      <c r="H60">
        <v>3355781.7693131412</v>
      </c>
      <c r="I60">
        <v>370.7329652979401</v>
      </c>
      <c r="J60">
        <v>7.0097555201138001E-2</v>
      </c>
      <c r="K60">
        <v>0</v>
      </c>
      <c r="L60">
        <v>0</v>
      </c>
      <c r="M60">
        <v>8.3545388737796294E-2</v>
      </c>
      <c r="N60">
        <v>0</v>
      </c>
      <c r="O60">
        <v>0</v>
      </c>
      <c r="P60">
        <v>0</v>
      </c>
      <c r="Q60">
        <v>1</v>
      </c>
      <c r="R60">
        <v>0</v>
      </c>
      <c r="W60" t="s">
        <v>57</v>
      </c>
    </row>
    <row r="61" spans="1:23" x14ac:dyDescent="0.2">
      <c r="A61" t="s">
        <v>58</v>
      </c>
      <c r="B61">
        <v>2030</v>
      </c>
      <c r="C61">
        <v>10441918.913041029</v>
      </c>
      <c r="D61">
        <v>28607.997022030217</v>
      </c>
      <c r="E61" t="s">
        <v>16</v>
      </c>
      <c r="F61">
        <v>30</v>
      </c>
      <c r="G61">
        <v>0.87598057630410964</v>
      </c>
      <c r="H61">
        <v>7853130.7401176402</v>
      </c>
      <c r="I61">
        <v>274.50823397633059</v>
      </c>
      <c r="J61">
        <v>7.0097555201138001E-2</v>
      </c>
      <c r="K61">
        <v>0</v>
      </c>
      <c r="L61">
        <v>0</v>
      </c>
      <c r="M61">
        <v>6.5720649737537024E-2</v>
      </c>
      <c r="N61">
        <v>0</v>
      </c>
      <c r="O61">
        <v>0</v>
      </c>
      <c r="P61">
        <v>0</v>
      </c>
      <c r="Q61">
        <v>1</v>
      </c>
      <c r="R61">
        <v>0</v>
      </c>
      <c r="W61" t="s">
        <v>57</v>
      </c>
    </row>
    <row r="62" spans="1:23" x14ac:dyDescent="0.2">
      <c r="A62" t="s">
        <v>58</v>
      </c>
      <c r="B62">
        <v>2030</v>
      </c>
      <c r="C62">
        <v>33001620.268376593</v>
      </c>
      <c r="D62">
        <v>90415.39799555231</v>
      </c>
      <c r="E62" t="s">
        <v>16</v>
      </c>
      <c r="F62">
        <v>30</v>
      </c>
      <c r="G62">
        <v>0.96959391835855113</v>
      </c>
      <c r="H62">
        <v>21518820.044801731</v>
      </c>
      <c r="I62">
        <v>237.99950585695899</v>
      </c>
      <c r="J62">
        <v>7.0097555201138001E-2</v>
      </c>
      <c r="K62">
        <v>0</v>
      </c>
      <c r="L62">
        <v>0</v>
      </c>
      <c r="M62">
        <v>5.6947547851787829E-2</v>
      </c>
      <c r="N62">
        <v>0</v>
      </c>
      <c r="O62">
        <v>0</v>
      </c>
      <c r="P62">
        <v>0</v>
      </c>
      <c r="Q62">
        <v>1</v>
      </c>
      <c r="R62">
        <v>0</v>
      </c>
      <c r="W62" t="s">
        <v>57</v>
      </c>
    </row>
    <row r="63" spans="1:23" x14ac:dyDescent="0.2">
      <c r="A63" t="s">
        <v>58</v>
      </c>
      <c r="B63">
        <v>2030</v>
      </c>
      <c r="C63">
        <v>104301417.14449885</v>
      </c>
      <c r="D63">
        <v>285757.30724520236</v>
      </c>
      <c r="E63" t="s">
        <v>16</v>
      </c>
      <c r="F63">
        <v>30</v>
      </c>
      <c r="G63">
        <v>0.99009646633597426</v>
      </c>
      <c r="H63">
        <v>65671632.211074986</v>
      </c>
      <c r="I63">
        <v>229.81610809596387</v>
      </c>
      <c r="J63">
        <v>7.0097555201138001E-2</v>
      </c>
      <c r="K63">
        <v>0</v>
      </c>
      <c r="L63">
        <v>0</v>
      </c>
      <c r="M63">
        <v>5.3116591267054536E-2</v>
      </c>
      <c r="N63">
        <v>0</v>
      </c>
      <c r="O63">
        <v>0</v>
      </c>
      <c r="P63">
        <v>0</v>
      </c>
      <c r="Q63">
        <v>1</v>
      </c>
      <c r="R63">
        <v>0</v>
      </c>
      <c r="W63" t="s">
        <v>57</v>
      </c>
    </row>
    <row r="64" spans="1:23" x14ac:dyDescent="0.2">
      <c r="A64" t="s">
        <v>58</v>
      </c>
      <c r="B64">
        <v>2030</v>
      </c>
      <c r="C64">
        <v>329643985.04928035</v>
      </c>
      <c r="D64">
        <v>903134.20561446669</v>
      </c>
      <c r="E64" t="s">
        <v>16</v>
      </c>
      <c r="F64">
        <v>30</v>
      </c>
      <c r="G64">
        <v>0.99859554512913795</v>
      </c>
      <c r="H64">
        <v>205202863.54346684</v>
      </c>
      <c r="I64">
        <v>227.21192738332024</v>
      </c>
      <c r="J64">
        <v>7.0097555201138001E-2</v>
      </c>
      <c r="K64">
        <v>0</v>
      </c>
      <c r="L64">
        <v>0</v>
      </c>
      <c r="M64">
        <v>5.1470398287352677E-2</v>
      </c>
      <c r="N64">
        <v>0</v>
      </c>
      <c r="O64">
        <v>0</v>
      </c>
      <c r="P64">
        <v>0</v>
      </c>
      <c r="Q64">
        <v>1</v>
      </c>
      <c r="R64">
        <v>0</v>
      </c>
      <c r="W64" t="s">
        <v>57</v>
      </c>
    </row>
    <row r="65" spans="1:23" x14ac:dyDescent="0.2">
      <c r="A65" t="s">
        <v>58</v>
      </c>
      <c r="B65">
        <v>2030</v>
      </c>
      <c r="C65">
        <v>1041837779.908837</v>
      </c>
      <c r="D65">
        <v>2854350.0819420191</v>
      </c>
      <c r="E65" t="s">
        <v>16</v>
      </c>
      <c r="F65">
        <v>30</v>
      </c>
      <c r="G65">
        <v>1</v>
      </c>
      <c r="H65">
        <v>647495090.91396666</v>
      </c>
      <c r="I65">
        <v>226.84501631749015</v>
      </c>
      <c r="J65">
        <v>7.0097555201138001E-2</v>
      </c>
      <c r="K65">
        <v>0</v>
      </c>
      <c r="L65">
        <v>0</v>
      </c>
      <c r="M65">
        <v>5.0769073057077792E-2</v>
      </c>
      <c r="N65">
        <v>0</v>
      </c>
      <c r="O65">
        <v>0</v>
      </c>
      <c r="P65">
        <v>0</v>
      </c>
      <c r="Q65">
        <v>1</v>
      </c>
      <c r="R65">
        <v>0</v>
      </c>
      <c r="W65" t="s">
        <v>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topLeftCell="A10" workbookViewId="0">
      <selection activeCell="Q8" sqref="P8:Q8"/>
    </sheetView>
  </sheetViews>
  <sheetFormatPr baseColWidth="10" defaultRowHeight="16" x14ac:dyDescent="0.2"/>
  <cols>
    <col min="1" max="1" width="34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68</v>
      </c>
      <c r="Q1" t="s">
        <v>69</v>
      </c>
    </row>
    <row r="2" spans="1:17" x14ac:dyDescent="0.2">
      <c r="A2" t="s">
        <v>39</v>
      </c>
      <c r="B2">
        <v>2015</v>
      </c>
      <c r="C2">
        <v>365</v>
      </c>
      <c r="D2" t="s">
        <v>16</v>
      </c>
      <c r="E2">
        <v>30</v>
      </c>
      <c r="F2">
        <v>0</v>
      </c>
      <c r="G2">
        <v>31527302.300000001</v>
      </c>
      <c r="H2">
        <v>0</v>
      </c>
      <c r="I2">
        <v>5.2672037999999997E-2</v>
      </c>
      <c r="J2">
        <v>0</v>
      </c>
      <c r="K2">
        <v>0</v>
      </c>
      <c r="L2">
        <v>0</v>
      </c>
      <c r="M2">
        <v>1</v>
      </c>
      <c r="N2" t="s">
        <v>17</v>
      </c>
      <c r="O2" s="1">
        <v>0</v>
      </c>
      <c r="P2" s="4">
        <f>C2/365</f>
        <v>1</v>
      </c>
      <c r="Q2" s="3">
        <f>G2/1000000</f>
        <v>31.527302300000002</v>
      </c>
    </row>
    <row r="3" spans="1:17" x14ac:dyDescent="0.2">
      <c r="A3" t="s">
        <v>39</v>
      </c>
      <c r="B3">
        <v>2015</v>
      </c>
      <c r="C3">
        <v>1098582.584</v>
      </c>
      <c r="D3" t="s">
        <v>16</v>
      </c>
      <c r="E3">
        <v>30</v>
      </c>
      <c r="F3">
        <v>0</v>
      </c>
      <c r="G3">
        <v>31527302.300000001</v>
      </c>
      <c r="H3">
        <v>0</v>
      </c>
      <c r="I3">
        <v>5.2672037999999997E-2</v>
      </c>
      <c r="J3">
        <v>0</v>
      </c>
      <c r="K3">
        <v>0</v>
      </c>
      <c r="L3">
        <v>0</v>
      </c>
      <c r="M3">
        <v>1</v>
      </c>
      <c r="N3" t="s">
        <v>17</v>
      </c>
      <c r="O3" s="1">
        <v>0</v>
      </c>
      <c r="P3" s="4">
        <f t="shared" ref="P3:P41" si="0">C3/365</f>
        <v>3009.815298630137</v>
      </c>
      <c r="Q3" s="3">
        <f t="shared" ref="Q3:Q41" si="1">G3/1000000</f>
        <v>31.527302300000002</v>
      </c>
    </row>
    <row r="4" spans="1:17" x14ac:dyDescent="0.2">
      <c r="A4" t="s">
        <v>39</v>
      </c>
      <c r="B4">
        <v>2015</v>
      </c>
      <c r="C4">
        <v>1099582.584</v>
      </c>
      <c r="D4" t="s">
        <v>16</v>
      </c>
      <c r="E4">
        <v>30</v>
      </c>
      <c r="F4">
        <v>0.55429916000000001</v>
      </c>
      <c r="G4">
        <v>28661183.91</v>
      </c>
      <c r="H4">
        <v>0</v>
      </c>
      <c r="I4">
        <v>5.2672037999999997E-2</v>
      </c>
      <c r="J4">
        <v>0</v>
      </c>
      <c r="K4">
        <v>0</v>
      </c>
      <c r="L4">
        <v>0</v>
      </c>
      <c r="M4">
        <v>1</v>
      </c>
      <c r="N4" t="s">
        <v>17</v>
      </c>
      <c r="O4" s="1">
        <v>0</v>
      </c>
      <c r="P4" s="4">
        <f t="shared" si="0"/>
        <v>3012.5550246575344</v>
      </c>
      <c r="Q4" s="3">
        <f t="shared" si="1"/>
        <v>28.661183910000002</v>
      </c>
    </row>
    <row r="5" spans="1:17" x14ac:dyDescent="0.2">
      <c r="A5" t="s">
        <v>39</v>
      </c>
      <c r="B5">
        <v>2015</v>
      </c>
      <c r="C5">
        <v>1954813.483</v>
      </c>
      <c r="D5" t="s">
        <v>16</v>
      </c>
      <c r="E5">
        <v>30</v>
      </c>
      <c r="F5">
        <v>0.62399961599999998</v>
      </c>
      <c r="G5">
        <v>39427659.68</v>
      </c>
      <c r="H5">
        <v>0</v>
      </c>
      <c r="I5">
        <v>4.9078265000000003E-2</v>
      </c>
      <c r="J5">
        <v>0</v>
      </c>
      <c r="K5">
        <v>0</v>
      </c>
      <c r="L5">
        <v>0</v>
      </c>
      <c r="M5">
        <v>1</v>
      </c>
      <c r="N5" t="s">
        <v>17</v>
      </c>
      <c r="O5" s="1">
        <v>0</v>
      </c>
      <c r="P5" s="4">
        <f t="shared" si="0"/>
        <v>5355.6533780821919</v>
      </c>
      <c r="Q5" s="3">
        <f t="shared" si="1"/>
        <v>39.427659679999998</v>
      </c>
    </row>
    <row r="6" spans="1:17" x14ac:dyDescent="0.2">
      <c r="A6" t="s">
        <v>39</v>
      </c>
      <c r="B6">
        <v>2015</v>
      </c>
      <c r="C6">
        <v>3475223.97</v>
      </c>
      <c r="D6" t="s">
        <v>16</v>
      </c>
      <c r="E6">
        <v>30</v>
      </c>
      <c r="F6">
        <v>0.69843098999999997</v>
      </c>
      <c r="G6">
        <v>56457864.439999998</v>
      </c>
      <c r="H6">
        <v>0</v>
      </c>
      <c r="I6">
        <v>4.5396935999999999E-2</v>
      </c>
      <c r="J6">
        <v>0</v>
      </c>
      <c r="K6">
        <v>0</v>
      </c>
      <c r="L6">
        <v>0</v>
      </c>
      <c r="M6">
        <v>1</v>
      </c>
      <c r="N6" t="s">
        <v>17</v>
      </c>
      <c r="O6" s="1">
        <v>0</v>
      </c>
      <c r="P6" s="4">
        <f t="shared" si="0"/>
        <v>9521.1615616438357</v>
      </c>
      <c r="Q6" s="3">
        <f t="shared" si="1"/>
        <v>56.457864439999994</v>
      </c>
    </row>
    <row r="7" spans="1:17" x14ac:dyDescent="0.2">
      <c r="A7" t="s">
        <v>39</v>
      </c>
      <c r="B7">
        <v>2015</v>
      </c>
      <c r="C7">
        <v>10983423.9</v>
      </c>
      <c r="D7" t="s">
        <v>16</v>
      </c>
      <c r="E7">
        <v>30</v>
      </c>
      <c r="F7">
        <v>0.75698163200000002</v>
      </c>
      <c r="G7">
        <v>126115593.59999999</v>
      </c>
      <c r="H7">
        <v>0</v>
      </c>
      <c r="I7">
        <v>3.9150019000000001E-2</v>
      </c>
      <c r="J7">
        <v>0</v>
      </c>
      <c r="K7">
        <v>0</v>
      </c>
      <c r="L7">
        <v>0</v>
      </c>
      <c r="M7">
        <v>1</v>
      </c>
      <c r="N7" t="s">
        <v>17</v>
      </c>
      <c r="O7" s="1">
        <v>0</v>
      </c>
      <c r="P7" s="4">
        <f t="shared" si="0"/>
        <v>30091.572328767124</v>
      </c>
      <c r="Q7" s="3">
        <f t="shared" si="1"/>
        <v>126.1155936</v>
      </c>
    </row>
    <row r="8" spans="1:17" x14ac:dyDescent="0.2">
      <c r="A8" t="s">
        <v>39</v>
      </c>
      <c r="B8">
        <v>2015</v>
      </c>
      <c r="C8">
        <v>34713043.450000003</v>
      </c>
      <c r="D8" t="s">
        <v>16</v>
      </c>
      <c r="E8">
        <v>30</v>
      </c>
      <c r="F8">
        <v>0.90124988800000005</v>
      </c>
      <c r="G8">
        <v>301352017.39999998</v>
      </c>
      <c r="H8">
        <v>0</v>
      </c>
      <c r="I8">
        <v>3.5020047999999998E-2</v>
      </c>
      <c r="J8">
        <v>0</v>
      </c>
      <c r="K8">
        <v>0</v>
      </c>
      <c r="L8">
        <v>0</v>
      </c>
      <c r="M8">
        <v>1</v>
      </c>
      <c r="N8" t="s">
        <v>17</v>
      </c>
      <c r="O8" s="1">
        <v>0</v>
      </c>
      <c r="P8" s="11">
        <f t="shared" si="0"/>
        <v>95104.22863013699</v>
      </c>
      <c r="Q8" s="12">
        <f t="shared" si="1"/>
        <v>301.35201739999997</v>
      </c>
    </row>
    <row r="9" spans="1:17" x14ac:dyDescent="0.2">
      <c r="A9" t="s">
        <v>39</v>
      </c>
      <c r="B9">
        <v>2015</v>
      </c>
      <c r="C9">
        <v>109710359.59999999</v>
      </c>
      <c r="D9" t="s">
        <v>16</v>
      </c>
      <c r="E9">
        <v>30</v>
      </c>
      <c r="F9">
        <v>0.95598121999999996</v>
      </c>
      <c r="G9">
        <v>850116004.70000005</v>
      </c>
      <c r="H9">
        <v>0</v>
      </c>
      <c r="I9">
        <v>3.2241645999999999E-2</v>
      </c>
      <c r="J9">
        <v>0</v>
      </c>
      <c r="K9">
        <v>0</v>
      </c>
      <c r="L9">
        <v>0</v>
      </c>
      <c r="M9">
        <v>1</v>
      </c>
      <c r="N9" t="s">
        <v>17</v>
      </c>
      <c r="O9" s="1">
        <v>0</v>
      </c>
      <c r="P9" s="4">
        <f t="shared" si="0"/>
        <v>300576.32767123287</v>
      </c>
      <c r="Q9" s="3">
        <f t="shared" si="1"/>
        <v>850.11600470000008</v>
      </c>
    </row>
    <row r="10" spans="1:17" x14ac:dyDescent="0.2">
      <c r="A10" t="s">
        <v>39</v>
      </c>
      <c r="B10">
        <v>2015</v>
      </c>
      <c r="C10">
        <v>346738914.10000002</v>
      </c>
      <c r="D10" t="s">
        <v>16</v>
      </c>
      <c r="E10">
        <v>30</v>
      </c>
      <c r="F10">
        <v>0.97842921299999996</v>
      </c>
      <c r="G10">
        <v>2554080233</v>
      </c>
      <c r="H10">
        <v>0</v>
      </c>
      <c r="I10">
        <v>3.08381E-2</v>
      </c>
      <c r="J10">
        <v>0</v>
      </c>
      <c r="K10">
        <v>0</v>
      </c>
      <c r="L10">
        <v>0</v>
      </c>
      <c r="M10">
        <v>1</v>
      </c>
      <c r="N10" t="s">
        <v>17</v>
      </c>
      <c r="O10" s="1">
        <v>0</v>
      </c>
      <c r="P10" s="4">
        <f t="shared" si="0"/>
        <v>949969.62767123291</v>
      </c>
      <c r="Q10" s="3">
        <f t="shared" si="1"/>
        <v>2554.0802330000001</v>
      </c>
    </row>
    <row r="11" spans="1:17" x14ac:dyDescent="0.2">
      <c r="A11" t="s">
        <v>39</v>
      </c>
      <c r="B11">
        <v>2015</v>
      </c>
      <c r="C11">
        <v>1095866198</v>
      </c>
      <c r="D11" t="s">
        <v>16</v>
      </c>
      <c r="E11">
        <v>30</v>
      </c>
      <c r="F11">
        <v>1</v>
      </c>
      <c r="G11">
        <v>7874253184</v>
      </c>
      <c r="H11">
        <v>0</v>
      </c>
      <c r="I11">
        <v>3.0195868000000001E-2</v>
      </c>
      <c r="J11">
        <v>0</v>
      </c>
      <c r="K11">
        <v>0</v>
      </c>
      <c r="L11">
        <v>0</v>
      </c>
      <c r="M11">
        <v>1</v>
      </c>
      <c r="N11" t="s">
        <v>17</v>
      </c>
      <c r="O11" s="1">
        <v>0</v>
      </c>
      <c r="P11" s="4">
        <f t="shared" si="0"/>
        <v>3002373.1452054796</v>
      </c>
      <c r="Q11" s="3">
        <f t="shared" si="1"/>
        <v>7874.2531840000001</v>
      </c>
    </row>
    <row r="12" spans="1:17" x14ac:dyDescent="0.2">
      <c r="A12" t="s">
        <v>39</v>
      </c>
      <c r="B12">
        <v>2020</v>
      </c>
      <c r="C12">
        <v>365</v>
      </c>
      <c r="D12" t="s">
        <v>16</v>
      </c>
      <c r="E12">
        <v>30</v>
      </c>
      <c r="F12">
        <v>0</v>
      </c>
      <c r="G12">
        <v>30476813.940000001</v>
      </c>
      <c r="H12">
        <v>0</v>
      </c>
      <c r="I12">
        <v>5.2672037999999997E-2</v>
      </c>
      <c r="J12">
        <v>0</v>
      </c>
      <c r="K12">
        <v>0</v>
      </c>
      <c r="L12">
        <v>0</v>
      </c>
      <c r="M12">
        <v>1</v>
      </c>
      <c r="N12" t="s">
        <v>17</v>
      </c>
      <c r="O12" s="1">
        <v>0</v>
      </c>
      <c r="P12" s="4">
        <f t="shared" si="0"/>
        <v>1</v>
      </c>
      <c r="Q12" s="3">
        <f t="shared" si="1"/>
        <v>30.476813940000003</v>
      </c>
    </row>
    <row r="13" spans="1:17" x14ac:dyDescent="0.2">
      <c r="A13" t="s">
        <v>39</v>
      </c>
      <c r="B13">
        <v>2020</v>
      </c>
      <c r="C13">
        <v>1098582.584</v>
      </c>
      <c r="D13" t="s">
        <v>16</v>
      </c>
      <c r="E13">
        <v>30</v>
      </c>
      <c r="F13">
        <v>0</v>
      </c>
      <c r="G13">
        <v>30476813.940000001</v>
      </c>
      <c r="H13">
        <v>0</v>
      </c>
      <c r="I13">
        <v>5.2672037999999997E-2</v>
      </c>
      <c r="J13">
        <v>0</v>
      </c>
      <c r="K13">
        <v>0</v>
      </c>
      <c r="L13">
        <v>0</v>
      </c>
      <c r="M13">
        <v>1</v>
      </c>
      <c r="N13" t="s">
        <v>17</v>
      </c>
      <c r="O13" s="1">
        <v>0</v>
      </c>
      <c r="P13" s="4">
        <f t="shared" si="0"/>
        <v>3009.815298630137</v>
      </c>
      <c r="Q13" s="3">
        <f t="shared" si="1"/>
        <v>30.476813940000003</v>
      </c>
    </row>
    <row r="14" spans="1:17" x14ac:dyDescent="0.2">
      <c r="A14" t="s">
        <v>39</v>
      </c>
      <c r="B14">
        <v>2020</v>
      </c>
      <c r="C14">
        <v>1099582.584</v>
      </c>
      <c r="D14" t="s">
        <v>16</v>
      </c>
      <c r="E14">
        <v>30</v>
      </c>
      <c r="F14">
        <v>0.56967725400000002</v>
      </c>
      <c r="G14">
        <v>27706194.489999998</v>
      </c>
      <c r="H14">
        <v>0</v>
      </c>
      <c r="I14">
        <v>5.3547704000000002E-2</v>
      </c>
      <c r="J14">
        <v>0</v>
      </c>
      <c r="K14">
        <v>0</v>
      </c>
      <c r="L14">
        <v>0</v>
      </c>
      <c r="M14">
        <v>1</v>
      </c>
      <c r="N14" t="s">
        <v>17</v>
      </c>
      <c r="O14" s="1">
        <v>0</v>
      </c>
      <c r="P14" s="4">
        <f t="shared" si="0"/>
        <v>3012.5550246575344</v>
      </c>
      <c r="Q14" s="3">
        <f t="shared" si="1"/>
        <v>27.706194489999998</v>
      </c>
    </row>
    <row r="15" spans="1:17" x14ac:dyDescent="0.2">
      <c r="A15" t="s">
        <v>39</v>
      </c>
      <c r="B15">
        <v>2020</v>
      </c>
      <c r="C15">
        <v>1954813.483</v>
      </c>
      <c r="D15" t="s">
        <v>16</v>
      </c>
      <c r="E15">
        <v>30</v>
      </c>
      <c r="F15">
        <v>0.63616862699999999</v>
      </c>
      <c r="G15">
        <v>38452660.310000002</v>
      </c>
      <c r="H15">
        <v>0</v>
      </c>
      <c r="I15">
        <v>4.9622909999999999E-2</v>
      </c>
      <c r="J15">
        <v>0</v>
      </c>
      <c r="K15">
        <v>0</v>
      </c>
      <c r="L15">
        <v>0</v>
      </c>
      <c r="M15">
        <v>1</v>
      </c>
      <c r="N15" t="s">
        <v>17</v>
      </c>
      <c r="O15" s="1">
        <v>0</v>
      </c>
      <c r="P15" s="4">
        <f t="shared" si="0"/>
        <v>5355.6533780821919</v>
      </c>
      <c r="Q15" s="3">
        <f t="shared" si="1"/>
        <v>38.452660309999999</v>
      </c>
    </row>
    <row r="16" spans="1:17" x14ac:dyDescent="0.2">
      <c r="A16" t="s">
        <v>39</v>
      </c>
      <c r="B16">
        <v>2020</v>
      </c>
      <c r="C16">
        <v>3475223.97</v>
      </c>
      <c r="D16" t="s">
        <v>16</v>
      </c>
      <c r="E16">
        <v>30</v>
      </c>
      <c r="F16">
        <v>0.70599220299999998</v>
      </c>
      <c r="G16">
        <v>55448601.920000002</v>
      </c>
      <c r="H16">
        <v>0</v>
      </c>
      <c r="I16">
        <v>4.5716813000000002E-2</v>
      </c>
      <c r="J16">
        <v>0</v>
      </c>
      <c r="K16">
        <v>0</v>
      </c>
      <c r="L16">
        <v>0</v>
      </c>
      <c r="M16">
        <v>1</v>
      </c>
      <c r="N16" t="s">
        <v>17</v>
      </c>
      <c r="O16" s="1">
        <v>0</v>
      </c>
      <c r="P16" s="4">
        <f t="shared" si="0"/>
        <v>9521.1615616438357</v>
      </c>
      <c r="Q16" s="3">
        <f t="shared" si="1"/>
        <v>55.448601920000002</v>
      </c>
    </row>
    <row r="17" spans="1:17" x14ac:dyDescent="0.2">
      <c r="A17" t="s">
        <v>39</v>
      </c>
      <c r="B17">
        <v>2020</v>
      </c>
      <c r="C17">
        <v>10983423.9</v>
      </c>
      <c r="D17" t="s">
        <v>16</v>
      </c>
      <c r="E17">
        <v>30</v>
      </c>
      <c r="F17">
        <v>0.76025567100000002</v>
      </c>
      <c r="G17">
        <v>124943508.09999999</v>
      </c>
      <c r="H17">
        <v>0</v>
      </c>
      <c r="I17">
        <v>3.9254254000000002E-2</v>
      </c>
      <c r="J17">
        <v>0</v>
      </c>
      <c r="K17">
        <v>0</v>
      </c>
      <c r="L17">
        <v>0</v>
      </c>
      <c r="M17">
        <v>1</v>
      </c>
      <c r="N17" t="s">
        <v>17</v>
      </c>
      <c r="O17" s="1">
        <v>0</v>
      </c>
      <c r="P17" s="4">
        <f t="shared" si="0"/>
        <v>30091.572328767124</v>
      </c>
      <c r="Q17" s="3">
        <f t="shared" si="1"/>
        <v>124.94350809999999</v>
      </c>
    </row>
    <row r="18" spans="1:17" x14ac:dyDescent="0.2">
      <c r="A18" t="s">
        <v>39</v>
      </c>
      <c r="B18">
        <v>2020</v>
      </c>
      <c r="C18">
        <v>34713043.450000003</v>
      </c>
      <c r="D18" t="s">
        <v>16</v>
      </c>
      <c r="E18">
        <v>30</v>
      </c>
      <c r="F18">
        <v>0.90274070900000003</v>
      </c>
      <c r="G18">
        <v>299678252.80000001</v>
      </c>
      <c r="H18">
        <v>0</v>
      </c>
      <c r="I18">
        <v>3.5058674999999997E-2</v>
      </c>
      <c r="J18">
        <v>0</v>
      </c>
      <c r="K18">
        <v>0</v>
      </c>
      <c r="L18">
        <v>0</v>
      </c>
      <c r="M18">
        <v>1</v>
      </c>
      <c r="N18" t="s">
        <v>17</v>
      </c>
      <c r="O18" s="1">
        <v>0</v>
      </c>
      <c r="P18" s="4">
        <f t="shared" si="0"/>
        <v>95104.22863013699</v>
      </c>
      <c r="Q18" s="3">
        <f t="shared" si="1"/>
        <v>299.6782528</v>
      </c>
    </row>
    <row r="19" spans="1:17" x14ac:dyDescent="0.2">
      <c r="A19" t="s">
        <v>39</v>
      </c>
      <c r="B19">
        <v>2020</v>
      </c>
      <c r="C19">
        <v>109710359.59999999</v>
      </c>
      <c r="D19" t="s">
        <v>16</v>
      </c>
      <c r="E19">
        <v>30</v>
      </c>
      <c r="F19">
        <v>0.95618475999999997</v>
      </c>
      <c r="G19">
        <v>846845848</v>
      </c>
      <c r="H19">
        <v>0</v>
      </c>
      <c r="I19">
        <v>3.2257534999999997E-2</v>
      </c>
      <c r="J19">
        <v>0</v>
      </c>
      <c r="K19">
        <v>0</v>
      </c>
      <c r="L19">
        <v>0</v>
      </c>
      <c r="M19">
        <v>1</v>
      </c>
      <c r="N19" t="s">
        <v>17</v>
      </c>
      <c r="O19" s="1">
        <v>0</v>
      </c>
      <c r="P19" s="4">
        <f t="shared" si="0"/>
        <v>300576.32767123287</v>
      </c>
      <c r="Q19" s="3">
        <f t="shared" si="1"/>
        <v>846.84584800000005</v>
      </c>
    </row>
    <row r="20" spans="1:17" x14ac:dyDescent="0.2">
      <c r="A20" t="s">
        <v>39</v>
      </c>
      <c r="B20">
        <v>2020</v>
      </c>
      <c r="C20">
        <v>346738914.10000002</v>
      </c>
      <c r="D20" t="s">
        <v>16</v>
      </c>
      <c r="E20">
        <v>30</v>
      </c>
      <c r="F20">
        <v>0.97848420400000002</v>
      </c>
      <c r="G20">
        <v>2544851388</v>
      </c>
      <c r="H20">
        <v>0</v>
      </c>
      <c r="I20">
        <v>3.0847909999999999E-2</v>
      </c>
      <c r="J20">
        <v>0</v>
      </c>
      <c r="K20">
        <v>0</v>
      </c>
      <c r="L20">
        <v>0</v>
      </c>
      <c r="M20">
        <v>1</v>
      </c>
      <c r="N20" t="s">
        <v>17</v>
      </c>
      <c r="O20" s="1">
        <v>0</v>
      </c>
      <c r="P20" s="4">
        <f t="shared" si="0"/>
        <v>949969.62767123291</v>
      </c>
      <c r="Q20" s="3">
        <f t="shared" si="1"/>
        <v>2544.851388</v>
      </c>
    </row>
    <row r="21" spans="1:17" x14ac:dyDescent="0.2">
      <c r="A21" t="s">
        <v>39</v>
      </c>
      <c r="B21">
        <v>2020</v>
      </c>
      <c r="C21">
        <v>1095866198</v>
      </c>
      <c r="D21" t="s">
        <v>16</v>
      </c>
      <c r="E21">
        <v>30</v>
      </c>
      <c r="F21">
        <v>1</v>
      </c>
      <c r="G21">
        <v>7846297067</v>
      </c>
      <c r="H21">
        <v>0</v>
      </c>
      <c r="I21">
        <v>3.0203209000000002E-2</v>
      </c>
      <c r="J21">
        <v>0</v>
      </c>
      <c r="K21">
        <v>0</v>
      </c>
      <c r="L21">
        <v>0</v>
      </c>
      <c r="M21">
        <v>1</v>
      </c>
      <c r="N21" t="s">
        <v>17</v>
      </c>
      <c r="O21" s="1">
        <v>0</v>
      </c>
      <c r="P21" s="4">
        <f t="shared" si="0"/>
        <v>3002373.1452054796</v>
      </c>
      <c r="Q21" s="3">
        <f t="shared" si="1"/>
        <v>7846.2970670000004</v>
      </c>
    </row>
    <row r="22" spans="1:17" x14ac:dyDescent="0.2">
      <c r="A22" t="s">
        <v>39</v>
      </c>
      <c r="B22">
        <v>2025</v>
      </c>
      <c r="C22">
        <v>365</v>
      </c>
      <c r="D22" t="s">
        <v>16</v>
      </c>
      <c r="E22">
        <v>30</v>
      </c>
      <c r="F22">
        <v>0</v>
      </c>
      <c r="G22">
        <v>29426325.59</v>
      </c>
      <c r="H22">
        <v>0</v>
      </c>
      <c r="I22">
        <v>5.2672037999999997E-2</v>
      </c>
      <c r="J22">
        <v>0</v>
      </c>
      <c r="K22">
        <v>0</v>
      </c>
      <c r="L22">
        <v>0</v>
      </c>
      <c r="M22">
        <v>1</v>
      </c>
      <c r="N22" t="s">
        <v>17</v>
      </c>
      <c r="O22" s="1">
        <v>0</v>
      </c>
      <c r="P22" s="4">
        <f t="shared" si="0"/>
        <v>1</v>
      </c>
      <c r="Q22" s="3">
        <f t="shared" si="1"/>
        <v>29.426325590000001</v>
      </c>
    </row>
    <row r="23" spans="1:17" x14ac:dyDescent="0.2">
      <c r="A23" t="s">
        <v>39</v>
      </c>
      <c r="B23">
        <v>2025</v>
      </c>
      <c r="C23">
        <v>1098582.584</v>
      </c>
      <c r="D23" t="s">
        <v>16</v>
      </c>
      <c r="E23">
        <v>30</v>
      </c>
      <c r="F23">
        <v>0</v>
      </c>
      <c r="G23">
        <v>29426325.59</v>
      </c>
      <c r="H23">
        <v>0</v>
      </c>
      <c r="I23">
        <v>5.2672037999999997E-2</v>
      </c>
      <c r="J23">
        <v>0</v>
      </c>
      <c r="K23">
        <v>0</v>
      </c>
      <c r="L23">
        <v>0</v>
      </c>
      <c r="M23">
        <v>1</v>
      </c>
      <c r="N23" t="s">
        <v>17</v>
      </c>
      <c r="O23" s="1">
        <v>0</v>
      </c>
      <c r="P23" s="4">
        <f t="shared" si="0"/>
        <v>3009.815298630137</v>
      </c>
      <c r="Q23" s="3">
        <f t="shared" si="1"/>
        <v>29.426325590000001</v>
      </c>
    </row>
    <row r="24" spans="1:17" x14ac:dyDescent="0.2">
      <c r="A24" t="s">
        <v>39</v>
      </c>
      <c r="B24">
        <v>2025</v>
      </c>
      <c r="C24">
        <v>1099582.584</v>
      </c>
      <c r="D24" t="s">
        <v>16</v>
      </c>
      <c r="E24">
        <v>30</v>
      </c>
      <c r="F24">
        <v>0.58600371299999998</v>
      </c>
      <c r="G24">
        <v>26751205.079999998</v>
      </c>
      <c r="H24">
        <v>0</v>
      </c>
      <c r="I24">
        <v>5.4423369999999999E-2</v>
      </c>
      <c r="J24">
        <v>0</v>
      </c>
      <c r="K24">
        <v>0</v>
      </c>
      <c r="L24">
        <v>0</v>
      </c>
      <c r="M24">
        <v>1</v>
      </c>
      <c r="N24" t="s">
        <v>17</v>
      </c>
      <c r="O24" s="1">
        <v>0</v>
      </c>
      <c r="P24" s="4">
        <f t="shared" si="0"/>
        <v>3012.5550246575344</v>
      </c>
      <c r="Q24" s="3">
        <f t="shared" si="1"/>
        <v>26.751205079999998</v>
      </c>
    </row>
    <row r="25" spans="1:17" x14ac:dyDescent="0.2">
      <c r="A25" t="s">
        <v>39</v>
      </c>
      <c r="B25">
        <v>2025</v>
      </c>
      <c r="C25">
        <v>1954813.483</v>
      </c>
      <c r="D25" t="s">
        <v>16</v>
      </c>
      <c r="E25">
        <v>30</v>
      </c>
      <c r="F25">
        <v>0.64887949599999994</v>
      </c>
      <c r="G25">
        <v>37477660.939999998</v>
      </c>
      <c r="H25">
        <v>0</v>
      </c>
      <c r="I25">
        <v>5.0167554000000003E-2</v>
      </c>
      <c r="J25">
        <v>0</v>
      </c>
      <c r="K25">
        <v>0</v>
      </c>
      <c r="L25">
        <v>0</v>
      </c>
      <c r="M25">
        <v>1</v>
      </c>
      <c r="N25" t="s">
        <v>17</v>
      </c>
      <c r="O25" s="1">
        <v>0</v>
      </c>
      <c r="P25" s="4">
        <f t="shared" si="0"/>
        <v>5355.6533780821919</v>
      </c>
      <c r="Q25" s="3">
        <f t="shared" si="1"/>
        <v>37.47766094</v>
      </c>
    </row>
    <row r="26" spans="1:17" x14ac:dyDescent="0.2">
      <c r="A26" t="s">
        <v>39</v>
      </c>
      <c r="B26">
        <v>2025</v>
      </c>
      <c r="C26">
        <v>3475223.97</v>
      </c>
      <c r="D26" t="s">
        <v>16</v>
      </c>
      <c r="E26">
        <v>30</v>
      </c>
      <c r="F26">
        <v>0.71376489399999998</v>
      </c>
      <c r="G26">
        <v>54439339.409999996</v>
      </c>
      <c r="H26">
        <v>0</v>
      </c>
      <c r="I26">
        <v>4.6036689999999998E-2</v>
      </c>
      <c r="J26">
        <v>0</v>
      </c>
      <c r="K26">
        <v>0</v>
      </c>
      <c r="L26">
        <v>0</v>
      </c>
      <c r="M26">
        <v>1</v>
      </c>
      <c r="N26" t="s">
        <v>17</v>
      </c>
      <c r="O26" s="1">
        <v>0</v>
      </c>
      <c r="P26" s="4">
        <f t="shared" si="0"/>
        <v>9521.1615616438357</v>
      </c>
      <c r="Q26" s="3">
        <f t="shared" si="1"/>
        <v>54.439339409999995</v>
      </c>
    </row>
    <row r="27" spans="1:17" x14ac:dyDescent="0.2">
      <c r="A27" t="s">
        <v>39</v>
      </c>
      <c r="B27">
        <v>2025</v>
      </c>
      <c r="C27">
        <v>10983423.9</v>
      </c>
      <c r="D27" t="s">
        <v>16</v>
      </c>
      <c r="E27">
        <v>30</v>
      </c>
      <c r="F27">
        <v>0.76357907999999997</v>
      </c>
      <c r="G27">
        <v>123771422.59999999</v>
      </c>
      <c r="H27">
        <v>0</v>
      </c>
      <c r="I27">
        <v>3.9358489000000003E-2</v>
      </c>
      <c r="J27">
        <v>0</v>
      </c>
      <c r="K27">
        <v>0</v>
      </c>
      <c r="L27">
        <v>0</v>
      </c>
      <c r="M27">
        <v>1</v>
      </c>
      <c r="N27" t="s">
        <v>17</v>
      </c>
      <c r="O27" s="1">
        <v>0</v>
      </c>
      <c r="P27" s="4">
        <f t="shared" si="0"/>
        <v>30091.572328767124</v>
      </c>
      <c r="Q27" s="3">
        <f t="shared" si="1"/>
        <v>123.77142259999999</v>
      </c>
    </row>
    <row r="28" spans="1:17" x14ac:dyDescent="0.2">
      <c r="A28" t="s">
        <v>39</v>
      </c>
      <c r="B28">
        <v>2025</v>
      </c>
      <c r="C28">
        <v>34713043.450000003</v>
      </c>
      <c r="D28" t="s">
        <v>16</v>
      </c>
      <c r="E28">
        <v>30</v>
      </c>
      <c r="F28">
        <v>0.90424568000000005</v>
      </c>
      <c r="G28">
        <v>298004488.19999999</v>
      </c>
      <c r="H28">
        <v>0</v>
      </c>
      <c r="I28">
        <v>3.5097300999999997E-2</v>
      </c>
      <c r="J28">
        <v>0</v>
      </c>
      <c r="K28">
        <v>0</v>
      </c>
      <c r="L28">
        <v>0</v>
      </c>
      <c r="M28">
        <v>1</v>
      </c>
      <c r="N28" t="s">
        <v>17</v>
      </c>
      <c r="O28" s="1">
        <v>0</v>
      </c>
      <c r="P28" s="4">
        <f t="shared" si="0"/>
        <v>95104.22863013699</v>
      </c>
      <c r="Q28" s="3">
        <f t="shared" si="1"/>
        <v>298.00448819999997</v>
      </c>
    </row>
    <row r="29" spans="1:17" x14ac:dyDescent="0.2">
      <c r="A29" t="s">
        <v>39</v>
      </c>
      <c r="B29">
        <v>2025</v>
      </c>
      <c r="C29">
        <v>109710359.59999999</v>
      </c>
      <c r="D29" t="s">
        <v>16</v>
      </c>
      <c r="E29">
        <v>30</v>
      </c>
      <c r="F29">
        <v>0.95638982900000002</v>
      </c>
      <c r="G29">
        <v>843575691.29999995</v>
      </c>
      <c r="H29">
        <v>0</v>
      </c>
      <c r="I29">
        <v>3.2273424000000002E-2</v>
      </c>
      <c r="J29">
        <v>0</v>
      </c>
      <c r="K29">
        <v>0</v>
      </c>
      <c r="L29">
        <v>0</v>
      </c>
      <c r="M29">
        <v>1</v>
      </c>
      <c r="N29" t="s">
        <v>17</v>
      </c>
      <c r="O29" s="1">
        <v>0</v>
      </c>
      <c r="P29" s="4">
        <f t="shared" si="0"/>
        <v>300576.32767123287</v>
      </c>
      <c r="Q29" s="3">
        <f t="shared" si="1"/>
        <v>843.5756912999999</v>
      </c>
    </row>
    <row r="30" spans="1:17" x14ac:dyDescent="0.2">
      <c r="A30" t="s">
        <v>39</v>
      </c>
      <c r="B30">
        <v>2025</v>
      </c>
      <c r="C30">
        <v>346738914.10000002</v>
      </c>
      <c r="D30" t="s">
        <v>16</v>
      </c>
      <c r="E30">
        <v>30</v>
      </c>
      <c r="F30">
        <v>0.97853959199999996</v>
      </c>
      <c r="G30">
        <v>2535622544</v>
      </c>
      <c r="H30">
        <v>0</v>
      </c>
      <c r="I30">
        <v>3.0857720000000002E-2</v>
      </c>
      <c r="J30">
        <v>0</v>
      </c>
      <c r="K30">
        <v>0</v>
      </c>
      <c r="L30">
        <v>0</v>
      </c>
      <c r="M30">
        <v>1</v>
      </c>
      <c r="N30" t="s">
        <v>17</v>
      </c>
      <c r="O30" s="1">
        <v>0</v>
      </c>
      <c r="P30" s="4">
        <f t="shared" si="0"/>
        <v>949969.62767123291</v>
      </c>
      <c r="Q30" s="3">
        <f t="shared" si="1"/>
        <v>2535.6225439999998</v>
      </c>
    </row>
    <row r="31" spans="1:17" x14ac:dyDescent="0.2">
      <c r="A31" t="s">
        <v>39</v>
      </c>
      <c r="B31">
        <v>2025</v>
      </c>
      <c r="C31">
        <v>1095866198</v>
      </c>
      <c r="D31" t="s">
        <v>16</v>
      </c>
      <c r="E31">
        <v>30</v>
      </c>
      <c r="F31">
        <v>1</v>
      </c>
      <c r="G31">
        <v>7818340950</v>
      </c>
      <c r="H31">
        <v>0</v>
      </c>
      <c r="I31">
        <v>3.0210549999999999E-2</v>
      </c>
      <c r="J31">
        <v>0</v>
      </c>
      <c r="K31">
        <v>0</v>
      </c>
      <c r="L31">
        <v>0</v>
      </c>
      <c r="M31">
        <v>1</v>
      </c>
      <c r="N31" t="s">
        <v>17</v>
      </c>
      <c r="O31" s="1">
        <v>0</v>
      </c>
      <c r="P31" s="4">
        <f t="shared" si="0"/>
        <v>3002373.1452054796</v>
      </c>
      <c r="Q31" s="3">
        <f t="shared" si="1"/>
        <v>7818.3409499999998</v>
      </c>
    </row>
    <row r="32" spans="1:17" x14ac:dyDescent="0.2">
      <c r="A32" t="s">
        <v>39</v>
      </c>
      <c r="B32">
        <v>2030</v>
      </c>
      <c r="C32">
        <v>365</v>
      </c>
      <c r="D32" t="s">
        <v>16</v>
      </c>
      <c r="E32">
        <v>30</v>
      </c>
      <c r="F32">
        <v>0</v>
      </c>
      <c r="G32">
        <v>29036400.84</v>
      </c>
      <c r="H32">
        <v>0</v>
      </c>
      <c r="I32">
        <v>5.2672037999999997E-2</v>
      </c>
      <c r="J32">
        <v>0</v>
      </c>
      <c r="K32">
        <v>0</v>
      </c>
      <c r="L32">
        <v>0</v>
      </c>
      <c r="M32">
        <v>1</v>
      </c>
      <c r="N32" t="s">
        <v>17</v>
      </c>
      <c r="O32" s="1">
        <v>0</v>
      </c>
      <c r="P32" s="4">
        <f t="shared" si="0"/>
        <v>1</v>
      </c>
      <c r="Q32" s="3">
        <f t="shared" si="1"/>
        <v>29.036400839999999</v>
      </c>
    </row>
    <row r="33" spans="1:23" x14ac:dyDescent="0.2">
      <c r="A33" t="s">
        <v>39</v>
      </c>
      <c r="B33">
        <v>2030</v>
      </c>
      <c r="C33">
        <v>1098582.584</v>
      </c>
      <c r="D33" t="s">
        <v>16</v>
      </c>
      <c r="E33">
        <v>30</v>
      </c>
      <c r="F33">
        <v>0</v>
      </c>
      <c r="G33">
        <v>29036400.84</v>
      </c>
      <c r="H33">
        <v>0</v>
      </c>
      <c r="I33">
        <v>5.2672037999999997E-2</v>
      </c>
      <c r="J33">
        <v>0</v>
      </c>
      <c r="K33">
        <v>0</v>
      </c>
      <c r="L33">
        <v>0</v>
      </c>
      <c r="M33">
        <v>1</v>
      </c>
      <c r="N33" t="s">
        <v>17</v>
      </c>
      <c r="O33" s="1">
        <v>0</v>
      </c>
      <c r="P33" s="4">
        <f t="shared" si="0"/>
        <v>3009.815298630137</v>
      </c>
      <c r="Q33" s="3">
        <f t="shared" si="1"/>
        <v>29.036400839999999</v>
      </c>
    </row>
    <row r="34" spans="1:23" x14ac:dyDescent="0.2">
      <c r="A34" t="s">
        <v>39</v>
      </c>
      <c r="B34">
        <v>2030</v>
      </c>
      <c r="C34">
        <v>1099582.584</v>
      </c>
      <c r="D34" t="s">
        <v>16</v>
      </c>
      <c r="E34">
        <v>30</v>
      </c>
      <c r="F34">
        <v>0.59232862100000006</v>
      </c>
      <c r="G34">
        <v>26396728.039999999</v>
      </c>
      <c r="H34">
        <v>0</v>
      </c>
      <c r="I34">
        <v>5.4776286E-2</v>
      </c>
      <c r="J34">
        <v>0</v>
      </c>
      <c r="K34">
        <v>0</v>
      </c>
      <c r="L34">
        <v>0</v>
      </c>
      <c r="M34">
        <v>1</v>
      </c>
      <c r="N34" t="s">
        <v>17</v>
      </c>
      <c r="O34" s="1">
        <v>0</v>
      </c>
      <c r="P34" s="4">
        <f t="shared" si="0"/>
        <v>3012.5550246575344</v>
      </c>
      <c r="Q34" s="3">
        <f t="shared" si="1"/>
        <v>26.396728039999999</v>
      </c>
    </row>
    <row r="35" spans="1:23" x14ac:dyDescent="0.2">
      <c r="A35" t="s">
        <v>39</v>
      </c>
      <c r="B35">
        <v>2030</v>
      </c>
      <c r="C35">
        <v>1954813.483</v>
      </c>
      <c r="D35" t="s">
        <v>16</v>
      </c>
      <c r="E35">
        <v>30</v>
      </c>
      <c r="F35">
        <v>0.653745523</v>
      </c>
      <c r="G35">
        <v>37115872.75</v>
      </c>
      <c r="H35">
        <v>0</v>
      </c>
      <c r="I35">
        <v>5.0382241000000001E-2</v>
      </c>
      <c r="J35">
        <v>0</v>
      </c>
      <c r="K35">
        <v>0</v>
      </c>
      <c r="L35">
        <v>0</v>
      </c>
      <c r="M35">
        <v>1</v>
      </c>
      <c r="N35" t="s">
        <v>17</v>
      </c>
      <c r="O35" s="1">
        <v>0</v>
      </c>
      <c r="P35" s="4">
        <f t="shared" si="0"/>
        <v>5355.6533780821919</v>
      </c>
      <c r="Q35" s="3">
        <f t="shared" si="1"/>
        <v>37.115872750000001</v>
      </c>
    </row>
    <row r="36" spans="1:23" x14ac:dyDescent="0.2">
      <c r="A36" t="s">
        <v>39</v>
      </c>
      <c r="B36">
        <v>2030</v>
      </c>
      <c r="C36">
        <v>3475223.97</v>
      </c>
      <c r="D36" t="s">
        <v>16</v>
      </c>
      <c r="E36">
        <v>30</v>
      </c>
      <c r="F36">
        <v>0.71670567100000004</v>
      </c>
      <c r="G36">
        <v>54064968.770000003</v>
      </c>
      <c r="H36">
        <v>0</v>
      </c>
      <c r="I36">
        <v>4.6160594999999999E-2</v>
      </c>
      <c r="J36">
        <v>0</v>
      </c>
      <c r="K36">
        <v>0</v>
      </c>
      <c r="L36">
        <v>0</v>
      </c>
      <c r="M36">
        <v>1</v>
      </c>
      <c r="N36" t="s">
        <v>17</v>
      </c>
      <c r="O36" s="1">
        <v>0</v>
      </c>
      <c r="P36" s="4">
        <f t="shared" si="0"/>
        <v>9521.1615616438357</v>
      </c>
      <c r="Q36" s="3">
        <f t="shared" si="1"/>
        <v>54.06496877</v>
      </c>
    </row>
    <row r="37" spans="1:23" x14ac:dyDescent="0.2">
      <c r="A37" t="s">
        <v>39</v>
      </c>
      <c r="B37">
        <v>2030</v>
      </c>
      <c r="C37">
        <v>10983423.9</v>
      </c>
      <c r="D37" t="s">
        <v>16</v>
      </c>
      <c r="E37">
        <v>30</v>
      </c>
      <c r="F37">
        <v>0.76482403300000001</v>
      </c>
      <c r="G37">
        <v>123336937.5</v>
      </c>
      <c r="H37">
        <v>0</v>
      </c>
      <c r="I37">
        <v>3.9397999000000003E-2</v>
      </c>
      <c r="J37">
        <v>0</v>
      </c>
      <c r="K37">
        <v>0</v>
      </c>
      <c r="L37">
        <v>0</v>
      </c>
      <c r="M37">
        <v>1</v>
      </c>
      <c r="N37" t="s">
        <v>17</v>
      </c>
      <c r="O37" s="1">
        <v>0</v>
      </c>
      <c r="P37" s="4">
        <f t="shared" si="0"/>
        <v>30091.572328767124</v>
      </c>
      <c r="Q37" s="3">
        <f t="shared" si="1"/>
        <v>123.3369375</v>
      </c>
    </row>
    <row r="38" spans="1:23" x14ac:dyDescent="0.2">
      <c r="A38" t="s">
        <v>39</v>
      </c>
      <c r="B38">
        <v>2030</v>
      </c>
      <c r="C38">
        <v>34713043.450000003</v>
      </c>
      <c r="D38" t="s">
        <v>16</v>
      </c>
      <c r="E38">
        <v>30</v>
      </c>
      <c r="F38">
        <v>0.90480790200000005</v>
      </c>
      <c r="G38">
        <v>297384106.30000001</v>
      </c>
      <c r="H38">
        <v>0</v>
      </c>
      <c r="I38">
        <v>3.5111809000000001E-2</v>
      </c>
      <c r="J38">
        <v>0</v>
      </c>
      <c r="K38">
        <v>0</v>
      </c>
      <c r="L38">
        <v>0</v>
      </c>
      <c r="M38">
        <v>1</v>
      </c>
      <c r="N38" t="s">
        <v>17</v>
      </c>
      <c r="O38" s="1">
        <v>0</v>
      </c>
      <c r="P38" s="4">
        <f t="shared" si="0"/>
        <v>95104.22863013699</v>
      </c>
      <c r="Q38" s="3">
        <f t="shared" si="1"/>
        <v>297.38410629999998</v>
      </c>
    </row>
    <row r="39" spans="1:23" x14ac:dyDescent="0.2">
      <c r="A39" t="s">
        <v>39</v>
      </c>
      <c r="B39">
        <v>2030</v>
      </c>
      <c r="C39">
        <v>109710359.59999999</v>
      </c>
      <c r="D39" t="s">
        <v>16</v>
      </c>
      <c r="E39">
        <v>30</v>
      </c>
      <c r="F39">
        <v>0.95646600900000001</v>
      </c>
      <c r="G39">
        <v>842364349.60000002</v>
      </c>
      <c r="H39">
        <v>0</v>
      </c>
      <c r="I39">
        <v>3.2279363999999998E-2</v>
      </c>
      <c r="J39">
        <v>0</v>
      </c>
      <c r="K39">
        <v>0</v>
      </c>
      <c r="L39">
        <v>0</v>
      </c>
      <c r="M39">
        <v>1</v>
      </c>
      <c r="N39" t="s">
        <v>17</v>
      </c>
      <c r="O39" s="1">
        <v>0</v>
      </c>
      <c r="P39" s="4">
        <f t="shared" si="0"/>
        <v>300576.32767123287</v>
      </c>
      <c r="Q39" s="3">
        <f t="shared" si="1"/>
        <v>842.36434959999997</v>
      </c>
    </row>
    <row r="40" spans="1:23" x14ac:dyDescent="0.2">
      <c r="A40" t="s">
        <v>39</v>
      </c>
      <c r="B40">
        <v>2030</v>
      </c>
      <c r="C40">
        <v>346738914.10000002</v>
      </c>
      <c r="D40" t="s">
        <v>16</v>
      </c>
      <c r="E40">
        <v>30</v>
      </c>
      <c r="F40">
        <v>0.97856042700000001</v>
      </c>
      <c r="G40">
        <v>2532203458</v>
      </c>
      <c r="H40">
        <v>0</v>
      </c>
      <c r="I40">
        <v>3.0861386000000001E-2</v>
      </c>
      <c r="J40">
        <v>0</v>
      </c>
      <c r="K40">
        <v>0</v>
      </c>
      <c r="L40">
        <v>0</v>
      </c>
      <c r="M40">
        <v>1</v>
      </c>
      <c r="N40" t="s">
        <v>17</v>
      </c>
      <c r="O40" s="1">
        <v>0</v>
      </c>
      <c r="P40" s="4">
        <f t="shared" si="0"/>
        <v>949969.62767123291</v>
      </c>
      <c r="Q40" s="3">
        <f t="shared" si="1"/>
        <v>2532.203458</v>
      </c>
    </row>
    <row r="41" spans="1:23" x14ac:dyDescent="0.2">
      <c r="A41" t="s">
        <v>39</v>
      </c>
      <c r="B41">
        <v>2030</v>
      </c>
      <c r="C41">
        <v>1095866198</v>
      </c>
      <c r="D41" t="s">
        <v>16</v>
      </c>
      <c r="E41">
        <v>30</v>
      </c>
      <c r="F41">
        <v>1</v>
      </c>
      <c r="G41">
        <v>7807985737</v>
      </c>
      <c r="H41">
        <v>0</v>
      </c>
      <c r="I41">
        <v>3.0213291999999999E-2</v>
      </c>
      <c r="J41">
        <v>0</v>
      </c>
      <c r="K41">
        <v>0</v>
      </c>
      <c r="L41">
        <v>0</v>
      </c>
      <c r="M41">
        <v>1</v>
      </c>
      <c r="N41" t="s">
        <v>17</v>
      </c>
      <c r="O41" s="1">
        <v>0</v>
      </c>
      <c r="P41" s="4">
        <f t="shared" si="0"/>
        <v>3002373.1452054796</v>
      </c>
      <c r="Q41" s="3">
        <f t="shared" si="1"/>
        <v>7807.985737</v>
      </c>
    </row>
    <row r="45" spans="1:23" x14ac:dyDescent="0.2">
      <c r="A45" t="s">
        <v>0</v>
      </c>
      <c r="B45" t="s">
        <v>1</v>
      </c>
      <c r="C45" t="s">
        <v>2</v>
      </c>
      <c r="D45" t="s">
        <v>40</v>
      </c>
      <c r="E45" t="s">
        <v>3</v>
      </c>
      <c r="F45" t="s">
        <v>4</v>
      </c>
      <c r="G45" t="s">
        <v>5</v>
      </c>
      <c r="H45" t="s">
        <v>41</v>
      </c>
      <c r="I45" t="s">
        <v>42</v>
      </c>
      <c r="J45" t="s">
        <v>43</v>
      </c>
      <c r="K45" t="s">
        <v>44</v>
      </c>
      <c r="L45" t="s">
        <v>45</v>
      </c>
      <c r="M45" t="s">
        <v>46</v>
      </c>
      <c r="N45" t="s">
        <v>47</v>
      </c>
      <c r="O45" t="s">
        <v>10</v>
      </c>
      <c r="P45" t="s">
        <v>11</v>
      </c>
      <c r="Q45" t="s">
        <v>12</v>
      </c>
      <c r="R45" t="s">
        <v>14</v>
      </c>
      <c r="S45" t="s">
        <v>48</v>
      </c>
      <c r="T45" t="s">
        <v>49</v>
      </c>
      <c r="U45" t="s">
        <v>50</v>
      </c>
      <c r="V45" t="s">
        <v>51</v>
      </c>
      <c r="W45" t="s">
        <v>52</v>
      </c>
    </row>
    <row r="46" spans="1:23" x14ac:dyDescent="0.2">
      <c r="A46" s="7" t="s">
        <v>39</v>
      </c>
      <c r="B46" s="7">
        <v>2015</v>
      </c>
      <c r="C46" s="7">
        <v>1099582.5842389492</v>
      </c>
      <c r="D46" s="7">
        <v>3012.5550253121896</v>
      </c>
      <c r="E46" s="7" t="s">
        <v>16</v>
      </c>
      <c r="F46" s="7">
        <v>30</v>
      </c>
      <c r="G46" s="7">
        <v>0.55429915995695878</v>
      </c>
      <c r="H46" s="7">
        <v>28661183.905801903</v>
      </c>
      <c r="I46" s="7">
        <v>9513.9121659136345</v>
      </c>
      <c r="J46" s="7">
        <v>7.0097555201138001E-2</v>
      </c>
      <c r="K46" s="7">
        <v>0</v>
      </c>
      <c r="L46" s="7">
        <v>0</v>
      </c>
      <c r="M46" s="7">
        <v>5.2672038482030087E-2</v>
      </c>
      <c r="N46" s="7">
        <v>0</v>
      </c>
      <c r="O46" s="7">
        <v>0</v>
      </c>
      <c r="P46" s="7">
        <v>0</v>
      </c>
      <c r="Q46" s="7">
        <v>1</v>
      </c>
      <c r="R46" s="7">
        <v>0</v>
      </c>
      <c r="S46" s="7"/>
      <c r="T46" s="7"/>
      <c r="U46" s="7"/>
      <c r="V46" s="7"/>
      <c r="W46" s="7" t="s">
        <v>59</v>
      </c>
    </row>
    <row r="47" spans="1:23" x14ac:dyDescent="0.2">
      <c r="A47" s="7" t="s">
        <v>39</v>
      </c>
      <c r="B47" s="7">
        <v>2015</v>
      </c>
      <c r="C47" s="7">
        <v>1954813.4830914654</v>
      </c>
      <c r="D47" s="7">
        <v>5355.6533783327823</v>
      </c>
      <c r="E47" s="7" t="s">
        <v>16</v>
      </c>
      <c r="F47" s="7">
        <v>30</v>
      </c>
      <c r="G47" s="7">
        <v>0.62399961600021459</v>
      </c>
      <c r="H47" s="7">
        <v>39427659.681813993</v>
      </c>
      <c r="I47" s="7">
        <v>7361.8766743429251</v>
      </c>
      <c r="J47" s="7">
        <v>7.0097555201138001E-2</v>
      </c>
      <c r="K47" s="7">
        <v>0</v>
      </c>
      <c r="L47" s="7">
        <v>0</v>
      </c>
      <c r="M47" s="7">
        <v>4.9078264960344856E-2</v>
      </c>
      <c r="N47" s="7">
        <v>0</v>
      </c>
      <c r="O47" s="7">
        <v>0</v>
      </c>
      <c r="P47" s="7">
        <v>0</v>
      </c>
      <c r="Q47" s="7">
        <v>1</v>
      </c>
      <c r="R47" s="7">
        <v>0</v>
      </c>
      <c r="S47" s="7"/>
      <c r="T47" s="7"/>
      <c r="U47" s="7"/>
      <c r="V47" s="7"/>
      <c r="W47" s="7" t="s">
        <v>59</v>
      </c>
    </row>
    <row r="48" spans="1:23" x14ac:dyDescent="0.2">
      <c r="A48" s="7" t="s">
        <v>39</v>
      </c>
      <c r="B48" s="7">
        <v>2015</v>
      </c>
      <c r="C48" s="7">
        <v>3475223.9699403835</v>
      </c>
      <c r="D48" s="7">
        <v>9521.1615614805032</v>
      </c>
      <c r="E48" s="7" t="s">
        <v>16</v>
      </c>
      <c r="F48" s="7">
        <v>30</v>
      </c>
      <c r="G48" s="7">
        <v>0.69843098970863993</v>
      </c>
      <c r="H48" s="7">
        <v>56457864.44299376</v>
      </c>
      <c r="I48" s="7">
        <v>5929.7244436439105</v>
      </c>
      <c r="J48" s="7">
        <v>7.0097555201138001E-2</v>
      </c>
      <c r="K48" s="7">
        <v>0</v>
      </c>
      <c r="L48" s="7">
        <v>0</v>
      </c>
      <c r="M48" s="7">
        <v>4.539693602385661E-2</v>
      </c>
      <c r="N48" s="7">
        <v>0</v>
      </c>
      <c r="O48" s="7">
        <v>0</v>
      </c>
      <c r="P48" s="7">
        <v>0</v>
      </c>
      <c r="Q48" s="7">
        <v>1</v>
      </c>
      <c r="R48" s="7">
        <v>0</v>
      </c>
      <c r="S48" s="7"/>
      <c r="T48" s="7"/>
      <c r="U48" s="7"/>
      <c r="V48" s="7"/>
      <c r="W48" s="7" t="s">
        <v>59</v>
      </c>
    </row>
    <row r="49" spans="1:23" x14ac:dyDescent="0.2">
      <c r="A49" s="7" t="s">
        <v>39</v>
      </c>
      <c r="B49" s="7">
        <v>2015</v>
      </c>
      <c r="C49" s="7">
        <v>10983423.90499676</v>
      </c>
      <c r="D49" s="7">
        <v>30091.572342456879</v>
      </c>
      <c r="E49" s="7" t="s">
        <v>16</v>
      </c>
      <c r="F49" s="7">
        <v>30</v>
      </c>
      <c r="G49" s="7">
        <v>0.75698163151219</v>
      </c>
      <c r="H49" s="7">
        <v>126115593.63606568</v>
      </c>
      <c r="I49" s="7">
        <v>4191.0602809586771</v>
      </c>
      <c r="J49" s="7">
        <v>7.0097555201138001E-2</v>
      </c>
      <c r="K49" s="7">
        <v>0</v>
      </c>
      <c r="L49" s="7">
        <v>0</v>
      </c>
      <c r="M49" s="7">
        <v>3.9150018675891643E-2</v>
      </c>
      <c r="N49" s="7">
        <v>0</v>
      </c>
      <c r="O49" s="7">
        <v>0</v>
      </c>
      <c r="P49" s="7">
        <v>0</v>
      </c>
      <c r="Q49" s="7">
        <v>1</v>
      </c>
      <c r="R49" s="7">
        <v>0</v>
      </c>
      <c r="S49" s="7"/>
      <c r="T49" s="7"/>
      <c r="U49" s="7"/>
      <c r="V49" s="7"/>
      <c r="W49" s="7" t="s">
        <v>59</v>
      </c>
    </row>
    <row r="50" spans="1:23" x14ac:dyDescent="0.2">
      <c r="A50" s="7" t="s">
        <v>39</v>
      </c>
      <c r="B50" s="7">
        <v>2015</v>
      </c>
      <c r="C50" s="7">
        <v>34713043.452829279</v>
      </c>
      <c r="D50" s="7">
        <v>95104.228637888446</v>
      </c>
      <c r="E50" s="7" t="s">
        <v>16</v>
      </c>
      <c r="F50" s="7">
        <v>30</v>
      </c>
      <c r="G50" s="7">
        <v>0.90124988757278734</v>
      </c>
      <c r="H50" s="7">
        <v>301352017.39876318</v>
      </c>
      <c r="I50" s="7">
        <v>3168.650034964985</v>
      </c>
      <c r="J50" s="7">
        <v>7.0097555201138001E-2</v>
      </c>
      <c r="K50" s="7">
        <v>0</v>
      </c>
      <c r="L50" s="7">
        <v>0</v>
      </c>
      <c r="M50" s="7">
        <v>3.5020048435210657E-2</v>
      </c>
      <c r="N50" s="7">
        <v>0</v>
      </c>
      <c r="O50" s="7">
        <v>0</v>
      </c>
      <c r="P50" s="7">
        <v>0</v>
      </c>
      <c r="Q50" s="7">
        <v>1</v>
      </c>
      <c r="R50" s="7">
        <v>0</v>
      </c>
      <c r="S50" s="7"/>
      <c r="T50" s="7"/>
      <c r="U50" s="7"/>
      <c r="V50" s="7"/>
      <c r="W50" s="7" t="s">
        <v>59</v>
      </c>
    </row>
    <row r="51" spans="1:23" x14ac:dyDescent="0.2">
      <c r="A51" s="7" t="s">
        <v>39</v>
      </c>
      <c r="B51" s="7">
        <v>2015</v>
      </c>
      <c r="C51" s="7">
        <v>109710359.55462095</v>
      </c>
      <c r="D51" s="7">
        <v>300576.32754690672</v>
      </c>
      <c r="E51" s="7" t="s">
        <v>16</v>
      </c>
      <c r="F51" s="7">
        <v>30</v>
      </c>
      <c r="G51" s="7">
        <v>0.95598122023003973</v>
      </c>
      <c r="H51" s="7">
        <v>850116004.67388165</v>
      </c>
      <c r="I51" s="7">
        <v>2828.286617285974</v>
      </c>
      <c r="J51" s="7">
        <v>7.0097555201138001E-2</v>
      </c>
      <c r="K51" s="7">
        <v>0</v>
      </c>
      <c r="L51" s="7">
        <v>0</v>
      </c>
      <c r="M51" s="7">
        <v>3.2241645623914773E-2</v>
      </c>
      <c r="N51" s="7">
        <v>0</v>
      </c>
      <c r="O51" s="7">
        <v>0</v>
      </c>
      <c r="P51" s="7">
        <v>0</v>
      </c>
      <c r="Q51" s="7">
        <v>1</v>
      </c>
      <c r="R51" s="7">
        <v>0</v>
      </c>
      <c r="S51" s="7"/>
      <c r="T51" s="7"/>
      <c r="U51" s="7"/>
      <c r="V51" s="7"/>
      <c r="W51" s="7" t="s">
        <v>59</v>
      </c>
    </row>
    <row r="52" spans="1:23" x14ac:dyDescent="0.2">
      <c r="A52" s="7" t="s">
        <v>39</v>
      </c>
      <c r="B52" s="7">
        <v>2015</v>
      </c>
      <c r="C52" s="7">
        <v>346738914.14793783</v>
      </c>
      <c r="D52" s="7">
        <v>949969.62780256942</v>
      </c>
      <c r="E52" s="7" t="s">
        <v>16</v>
      </c>
      <c r="F52" s="7">
        <v>30</v>
      </c>
      <c r="G52" s="7">
        <v>0.97842921258662363</v>
      </c>
      <c r="H52" s="7">
        <v>2554080233.4075227</v>
      </c>
      <c r="I52" s="7">
        <v>2688.5914650929585</v>
      </c>
      <c r="J52" s="7">
        <v>7.0097555201138001E-2</v>
      </c>
      <c r="K52" s="7">
        <v>0</v>
      </c>
      <c r="L52" s="7">
        <v>0</v>
      </c>
      <c r="M52" s="7">
        <v>3.0838100426423123E-2</v>
      </c>
      <c r="N52" s="7">
        <v>0</v>
      </c>
      <c r="O52" s="7">
        <v>0</v>
      </c>
      <c r="P52" s="7">
        <v>0</v>
      </c>
      <c r="Q52" s="7">
        <v>1</v>
      </c>
      <c r="R52" s="7">
        <v>0</v>
      </c>
      <c r="S52" s="7"/>
      <c r="T52" s="7"/>
      <c r="U52" s="7"/>
      <c r="V52" s="7"/>
      <c r="W52" s="7" t="s">
        <v>59</v>
      </c>
    </row>
    <row r="53" spans="1:23" x14ac:dyDescent="0.2">
      <c r="A53" s="7" t="s">
        <v>39</v>
      </c>
      <c r="B53" s="7">
        <v>2015</v>
      </c>
      <c r="C53" s="7">
        <v>1095866197.80089</v>
      </c>
      <c r="D53" s="7">
        <v>3002373.1446599727</v>
      </c>
      <c r="E53" s="7" t="s">
        <v>16</v>
      </c>
      <c r="F53" s="7">
        <v>30</v>
      </c>
      <c r="G53" s="7">
        <v>1</v>
      </c>
      <c r="H53" s="7">
        <v>7874253183.8456316</v>
      </c>
      <c r="I53" s="7">
        <v>2622.6763977857963</v>
      </c>
      <c r="J53" s="7">
        <v>7.0097555201138001E-2</v>
      </c>
      <c r="K53" s="7">
        <v>0</v>
      </c>
      <c r="L53" s="7">
        <v>0</v>
      </c>
      <c r="M53" s="7">
        <v>3.0195867586576396E-2</v>
      </c>
      <c r="N53" s="7">
        <v>0</v>
      </c>
      <c r="O53" s="7">
        <v>0</v>
      </c>
      <c r="P53" s="7">
        <v>0</v>
      </c>
      <c r="Q53" s="7">
        <v>1</v>
      </c>
      <c r="R53" s="7">
        <v>0</v>
      </c>
      <c r="S53" s="7"/>
      <c r="T53" s="7"/>
      <c r="U53" s="7"/>
      <c r="V53" s="7"/>
      <c r="W53" s="7" t="s">
        <v>59</v>
      </c>
    </row>
    <row r="54" spans="1:23" x14ac:dyDescent="0.2">
      <c r="A54" s="7" t="s">
        <v>39</v>
      </c>
      <c r="B54" s="7">
        <v>2020</v>
      </c>
      <c r="C54" s="7">
        <v>1099582.5842389492</v>
      </c>
      <c r="D54" s="7">
        <v>3012.5550253121896</v>
      </c>
      <c r="E54" s="7" t="s">
        <v>16</v>
      </c>
      <c r="F54" s="7">
        <v>30</v>
      </c>
      <c r="G54" s="7">
        <v>0.56967725441139727</v>
      </c>
      <c r="H54" s="7">
        <v>27706194.49157542</v>
      </c>
      <c r="I54" s="7">
        <v>9196.9090220034213</v>
      </c>
      <c r="J54" s="7">
        <v>7.0097555201138001E-2</v>
      </c>
      <c r="K54" s="7">
        <v>0</v>
      </c>
      <c r="L54" s="7">
        <v>0</v>
      </c>
      <c r="M54" s="7">
        <v>5.3547704024977411E-2</v>
      </c>
      <c r="N54" s="7">
        <v>0</v>
      </c>
      <c r="O54" s="7">
        <v>0</v>
      </c>
      <c r="P54" s="7">
        <v>0</v>
      </c>
      <c r="Q54" s="7">
        <v>1</v>
      </c>
      <c r="R54" s="7">
        <v>0</v>
      </c>
      <c r="S54" s="7"/>
      <c r="T54" s="7"/>
      <c r="U54" s="7"/>
      <c r="V54" s="7"/>
      <c r="W54" s="7" t="s">
        <v>60</v>
      </c>
    </row>
    <row r="55" spans="1:23" x14ac:dyDescent="0.2">
      <c r="A55" s="7" t="s">
        <v>39</v>
      </c>
      <c r="B55" s="7">
        <v>2020</v>
      </c>
      <c r="C55" s="7">
        <v>1954813.4830914654</v>
      </c>
      <c r="D55" s="7">
        <v>5355.6533783327823</v>
      </c>
      <c r="E55" s="7" t="s">
        <v>16</v>
      </c>
      <c r="F55" s="7">
        <v>30</v>
      </c>
      <c r="G55" s="7">
        <v>0.63616862652130401</v>
      </c>
      <c r="H55" s="7">
        <v>38452660.311060525</v>
      </c>
      <c r="I55" s="7">
        <v>7179.8261752015878</v>
      </c>
      <c r="J55" s="7">
        <v>7.0097555201138001E-2</v>
      </c>
      <c r="K55" s="7">
        <v>0</v>
      </c>
      <c r="L55" s="7">
        <v>0</v>
      </c>
      <c r="M55" s="7">
        <v>4.9622909661651837E-2</v>
      </c>
      <c r="N55" s="7">
        <v>0</v>
      </c>
      <c r="O55" s="7">
        <v>0</v>
      </c>
      <c r="P55" s="7">
        <v>0</v>
      </c>
      <c r="Q55" s="7">
        <v>1</v>
      </c>
      <c r="R55" s="7">
        <v>0</v>
      </c>
      <c r="S55" s="7"/>
      <c r="T55" s="7"/>
      <c r="U55" s="7"/>
      <c r="V55" s="7"/>
      <c r="W55" s="7" t="s">
        <v>60</v>
      </c>
    </row>
    <row r="56" spans="1:23" x14ac:dyDescent="0.2">
      <c r="A56" s="7" t="s">
        <v>39</v>
      </c>
      <c r="B56" s="7">
        <v>2020</v>
      </c>
      <c r="C56" s="7">
        <v>3475223.9699403835</v>
      </c>
      <c r="D56" s="7">
        <v>9521.1615614805032</v>
      </c>
      <c r="E56" s="7" t="s">
        <v>16</v>
      </c>
      <c r="F56" s="7">
        <v>30</v>
      </c>
      <c r="G56" s="7">
        <v>0.70599220272238461</v>
      </c>
      <c r="H56" s="7">
        <v>55448601.924557194</v>
      </c>
      <c r="I56" s="7">
        <v>5823.722406821038</v>
      </c>
      <c r="J56" s="7">
        <v>7.0097555201138001E-2</v>
      </c>
      <c r="K56" s="7">
        <v>0</v>
      </c>
      <c r="L56" s="7">
        <v>0</v>
      </c>
      <c r="M56" s="7">
        <v>4.5716813070395185E-2</v>
      </c>
      <c r="N56" s="7">
        <v>0</v>
      </c>
      <c r="O56" s="7">
        <v>0</v>
      </c>
      <c r="P56" s="7">
        <v>0</v>
      </c>
      <c r="Q56" s="7">
        <v>1</v>
      </c>
      <c r="R56" s="7">
        <v>0</v>
      </c>
      <c r="S56" s="7"/>
      <c r="T56" s="7"/>
      <c r="U56" s="7"/>
      <c r="V56" s="7"/>
      <c r="W56" s="7" t="s">
        <v>60</v>
      </c>
    </row>
    <row r="57" spans="1:23" x14ac:dyDescent="0.2">
      <c r="A57" s="7" t="s">
        <v>39</v>
      </c>
      <c r="B57" s="7">
        <v>2020</v>
      </c>
      <c r="C57" s="7">
        <v>10983423.90499676</v>
      </c>
      <c r="D57" s="7">
        <v>30091.572342456879</v>
      </c>
      <c r="E57" s="7" t="s">
        <v>16</v>
      </c>
      <c r="F57" s="7">
        <v>30</v>
      </c>
      <c r="G57" s="7">
        <v>0.76025567101900848</v>
      </c>
      <c r="H57" s="7">
        <v>124943508.14028549</v>
      </c>
      <c r="I57" s="7">
        <v>4152.1096577595545</v>
      </c>
      <c r="J57" s="7">
        <v>7.0097555201138001E-2</v>
      </c>
      <c r="K57" s="7">
        <v>0</v>
      </c>
      <c r="L57" s="7">
        <v>0</v>
      </c>
      <c r="M57" s="7">
        <v>3.9254253838637045E-2</v>
      </c>
      <c r="N57" s="7">
        <v>0</v>
      </c>
      <c r="O57" s="7">
        <v>0</v>
      </c>
      <c r="P57" s="7">
        <v>0</v>
      </c>
      <c r="Q57" s="7">
        <v>1</v>
      </c>
      <c r="R57" s="7">
        <v>0</v>
      </c>
      <c r="S57" s="7"/>
      <c r="T57" s="7"/>
      <c r="U57" s="7"/>
      <c r="V57" s="7"/>
      <c r="W57" s="7" t="s">
        <v>60</v>
      </c>
    </row>
    <row r="58" spans="1:23" x14ac:dyDescent="0.2">
      <c r="A58" s="7" t="s">
        <v>39</v>
      </c>
      <c r="B58" s="7">
        <v>2020</v>
      </c>
      <c r="C58" s="7">
        <v>34713043.452829279</v>
      </c>
      <c r="D58" s="7">
        <v>95104.228637888431</v>
      </c>
      <c r="E58" s="7" t="s">
        <v>16</v>
      </c>
      <c r="F58" s="7">
        <v>30</v>
      </c>
      <c r="G58" s="7">
        <v>0.90274070885410329</v>
      </c>
      <c r="H58" s="7">
        <v>299678252.78178787</v>
      </c>
      <c r="I58" s="7">
        <v>3151.0507689707442</v>
      </c>
      <c r="J58" s="7">
        <v>7.0097555201138001E-2</v>
      </c>
      <c r="K58" s="7">
        <v>0</v>
      </c>
      <c r="L58" s="7">
        <v>0</v>
      </c>
      <c r="M58" s="7">
        <v>3.5058674697251865E-2</v>
      </c>
      <c r="N58" s="7">
        <v>0</v>
      </c>
      <c r="O58" s="7">
        <v>0</v>
      </c>
      <c r="P58" s="7">
        <v>0</v>
      </c>
      <c r="Q58" s="7">
        <v>1</v>
      </c>
      <c r="R58" s="7">
        <v>0</v>
      </c>
      <c r="S58" s="7"/>
      <c r="T58" s="7"/>
      <c r="U58" s="7"/>
      <c r="V58" s="7"/>
      <c r="W58" s="7" t="s">
        <v>60</v>
      </c>
    </row>
    <row r="59" spans="1:23" x14ac:dyDescent="0.2">
      <c r="A59" s="7" t="s">
        <v>39</v>
      </c>
      <c r="B59" s="7">
        <v>2020</v>
      </c>
      <c r="C59" s="7">
        <v>109710359.55462095</v>
      </c>
      <c r="D59" s="7">
        <v>300576.32754690672</v>
      </c>
      <c r="E59" s="7" t="s">
        <v>16</v>
      </c>
      <c r="F59" s="7">
        <v>30</v>
      </c>
      <c r="G59" s="7">
        <v>0.9561847597435994</v>
      </c>
      <c r="H59" s="7">
        <v>846845847.9901036</v>
      </c>
      <c r="I59" s="7">
        <v>2817.4069957586671</v>
      </c>
      <c r="J59" s="7">
        <v>7.0097555201138001E-2</v>
      </c>
      <c r="K59" s="7">
        <v>0</v>
      </c>
      <c r="L59" s="7">
        <v>0</v>
      </c>
      <c r="M59" s="7">
        <v>3.2257534750029786E-2</v>
      </c>
      <c r="N59" s="7">
        <v>0</v>
      </c>
      <c r="O59" s="7">
        <v>0</v>
      </c>
      <c r="P59" s="7">
        <v>0</v>
      </c>
      <c r="Q59" s="7">
        <v>1</v>
      </c>
      <c r="R59" s="7">
        <v>0</v>
      </c>
      <c r="S59" s="7"/>
      <c r="T59" s="7"/>
      <c r="U59" s="7"/>
      <c r="V59" s="7"/>
      <c r="W59" s="7" t="s">
        <v>60</v>
      </c>
    </row>
    <row r="60" spans="1:23" x14ac:dyDescent="0.2">
      <c r="A60" s="7" t="s">
        <v>39</v>
      </c>
      <c r="B60" s="7">
        <v>2020</v>
      </c>
      <c r="C60" s="7">
        <v>346738914.14793783</v>
      </c>
      <c r="D60" s="7">
        <v>949969.62780256942</v>
      </c>
      <c r="E60" s="7" t="s">
        <v>16</v>
      </c>
      <c r="F60" s="7">
        <v>30</v>
      </c>
      <c r="G60" s="7">
        <v>0.97848420386046842</v>
      </c>
      <c r="H60" s="7">
        <v>2544851388.485991</v>
      </c>
      <c r="I60" s="7">
        <v>2678.8765808993667</v>
      </c>
      <c r="J60" s="7">
        <v>7.0097555201138001E-2</v>
      </c>
      <c r="K60" s="7">
        <v>0</v>
      </c>
      <c r="L60" s="7">
        <v>0</v>
      </c>
      <c r="M60" s="7">
        <v>3.0847910239146611E-2</v>
      </c>
      <c r="N60" s="7">
        <v>0</v>
      </c>
      <c r="O60" s="7">
        <v>0</v>
      </c>
      <c r="P60" s="7">
        <v>0</v>
      </c>
      <c r="Q60" s="7">
        <v>1</v>
      </c>
      <c r="R60" s="7">
        <v>0</v>
      </c>
      <c r="S60" s="7"/>
      <c r="T60" s="7"/>
      <c r="U60" s="7"/>
      <c r="V60" s="7"/>
      <c r="W60" s="7" t="s">
        <v>60</v>
      </c>
    </row>
    <row r="61" spans="1:23" x14ac:dyDescent="0.2">
      <c r="A61" s="7" t="s">
        <v>39</v>
      </c>
      <c r="B61" s="7">
        <v>2020</v>
      </c>
      <c r="C61" s="7">
        <v>1095866197.80089</v>
      </c>
      <c r="D61" s="7">
        <v>3002373.1446599727</v>
      </c>
      <c r="E61" s="7" t="s">
        <v>16</v>
      </c>
      <c r="F61" s="7">
        <v>30</v>
      </c>
      <c r="G61" s="7">
        <v>1</v>
      </c>
      <c r="H61" s="7">
        <v>7846297066.9494867</v>
      </c>
      <c r="I61" s="7">
        <v>2613.3650578726119</v>
      </c>
      <c r="J61" s="7">
        <v>7.0097555201138001E-2</v>
      </c>
      <c r="K61" s="7">
        <v>0</v>
      </c>
      <c r="L61" s="7">
        <v>0</v>
      </c>
      <c r="M61" s="7">
        <v>3.0203208555756467E-2</v>
      </c>
      <c r="N61" s="7">
        <v>0</v>
      </c>
      <c r="O61" s="7">
        <v>0</v>
      </c>
      <c r="P61" s="7">
        <v>0</v>
      </c>
      <c r="Q61" s="7">
        <v>1</v>
      </c>
      <c r="R61" s="7">
        <v>0</v>
      </c>
      <c r="S61" s="7"/>
      <c r="T61" s="7"/>
      <c r="U61" s="7"/>
      <c r="V61" s="7"/>
      <c r="W61" s="7" t="s">
        <v>60</v>
      </c>
    </row>
    <row r="62" spans="1:23" x14ac:dyDescent="0.2">
      <c r="A62" s="7" t="s">
        <v>39</v>
      </c>
      <c r="B62" s="7">
        <v>2025</v>
      </c>
      <c r="C62" s="7">
        <v>1099582.5842389492</v>
      </c>
      <c r="D62" s="7">
        <v>3012.5550253121896</v>
      </c>
      <c r="E62" s="7" t="s">
        <v>16</v>
      </c>
      <c r="F62" s="7">
        <v>30</v>
      </c>
      <c r="G62" s="7">
        <v>0.58600371304316257</v>
      </c>
      <c r="H62" s="7">
        <v>26751205.07734894</v>
      </c>
      <c r="I62" s="7">
        <v>8879.9058780932064</v>
      </c>
      <c r="J62" s="7">
        <v>7.0097555201138001E-2</v>
      </c>
      <c r="K62" s="7">
        <v>0</v>
      </c>
      <c r="L62" s="7">
        <v>0</v>
      </c>
      <c r="M62" s="7">
        <v>5.4423369567924727E-2</v>
      </c>
      <c r="N62" s="7">
        <v>0</v>
      </c>
      <c r="O62" s="7">
        <v>0</v>
      </c>
      <c r="P62" s="7">
        <v>0</v>
      </c>
      <c r="Q62" s="7">
        <v>1</v>
      </c>
      <c r="R62" s="7">
        <v>0</v>
      </c>
      <c r="S62" s="7"/>
      <c r="T62" s="7"/>
      <c r="U62" s="7"/>
      <c r="V62" s="7"/>
      <c r="W62" s="7" t="s">
        <v>61</v>
      </c>
    </row>
    <row r="63" spans="1:23" x14ac:dyDescent="0.2">
      <c r="A63" s="7" t="s">
        <v>39</v>
      </c>
      <c r="B63" s="7">
        <v>2025</v>
      </c>
      <c r="C63" s="7">
        <v>1954813.4830914654</v>
      </c>
      <c r="D63" s="7">
        <v>5355.6533783327823</v>
      </c>
      <c r="E63" s="7" t="s">
        <v>16</v>
      </c>
      <c r="F63" s="7">
        <v>30</v>
      </c>
      <c r="G63" s="7">
        <v>0.64887949563049041</v>
      </c>
      <c r="H63" s="7">
        <v>37477660.940307058</v>
      </c>
      <c r="I63" s="7">
        <v>6997.7756760602515</v>
      </c>
      <c r="J63" s="7">
        <v>7.0097555201138001E-2</v>
      </c>
      <c r="K63" s="7">
        <v>0</v>
      </c>
      <c r="L63" s="7">
        <v>0</v>
      </c>
      <c r="M63" s="7">
        <v>5.0167554362958812E-2</v>
      </c>
      <c r="N63" s="7">
        <v>0</v>
      </c>
      <c r="O63" s="7">
        <v>0</v>
      </c>
      <c r="P63" s="7">
        <v>0</v>
      </c>
      <c r="Q63" s="7">
        <v>1</v>
      </c>
      <c r="R63" s="7">
        <v>0</v>
      </c>
      <c r="S63" s="7"/>
      <c r="T63" s="7"/>
      <c r="U63" s="7"/>
      <c r="V63" s="7"/>
      <c r="W63" s="7" t="s">
        <v>61</v>
      </c>
    </row>
    <row r="64" spans="1:23" x14ac:dyDescent="0.2">
      <c r="A64" s="7" t="s">
        <v>39</v>
      </c>
      <c r="B64" s="7">
        <v>2025</v>
      </c>
      <c r="C64" s="7">
        <v>3475223.9699403835</v>
      </c>
      <c r="D64" s="7">
        <v>9521.1615614805032</v>
      </c>
      <c r="E64" s="7" t="s">
        <v>16</v>
      </c>
      <c r="F64" s="7">
        <v>30</v>
      </c>
      <c r="G64" s="7">
        <v>0.71376489364051465</v>
      </c>
      <c r="H64" s="7">
        <v>54439339.406120621</v>
      </c>
      <c r="I64" s="7">
        <v>5717.7203699981665</v>
      </c>
      <c r="J64" s="7">
        <v>7.0097555201138001E-2</v>
      </c>
      <c r="K64" s="7">
        <v>0</v>
      </c>
      <c r="L64" s="7">
        <v>0</v>
      </c>
      <c r="M64" s="7">
        <v>4.6036690116933753E-2</v>
      </c>
      <c r="N64" s="7">
        <v>0</v>
      </c>
      <c r="O64" s="7">
        <v>0</v>
      </c>
      <c r="P64" s="7">
        <v>0</v>
      </c>
      <c r="Q64" s="7">
        <v>1</v>
      </c>
      <c r="R64" s="7">
        <v>0</v>
      </c>
      <c r="S64" s="7"/>
      <c r="T64" s="7"/>
      <c r="U64" s="7"/>
      <c r="V64" s="7"/>
      <c r="W64" s="7" t="s">
        <v>61</v>
      </c>
    </row>
    <row r="65" spans="1:23" x14ac:dyDescent="0.2">
      <c r="A65" s="7" t="s">
        <v>39</v>
      </c>
      <c r="B65" s="7">
        <v>2025</v>
      </c>
      <c r="C65" s="7">
        <v>10983423.90499676</v>
      </c>
      <c r="D65" s="7">
        <v>30091.572342456879</v>
      </c>
      <c r="E65" s="7" t="s">
        <v>16</v>
      </c>
      <c r="F65" s="7">
        <v>30</v>
      </c>
      <c r="G65" s="7">
        <v>0.76357907977528161</v>
      </c>
      <c r="H65" s="7">
        <v>123771422.64450531</v>
      </c>
      <c r="I65" s="7">
        <v>4113.1590345604309</v>
      </c>
      <c r="J65" s="7">
        <v>7.0097555201138001E-2</v>
      </c>
      <c r="K65" s="7">
        <v>0</v>
      </c>
      <c r="L65" s="7">
        <v>0</v>
      </c>
      <c r="M65" s="7">
        <v>3.9358489001382446E-2</v>
      </c>
      <c r="N65" s="7">
        <v>0</v>
      </c>
      <c r="O65" s="7">
        <v>0</v>
      </c>
      <c r="P65" s="7">
        <v>0</v>
      </c>
      <c r="Q65" s="7">
        <v>1</v>
      </c>
      <c r="R65" s="7">
        <v>0</v>
      </c>
      <c r="S65" s="7"/>
      <c r="T65" s="7"/>
      <c r="U65" s="7"/>
      <c r="V65" s="7"/>
      <c r="W65" s="7" t="s">
        <v>61</v>
      </c>
    </row>
    <row r="66" spans="1:23" x14ac:dyDescent="0.2">
      <c r="A66" s="7" t="s">
        <v>39</v>
      </c>
      <c r="B66" s="7">
        <v>2025</v>
      </c>
      <c r="C66" s="7">
        <v>34713043.452829279</v>
      </c>
      <c r="D66" s="7">
        <v>95104.228637888446</v>
      </c>
      <c r="E66" s="7" t="s">
        <v>16</v>
      </c>
      <c r="F66" s="7">
        <v>30</v>
      </c>
      <c r="G66" s="7">
        <v>0.90424568043752662</v>
      </c>
      <c r="H66" s="7">
        <v>298004488.16481256</v>
      </c>
      <c r="I66" s="7">
        <v>3133.4515029765034</v>
      </c>
      <c r="J66" s="7">
        <v>7.0097555201138001E-2</v>
      </c>
      <c r="K66" s="7">
        <v>0</v>
      </c>
      <c r="L66" s="7">
        <v>0</v>
      </c>
      <c r="M66" s="7">
        <v>3.509730095929308E-2</v>
      </c>
      <c r="N66" s="7">
        <v>0</v>
      </c>
      <c r="O66" s="7">
        <v>0</v>
      </c>
      <c r="P66" s="7">
        <v>0</v>
      </c>
      <c r="Q66" s="7">
        <v>1</v>
      </c>
      <c r="R66" s="7">
        <v>0</v>
      </c>
      <c r="S66" s="7"/>
      <c r="T66" s="7"/>
      <c r="U66" s="7"/>
      <c r="V66" s="7"/>
      <c r="W66" s="7" t="s">
        <v>61</v>
      </c>
    </row>
    <row r="67" spans="1:23" x14ac:dyDescent="0.2">
      <c r="A67" s="7" t="s">
        <v>39</v>
      </c>
      <c r="B67" s="7">
        <v>2025</v>
      </c>
      <c r="C67" s="7">
        <v>109710359.55462095</v>
      </c>
      <c r="D67" s="7">
        <v>300576.32754690672</v>
      </c>
      <c r="E67" s="7" t="s">
        <v>16</v>
      </c>
      <c r="F67" s="7">
        <v>30</v>
      </c>
      <c r="G67" s="7">
        <v>0.95638982909889392</v>
      </c>
      <c r="H67" s="7">
        <v>843575691.30632532</v>
      </c>
      <c r="I67" s="7">
        <v>2806.5273742313598</v>
      </c>
      <c r="J67" s="7">
        <v>7.0097555201138001E-2</v>
      </c>
      <c r="K67" s="7">
        <v>0</v>
      </c>
      <c r="L67" s="7">
        <v>0</v>
      </c>
      <c r="M67" s="7">
        <v>3.2273423876144798E-2</v>
      </c>
      <c r="N67" s="7">
        <v>0</v>
      </c>
      <c r="O67" s="7">
        <v>0</v>
      </c>
      <c r="P67" s="7">
        <v>0</v>
      </c>
      <c r="Q67" s="7">
        <v>1</v>
      </c>
      <c r="R67" s="7">
        <v>0</v>
      </c>
      <c r="S67" s="7"/>
      <c r="T67" s="7"/>
      <c r="U67" s="7"/>
      <c r="V67" s="7"/>
      <c r="W67" s="7" t="s">
        <v>61</v>
      </c>
    </row>
    <row r="68" spans="1:23" x14ac:dyDescent="0.2">
      <c r="A68" s="7" t="s">
        <v>39</v>
      </c>
      <c r="B68" s="7">
        <v>2025</v>
      </c>
      <c r="C68" s="7">
        <v>346738914.14793783</v>
      </c>
      <c r="D68" s="7">
        <v>949969.62780256942</v>
      </c>
      <c r="E68" s="7" t="s">
        <v>16</v>
      </c>
      <c r="F68" s="7">
        <v>30</v>
      </c>
      <c r="G68" s="7">
        <v>0.97853959191745643</v>
      </c>
      <c r="H68" s="7">
        <v>2535622543.5644588</v>
      </c>
      <c r="I68" s="7">
        <v>2669.1616967057744</v>
      </c>
      <c r="J68" s="7">
        <v>7.0097555201138001E-2</v>
      </c>
      <c r="K68" s="7">
        <v>0</v>
      </c>
      <c r="L68" s="7">
        <v>0</v>
      </c>
      <c r="M68" s="7">
        <v>3.0857720051870097E-2</v>
      </c>
      <c r="N68" s="7">
        <v>0</v>
      </c>
      <c r="O68" s="7">
        <v>0</v>
      </c>
      <c r="P68" s="7">
        <v>0</v>
      </c>
      <c r="Q68" s="7">
        <v>1</v>
      </c>
      <c r="R68" s="7">
        <v>0</v>
      </c>
      <c r="S68" s="7"/>
      <c r="T68" s="7"/>
      <c r="U68" s="7"/>
      <c r="V68" s="7"/>
      <c r="W68" s="7" t="s">
        <v>61</v>
      </c>
    </row>
    <row r="69" spans="1:23" x14ac:dyDescent="0.2">
      <c r="A69" s="7" t="s">
        <v>39</v>
      </c>
      <c r="B69" s="7">
        <v>2025</v>
      </c>
      <c r="C69" s="7">
        <v>1095866197.80089</v>
      </c>
      <c r="D69" s="7">
        <v>3002373.1446599727</v>
      </c>
      <c r="E69" s="7" t="s">
        <v>16</v>
      </c>
      <c r="F69" s="7">
        <v>30</v>
      </c>
      <c r="G69" s="7">
        <v>1</v>
      </c>
      <c r="H69" s="7">
        <v>7818340950.0533438</v>
      </c>
      <c r="I69" s="7">
        <v>2604.0537179594285</v>
      </c>
      <c r="J69" s="7">
        <v>7.0097555201138001E-2</v>
      </c>
      <c r="K69" s="7">
        <v>0</v>
      </c>
      <c r="L69" s="7">
        <v>0</v>
      </c>
      <c r="M69" s="7">
        <v>3.0210549524936538E-2</v>
      </c>
      <c r="N69" s="7">
        <v>0</v>
      </c>
      <c r="O69" s="7">
        <v>0</v>
      </c>
      <c r="P69" s="7">
        <v>0</v>
      </c>
      <c r="Q69" s="7">
        <v>1</v>
      </c>
      <c r="R69" s="7">
        <v>0</v>
      </c>
      <c r="S69" s="7"/>
      <c r="T69" s="7"/>
      <c r="U69" s="7"/>
      <c r="V69" s="7"/>
      <c r="W69" s="7" t="s">
        <v>61</v>
      </c>
    </row>
    <row r="70" spans="1:23" x14ac:dyDescent="0.2">
      <c r="A70" s="7" t="s">
        <v>39</v>
      </c>
      <c r="B70" s="7">
        <v>2030</v>
      </c>
      <c r="C70" s="7">
        <v>1099582.5842389492</v>
      </c>
      <c r="D70" s="7">
        <v>3012.5550253121896</v>
      </c>
      <c r="E70" s="7" t="s">
        <v>16</v>
      </c>
      <c r="F70" s="7">
        <v>30</v>
      </c>
      <c r="G70" s="7">
        <v>0.59232862083939686</v>
      </c>
      <c r="H70" s="7">
        <v>26396728.042057961</v>
      </c>
      <c r="I70" s="7">
        <v>8762.2393019435331</v>
      </c>
      <c r="J70" s="7">
        <v>7.0097555201138001E-2</v>
      </c>
      <c r="K70" s="7">
        <v>0</v>
      </c>
      <c r="L70" s="7">
        <v>0</v>
      </c>
      <c r="M70" s="7">
        <v>5.4776285964059986E-2</v>
      </c>
      <c r="N70" s="7">
        <v>0</v>
      </c>
      <c r="O70" s="7">
        <v>0</v>
      </c>
      <c r="P70" s="7">
        <v>0</v>
      </c>
      <c r="Q70" s="7">
        <v>1</v>
      </c>
      <c r="R70" s="7">
        <v>0</v>
      </c>
      <c r="S70" s="7"/>
      <c r="T70" s="7"/>
      <c r="U70" s="7"/>
      <c r="V70" s="7"/>
      <c r="W70" s="7" t="s">
        <v>62</v>
      </c>
    </row>
    <row r="71" spans="1:23" x14ac:dyDescent="0.2">
      <c r="A71" s="7" t="s">
        <v>39</v>
      </c>
      <c r="B71" s="7">
        <v>2030</v>
      </c>
      <c r="C71" s="7">
        <v>1954813.4830914654</v>
      </c>
      <c r="D71" s="7">
        <v>5355.6533783327823</v>
      </c>
      <c r="E71" s="7" t="s">
        <v>16</v>
      </c>
      <c r="F71" s="7">
        <v>30</v>
      </c>
      <c r="G71" s="7">
        <v>0.65374552276384568</v>
      </c>
      <c r="H71" s="7">
        <v>37115872.752122529</v>
      </c>
      <c r="I71" s="7">
        <v>6930.2230988811143</v>
      </c>
      <c r="J71" s="7">
        <v>7.0097555201138001E-2</v>
      </c>
      <c r="K71" s="7">
        <v>0</v>
      </c>
      <c r="L71" s="7">
        <v>0</v>
      </c>
      <c r="M71" s="7">
        <v>5.0382240822193905E-2</v>
      </c>
      <c r="N71" s="7">
        <v>0</v>
      </c>
      <c r="O71" s="7">
        <v>0</v>
      </c>
      <c r="P71" s="7">
        <v>0</v>
      </c>
      <c r="Q71" s="7">
        <v>1</v>
      </c>
      <c r="R71" s="7">
        <v>0</v>
      </c>
      <c r="S71" s="7"/>
      <c r="T71" s="7"/>
      <c r="U71" s="7"/>
      <c r="V71" s="7"/>
      <c r="W71" s="7" t="s">
        <v>62</v>
      </c>
    </row>
    <row r="72" spans="1:23" x14ac:dyDescent="0.2">
      <c r="A72" s="7" t="s">
        <v>39</v>
      </c>
      <c r="B72" s="7">
        <v>2030</v>
      </c>
      <c r="C72" s="7">
        <v>3475223.9699403835</v>
      </c>
      <c r="D72" s="7">
        <v>9521.1615614805032</v>
      </c>
      <c r="E72" s="7" t="s">
        <v>16</v>
      </c>
      <c r="F72" s="7">
        <v>30</v>
      </c>
      <c r="G72" s="7">
        <v>0.71670567077687986</v>
      </c>
      <c r="H72" s="7">
        <v>54064968.771725997</v>
      </c>
      <c r="I72" s="7">
        <v>5678.4005210514579</v>
      </c>
      <c r="J72" s="7">
        <v>7.0097555201138001E-2</v>
      </c>
      <c r="K72" s="7">
        <v>0</v>
      </c>
      <c r="L72" s="7">
        <v>0</v>
      </c>
      <c r="M72" s="7">
        <v>4.6160595221374688E-2</v>
      </c>
      <c r="N72" s="7">
        <v>0</v>
      </c>
      <c r="O72" s="7">
        <v>0</v>
      </c>
      <c r="P72" s="7">
        <v>0</v>
      </c>
      <c r="Q72" s="7">
        <v>1</v>
      </c>
      <c r="R72" s="7">
        <v>0</v>
      </c>
      <c r="S72" s="7"/>
      <c r="T72" s="7"/>
      <c r="U72" s="7"/>
      <c r="V72" s="7"/>
      <c r="W72" s="7" t="s">
        <v>62</v>
      </c>
    </row>
    <row r="73" spans="1:23" x14ac:dyDescent="0.2">
      <c r="A73" s="7" t="s">
        <v>39</v>
      </c>
      <c r="B73" s="7">
        <v>2030</v>
      </c>
      <c r="C73" s="7">
        <v>10983423.90499676</v>
      </c>
      <c r="D73" s="7">
        <v>30091.572342456879</v>
      </c>
      <c r="E73" s="7" t="s">
        <v>16</v>
      </c>
      <c r="F73" s="7">
        <v>30</v>
      </c>
      <c r="G73" s="7">
        <v>0.7648240325255361</v>
      </c>
      <c r="H73" s="7">
        <v>123336937.51273149</v>
      </c>
      <c r="I73" s="7">
        <v>4098.720269884755</v>
      </c>
      <c r="J73" s="7">
        <v>7.0097555201138001E-2</v>
      </c>
      <c r="K73" s="7">
        <v>0</v>
      </c>
      <c r="L73" s="7">
        <v>0</v>
      </c>
      <c r="M73" s="7">
        <v>3.9397998862615011E-2</v>
      </c>
      <c r="N73" s="7">
        <v>0</v>
      </c>
      <c r="O73" s="7">
        <v>0</v>
      </c>
      <c r="P73" s="7">
        <v>0</v>
      </c>
      <c r="Q73" s="7">
        <v>1</v>
      </c>
      <c r="R73" s="7">
        <v>0</v>
      </c>
      <c r="S73" s="7"/>
      <c r="T73" s="7"/>
      <c r="U73" s="7"/>
      <c r="V73" s="7"/>
      <c r="W73" s="7" t="s">
        <v>62</v>
      </c>
    </row>
    <row r="74" spans="1:23" x14ac:dyDescent="0.2">
      <c r="A74" s="7" t="s">
        <v>39</v>
      </c>
      <c r="B74" s="7">
        <v>2030</v>
      </c>
      <c r="C74" s="7">
        <v>34713043.452829279</v>
      </c>
      <c r="D74" s="7">
        <v>95104.228637888446</v>
      </c>
      <c r="E74" s="7" t="s">
        <v>16</v>
      </c>
      <c r="F74" s="7">
        <v>30</v>
      </c>
      <c r="G74" s="7">
        <v>0.90480790168662339</v>
      </c>
      <c r="H74" s="7">
        <v>297384106.34113914</v>
      </c>
      <c r="I74" s="7">
        <v>3126.9283248533143</v>
      </c>
      <c r="J74" s="7">
        <v>7.0097555201138001E-2</v>
      </c>
      <c r="K74" s="7">
        <v>0</v>
      </c>
      <c r="L74" s="7">
        <v>0</v>
      </c>
      <c r="M74" s="7">
        <v>3.5111808831252207E-2</v>
      </c>
      <c r="N74" s="7">
        <v>0</v>
      </c>
      <c r="O74" s="7">
        <v>0</v>
      </c>
      <c r="P74" s="7">
        <v>0</v>
      </c>
      <c r="Q74" s="7">
        <v>1</v>
      </c>
      <c r="R74" s="7">
        <v>0</v>
      </c>
      <c r="S74" s="7"/>
      <c r="T74" s="7"/>
      <c r="U74" s="7"/>
      <c r="V74" s="7"/>
      <c r="W74" s="7" t="s">
        <v>62</v>
      </c>
    </row>
    <row r="75" spans="1:23" x14ac:dyDescent="0.2">
      <c r="A75" s="7" t="s">
        <v>39</v>
      </c>
      <c r="B75" s="7">
        <v>2030</v>
      </c>
      <c r="C75" s="7">
        <v>109710359.55462095</v>
      </c>
      <c r="D75" s="7">
        <v>300576.32754690672</v>
      </c>
      <c r="E75" s="7" t="s">
        <v>16</v>
      </c>
      <c r="F75" s="7">
        <v>30</v>
      </c>
      <c r="G75" s="7">
        <v>0.95646600894140055</v>
      </c>
      <c r="H75" s="7">
        <v>842364349.59699583</v>
      </c>
      <c r="I75" s="7">
        <v>2802.4973106557763</v>
      </c>
      <c r="J75" s="7">
        <v>7.0097555201138001E-2</v>
      </c>
      <c r="K75" s="7">
        <v>0</v>
      </c>
      <c r="L75" s="7">
        <v>0</v>
      </c>
      <c r="M75" s="7">
        <v>3.2279363737879915E-2</v>
      </c>
      <c r="N75" s="7">
        <v>0</v>
      </c>
      <c r="O75" s="7">
        <v>0</v>
      </c>
      <c r="P75" s="7">
        <v>0</v>
      </c>
      <c r="Q75" s="7">
        <v>1</v>
      </c>
      <c r="R75" s="7">
        <v>0</v>
      </c>
      <c r="S75" s="7"/>
      <c r="T75" s="7"/>
      <c r="U75" s="7"/>
      <c r="V75" s="7"/>
      <c r="W75" s="7" t="s">
        <v>62</v>
      </c>
    </row>
    <row r="76" spans="1:23" x14ac:dyDescent="0.2">
      <c r="A76" s="7" t="s">
        <v>39</v>
      </c>
      <c r="B76" s="7">
        <v>2030</v>
      </c>
      <c r="C76" s="7">
        <v>346738914.14793783</v>
      </c>
      <c r="D76" s="7">
        <v>949969.62780256942</v>
      </c>
      <c r="E76" s="7" t="s">
        <v>16</v>
      </c>
      <c r="F76" s="7">
        <v>30</v>
      </c>
      <c r="G76" s="7">
        <v>0.97856042716568981</v>
      </c>
      <c r="H76" s="7">
        <v>2532203457.7830563</v>
      </c>
      <c r="I76" s="7">
        <v>2665.5625439735845</v>
      </c>
      <c r="J76" s="7">
        <v>7.0097555201138001E-2</v>
      </c>
      <c r="K76" s="7">
        <v>0</v>
      </c>
      <c r="L76" s="7">
        <v>0</v>
      </c>
      <c r="M76" s="7">
        <v>3.0861385771993075E-2</v>
      </c>
      <c r="N76" s="7">
        <v>0</v>
      </c>
      <c r="O76" s="7">
        <v>0</v>
      </c>
      <c r="P76" s="7">
        <v>0</v>
      </c>
      <c r="Q76" s="7">
        <v>1</v>
      </c>
      <c r="R76" s="7">
        <v>0</v>
      </c>
      <c r="S76" s="7"/>
      <c r="T76" s="7"/>
      <c r="U76" s="7"/>
      <c r="V76" s="7"/>
      <c r="W76" s="7" t="s">
        <v>62</v>
      </c>
    </row>
    <row r="77" spans="1:23" x14ac:dyDescent="0.2">
      <c r="A77" s="7" t="s">
        <v>39</v>
      </c>
      <c r="B77" s="7">
        <v>2030</v>
      </c>
      <c r="C77" s="7">
        <v>1095866197.80089</v>
      </c>
      <c r="D77" s="7">
        <v>3002373.1446599727</v>
      </c>
      <c r="E77" s="7" t="s">
        <v>16</v>
      </c>
      <c r="F77" s="7">
        <v>30</v>
      </c>
      <c r="G77" s="7">
        <v>1</v>
      </c>
      <c r="H77" s="7">
        <v>7807985737.4740152</v>
      </c>
      <c r="I77" s="7">
        <v>2600.6047087655697</v>
      </c>
      <c r="J77" s="7">
        <v>7.0097555201138001E-2</v>
      </c>
      <c r="K77" s="7">
        <v>0</v>
      </c>
      <c r="L77" s="7">
        <v>0</v>
      </c>
      <c r="M77" s="7">
        <v>3.0213291767927877E-2</v>
      </c>
      <c r="N77" s="7">
        <v>0</v>
      </c>
      <c r="O77" s="7">
        <v>0</v>
      </c>
      <c r="P77" s="7">
        <v>0</v>
      </c>
      <c r="Q77" s="7">
        <v>1</v>
      </c>
      <c r="R77" s="7">
        <v>0</v>
      </c>
      <c r="S77" s="7"/>
      <c r="T77" s="7"/>
      <c r="U77" s="7"/>
      <c r="V77" s="7"/>
      <c r="W77" s="7" t="s">
        <v>62</v>
      </c>
    </row>
    <row r="78" spans="1:23" x14ac:dyDescent="0.2">
      <c r="A78" s="8" t="s">
        <v>63</v>
      </c>
      <c r="B78" s="9">
        <v>2015</v>
      </c>
      <c r="C78" s="9">
        <v>175200</v>
      </c>
      <c r="D78" s="9">
        <v>480</v>
      </c>
      <c r="E78" s="9" t="s">
        <v>16</v>
      </c>
      <c r="F78" s="9">
        <v>20</v>
      </c>
      <c r="G78" s="7">
        <v>0.21609938191453801</v>
      </c>
      <c r="H78" s="9">
        <v>904597.34301449719</v>
      </c>
      <c r="I78" s="9">
        <v>1884.5777979468692</v>
      </c>
      <c r="J78" s="9">
        <v>8.4859127044155602E-2</v>
      </c>
      <c r="K78" s="9">
        <v>0</v>
      </c>
      <c r="L78">
        <v>0</v>
      </c>
      <c r="M78" s="9">
        <v>0.23556209325410893</v>
      </c>
      <c r="N78" s="9">
        <v>0</v>
      </c>
      <c r="O78" s="9">
        <v>0</v>
      </c>
      <c r="P78" s="9">
        <v>0</v>
      </c>
      <c r="Q78" s="9">
        <v>1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 t="s">
        <v>64</v>
      </c>
    </row>
    <row r="79" spans="1:23" x14ac:dyDescent="0.2">
      <c r="A79" s="8" t="s">
        <v>63</v>
      </c>
      <c r="B79" s="9">
        <v>2015</v>
      </c>
      <c r="C79" s="9">
        <v>350400</v>
      </c>
      <c r="D79" s="9">
        <v>960</v>
      </c>
      <c r="E79" s="9" t="s">
        <v>16</v>
      </c>
      <c r="F79" s="9">
        <v>20</v>
      </c>
      <c r="G79" s="7">
        <v>0</v>
      </c>
      <c r="H79" s="9">
        <v>1050770.0939525543</v>
      </c>
      <c r="I79" s="9">
        <v>1094.5521812005775</v>
      </c>
      <c r="J79" s="9">
        <v>8.4859127044155602E-2</v>
      </c>
      <c r="K79" s="9">
        <v>0</v>
      </c>
      <c r="L79">
        <v>0</v>
      </c>
      <c r="M79" s="9">
        <v>0.22873452544224673</v>
      </c>
      <c r="N79" s="9">
        <v>0</v>
      </c>
      <c r="O79" s="9">
        <v>0</v>
      </c>
      <c r="P79" s="9">
        <v>0</v>
      </c>
      <c r="Q79" s="9">
        <v>1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 t="s">
        <v>64</v>
      </c>
    </row>
    <row r="80" spans="1:23" x14ac:dyDescent="0.2">
      <c r="A80" s="8" t="s">
        <v>63</v>
      </c>
      <c r="B80" s="9">
        <v>2015</v>
      </c>
      <c r="C80" s="9">
        <v>730000</v>
      </c>
      <c r="D80" s="9">
        <v>2000</v>
      </c>
      <c r="E80" s="9" t="s">
        <v>16</v>
      </c>
      <c r="F80" s="9">
        <v>20</v>
      </c>
      <c r="G80" s="7">
        <v>0.68970994606579572</v>
      </c>
      <c r="H80" s="9">
        <v>1050770.0939525543</v>
      </c>
      <c r="I80" s="9">
        <v>525.38504697627718</v>
      </c>
      <c r="J80" s="9">
        <v>8.4859127044155602E-2</v>
      </c>
      <c r="K80" s="9">
        <v>0</v>
      </c>
      <c r="L80">
        <v>0</v>
      </c>
      <c r="M80" s="9">
        <v>0.23764918833971665</v>
      </c>
      <c r="N80" s="9">
        <v>0</v>
      </c>
      <c r="O80" s="9">
        <v>0</v>
      </c>
      <c r="P80" s="9">
        <v>0</v>
      </c>
      <c r="Q80" s="9">
        <v>1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 t="s">
        <v>64</v>
      </c>
    </row>
    <row r="81" spans="1:23" x14ac:dyDescent="0.2">
      <c r="A81" s="8" t="s">
        <v>63</v>
      </c>
      <c r="B81" s="9">
        <v>2015</v>
      </c>
      <c r="C81" s="9">
        <v>1095000</v>
      </c>
      <c r="D81" s="9">
        <v>3000</v>
      </c>
      <c r="E81" s="9" t="s">
        <v>16</v>
      </c>
      <c r="F81" s="9">
        <v>20</v>
      </c>
      <c r="G81" s="7">
        <v>1.0259922232172234</v>
      </c>
      <c r="H81" s="9">
        <v>1389823.3267449776</v>
      </c>
      <c r="I81" s="9">
        <v>463.2744422483259</v>
      </c>
      <c r="J81" s="9">
        <v>8.4859127044155602E-2</v>
      </c>
      <c r="K81" s="9">
        <v>0</v>
      </c>
      <c r="L81">
        <v>0</v>
      </c>
      <c r="M81" s="9">
        <v>0.23843592629551633</v>
      </c>
      <c r="N81" s="9">
        <v>0</v>
      </c>
      <c r="O81" s="9">
        <v>0</v>
      </c>
      <c r="P81" s="9">
        <v>0</v>
      </c>
      <c r="Q81" s="9">
        <v>1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 t="s">
        <v>64</v>
      </c>
    </row>
    <row r="82" spans="1:23" x14ac:dyDescent="0.2">
      <c r="A82" s="8" t="s">
        <v>63</v>
      </c>
      <c r="B82" s="9">
        <v>2015</v>
      </c>
      <c r="C82" s="9">
        <v>1460000</v>
      </c>
      <c r="D82" s="9">
        <v>4000</v>
      </c>
      <c r="E82" s="9" t="s">
        <v>16</v>
      </c>
      <c r="F82" s="9">
        <v>20</v>
      </c>
      <c r="G82" s="7">
        <v>0</v>
      </c>
      <c r="H82" s="9">
        <v>1867006.2367950685</v>
      </c>
      <c r="I82" s="9">
        <v>466.7515591987671</v>
      </c>
      <c r="J82" s="9">
        <v>8.4859127044155602E-2</v>
      </c>
      <c r="K82" s="9">
        <v>0</v>
      </c>
      <c r="L82">
        <v>0</v>
      </c>
      <c r="M82" s="9">
        <v>0.21874324621522073</v>
      </c>
      <c r="N82" s="9">
        <v>0</v>
      </c>
      <c r="O82" s="9">
        <v>0</v>
      </c>
      <c r="P82" s="9">
        <v>0</v>
      </c>
      <c r="Q82" s="9">
        <v>1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 t="s">
        <v>64</v>
      </c>
    </row>
    <row r="83" spans="1:23" x14ac:dyDescent="0.2">
      <c r="A83" s="8" t="s">
        <v>63</v>
      </c>
      <c r="B83" s="9">
        <v>2015</v>
      </c>
      <c r="C83" s="9">
        <v>2044000</v>
      </c>
      <c r="D83" s="9">
        <v>5600</v>
      </c>
      <c r="E83" s="9" t="s">
        <v>16</v>
      </c>
      <c r="F83" s="9">
        <v>20</v>
      </c>
      <c r="G83" s="7">
        <v>0</v>
      </c>
      <c r="H83" s="9">
        <v>1867006.2367950685</v>
      </c>
      <c r="I83" s="9">
        <v>333.39397085626223</v>
      </c>
      <c r="J83" s="9">
        <v>8.4859127044155602E-2</v>
      </c>
      <c r="K83" s="9">
        <v>0</v>
      </c>
      <c r="L83">
        <v>0</v>
      </c>
      <c r="M83" s="9">
        <v>0.22186663149811878</v>
      </c>
      <c r="N83" s="9">
        <v>0</v>
      </c>
      <c r="O83" s="9">
        <v>0</v>
      </c>
      <c r="P83" s="9">
        <v>0</v>
      </c>
      <c r="Q83" s="9">
        <v>1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 t="s">
        <v>64</v>
      </c>
    </row>
    <row r="84" spans="1:23" x14ac:dyDescent="0.2">
      <c r="A84" s="8" t="s">
        <v>63</v>
      </c>
      <c r="B84" s="9">
        <v>2015</v>
      </c>
      <c r="C84" s="9">
        <v>2774000</v>
      </c>
      <c r="D84" s="9">
        <v>7600</v>
      </c>
      <c r="E84" s="9" t="s">
        <v>16</v>
      </c>
      <c r="F84" s="9">
        <v>20</v>
      </c>
      <c r="G84" s="7">
        <v>0</v>
      </c>
      <c r="H84" s="9">
        <v>1867006.2367950685</v>
      </c>
      <c r="I84" s="9">
        <v>245.65871536777217</v>
      </c>
      <c r="J84" s="9">
        <v>8.4859127044155602E-2</v>
      </c>
      <c r="K84" s="9">
        <v>0</v>
      </c>
      <c r="L84">
        <v>0</v>
      </c>
      <c r="M84" s="9">
        <v>0.22493806342579689</v>
      </c>
      <c r="N84" s="9">
        <v>0</v>
      </c>
      <c r="O84" s="9">
        <v>0</v>
      </c>
      <c r="P84" s="9">
        <v>0</v>
      </c>
      <c r="Q84" s="9">
        <v>1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 t="s">
        <v>64</v>
      </c>
    </row>
    <row r="85" spans="1:23" x14ac:dyDescent="0.2">
      <c r="A85" s="8" t="s">
        <v>63</v>
      </c>
      <c r="B85" s="9">
        <v>2015</v>
      </c>
      <c r="C85" s="9">
        <v>3832500</v>
      </c>
      <c r="D85" s="9">
        <v>10500</v>
      </c>
      <c r="E85" s="9" t="s">
        <v>16</v>
      </c>
      <c r="F85" s="9">
        <v>20</v>
      </c>
      <c r="G85" s="7">
        <v>0.47993341348626573</v>
      </c>
      <c r="H85" s="9">
        <v>1867006.2367950685</v>
      </c>
      <c r="I85" s="9">
        <v>177.81011779000653</v>
      </c>
      <c r="J85" s="9">
        <v>8.4859127044155602E-2</v>
      </c>
      <c r="K85" s="9">
        <v>0</v>
      </c>
      <c r="L85">
        <v>0</v>
      </c>
      <c r="M85" s="9">
        <v>0.22845482922442881</v>
      </c>
      <c r="N85" s="9">
        <v>0</v>
      </c>
      <c r="O85" s="9">
        <v>0</v>
      </c>
      <c r="P85" s="9">
        <v>0</v>
      </c>
      <c r="Q85" s="9">
        <v>1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 t="s">
        <v>64</v>
      </c>
    </row>
    <row r="86" spans="1:23" x14ac:dyDescent="0.2">
      <c r="A86" s="8" t="s">
        <v>63</v>
      </c>
      <c r="B86" s="9">
        <v>2015</v>
      </c>
      <c r="C86" s="9">
        <v>5288850</v>
      </c>
      <c r="D86" s="9">
        <v>14490</v>
      </c>
      <c r="E86" s="9" t="s">
        <v>16</v>
      </c>
      <c r="F86" s="9">
        <v>20</v>
      </c>
      <c r="G86" s="7">
        <v>0</v>
      </c>
      <c r="H86" s="9">
        <v>2179106.2992659425</v>
      </c>
      <c r="I86" s="9">
        <v>150.38690816190081</v>
      </c>
      <c r="J86" s="9">
        <v>8.4859127044155602E-2</v>
      </c>
      <c r="K86" s="9">
        <v>0</v>
      </c>
      <c r="L86">
        <v>0</v>
      </c>
      <c r="M86" s="9">
        <v>0.22816706710360418</v>
      </c>
      <c r="N86" s="9">
        <v>0</v>
      </c>
      <c r="O86" s="9">
        <v>0</v>
      </c>
      <c r="P86" s="9">
        <v>0</v>
      </c>
      <c r="Q86" s="9">
        <v>1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 t="s">
        <v>64</v>
      </c>
    </row>
    <row r="87" spans="1:23" x14ac:dyDescent="0.2">
      <c r="A87" s="8" t="s">
        <v>63</v>
      </c>
      <c r="B87" s="9">
        <v>2015</v>
      </c>
      <c r="C87" s="9">
        <v>8030000</v>
      </c>
      <c r="D87" s="9">
        <v>22000</v>
      </c>
      <c r="E87" s="9" t="s">
        <v>16</v>
      </c>
      <c r="F87" s="9">
        <v>20</v>
      </c>
      <c r="G87" s="7">
        <v>1</v>
      </c>
      <c r="H87" s="9">
        <v>2179106.2992659425</v>
      </c>
      <c r="I87" s="9">
        <v>99.050286330270112</v>
      </c>
      <c r="J87" s="9">
        <v>8.4859127044155602E-2</v>
      </c>
      <c r="K87" s="9">
        <v>0</v>
      </c>
      <c r="L87">
        <v>0</v>
      </c>
      <c r="M87" s="9">
        <v>0.23279632905109493</v>
      </c>
      <c r="N87" s="9">
        <v>0</v>
      </c>
      <c r="O87" s="9">
        <v>0</v>
      </c>
      <c r="P87" s="9">
        <v>0</v>
      </c>
      <c r="Q87" s="9">
        <v>1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 t="s">
        <v>64</v>
      </c>
    </row>
    <row r="88" spans="1:23" x14ac:dyDescent="0.2">
      <c r="A88" s="8" t="s">
        <v>63</v>
      </c>
      <c r="B88" s="9">
        <v>2020</v>
      </c>
      <c r="C88" s="9">
        <v>73000</v>
      </c>
      <c r="D88" s="9">
        <v>200</v>
      </c>
      <c r="E88" s="9" t="s">
        <v>16</v>
      </c>
      <c r="F88" s="9">
        <v>20</v>
      </c>
      <c r="G88" s="7">
        <v>0.11431699440142537</v>
      </c>
      <c r="H88" s="9">
        <v>716024.20507941965</v>
      </c>
      <c r="I88" s="9">
        <v>3580.1210253970985</v>
      </c>
      <c r="J88" s="9">
        <v>8.4859127044155602E-2</v>
      </c>
      <c r="K88" s="9">
        <v>0</v>
      </c>
      <c r="L88">
        <v>0</v>
      </c>
      <c r="M88" s="9">
        <v>0.26634632205277609</v>
      </c>
      <c r="N88" s="9">
        <v>0</v>
      </c>
      <c r="O88" s="9">
        <v>0</v>
      </c>
      <c r="P88" s="9">
        <v>0</v>
      </c>
      <c r="Q88" s="9">
        <v>1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 t="s">
        <v>65</v>
      </c>
    </row>
    <row r="89" spans="1:23" x14ac:dyDescent="0.2">
      <c r="A89" s="8" t="s">
        <v>63</v>
      </c>
      <c r="B89" s="9">
        <v>2020</v>
      </c>
      <c r="C89" s="9">
        <v>175200</v>
      </c>
      <c r="D89" s="9">
        <v>480</v>
      </c>
      <c r="E89" s="9" t="s">
        <v>16</v>
      </c>
      <c r="F89" s="9">
        <v>20</v>
      </c>
      <c r="G89" s="7">
        <v>0.22048961726387489</v>
      </c>
      <c r="H89" s="9">
        <v>791393.19253426127</v>
      </c>
      <c r="I89" s="9">
        <v>1648.7358177797109</v>
      </c>
      <c r="J89" s="9">
        <v>8.4859127044155602E-2</v>
      </c>
      <c r="K89" s="9">
        <v>0</v>
      </c>
      <c r="L89">
        <v>0</v>
      </c>
      <c r="M89" s="9">
        <v>0.26447029709900616</v>
      </c>
      <c r="N89" s="9">
        <v>0</v>
      </c>
      <c r="O89" s="9">
        <v>0</v>
      </c>
      <c r="P89" s="9">
        <v>0</v>
      </c>
      <c r="Q89" s="9">
        <v>1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 t="s">
        <v>65</v>
      </c>
    </row>
    <row r="90" spans="1:23" x14ac:dyDescent="0.2">
      <c r="A90" s="8" t="s">
        <v>63</v>
      </c>
      <c r="B90" s="9">
        <v>2020</v>
      </c>
      <c r="C90" s="9">
        <v>350400</v>
      </c>
      <c r="D90" s="9">
        <v>960</v>
      </c>
      <c r="E90" s="9" t="s">
        <v>16</v>
      </c>
      <c r="F90" s="9">
        <v>20</v>
      </c>
      <c r="G90" s="7">
        <v>0</v>
      </c>
      <c r="H90" s="9">
        <v>922075.10927633347</v>
      </c>
      <c r="I90" s="9">
        <v>960.49490549618065</v>
      </c>
      <c r="J90" s="9">
        <v>8.4859127044155602E-2</v>
      </c>
      <c r="K90" s="9">
        <v>0</v>
      </c>
      <c r="L90">
        <v>0</v>
      </c>
      <c r="M90" s="9">
        <v>0.25636864019791006</v>
      </c>
      <c r="N90" s="9">
        <v>0</v>
      </c>
      <c r="O90" s="9">
        <v>0</v>
      </c>
      <c r="P90" s="9">
        <v>0</v>
      </c>
      <c r="Q90" s="9">
        <v>1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 t="s">
        <v>65</v>
      </c>
    </row>
    <row r="91" spans="1:23" x14ac:dyDescent="0.2">
      <c r="A91" s="8" t="s">
        <v>63</v>
      </c>
      <c r="B91" s="9">
        <v>2020</v>
      </c>
      <c r="C91" s="9">
        <v>730000</v>
      </c>
      <c r="D91" s="9">
        <v>2000</v>
      </c>
      <c r="E91" s="9" t="s">
        <v>16</v>
      </c>
      <c r="F91" s="9">
        <v>20</v>
      </c>
      <c r="G91" s="7">
        <v>0.61747628187309989</v>
      </c>
      <c r="H91" s="9">
        <v>922075.10927633347</v>
      </c>
      <c r="I91" s="9">
        <v>461.03755463816674</v>
      </c>
      <c r="J91" s="9">
        <v>8.4859127044155602E-2</v>
      </c>
      <c r="K91" s="9">
        <v>0</v>
      </c>
      <c r="L91">
        <v>0</v>
      </c>
      <c r="M91" s="9">
        <v>0.26672935949307686</v>
      </c>
      <c r="N91" s="9">
        <v>0</v>
      </c>
      <c r="O91" s="9">
        <v>0</v>
      </c>
      <c r="P91" s="9">
        <v>0</v>
      </c>
      <c r="Q91" s="9">
        <v>1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 t="s">
        <v>65</v>
      </c>
    </row>
    <row r="92" spans="1:23" x14ac:dyDescent="0.2">
      <c r="A92" s="8" t="s">
        <v>63</v>
      </c>
      <c r="B92" s="9">
        <v>2020</v>
      </c>
      <c r="C92" s="9">
        <v>1095000</v>
      </c>
      <c r="D92" s="9">
        <v>3000</v>
      </c>
      <c r="E92" s="9" t="s">
        <v>16</v>
      </c>
      <c r="F92" s="9">
        <v>20</v>
      </c>
      <c r="G92" s="7">
        <v>1.0693288221714008</v>
      </c>
      <c r="H92" s="9">
        <v>1184400.2070549929</v>
      </c>
      <c r="I92" s="9">
        <v>394.80006901833099</v>
      </c>
      <c r="J92" s="9">
        <v>8.4859127044155602E-2</v>
      </c>
      <c r="K92" s="9">
        <v>0</v>
      </c>
      <c r="L92">
        <v>0</v>
      </c>
      <c r="M92" s="9">
        <v>0.27466638884860478</v>
      </c>
      <c r="N92" s="9">
        <v>0</v>
      </c>
      <c r="O92" s="9">
        <v>0</v>
      </c>
      <c r="P92" s="9">
        <v>0</v>
      </c>
      <c r="Q92" s="9">
        <v>1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 t="s">
        <v>65</v>
      </c>
    </row>
    <row r="93" spans="1:23" x14ac:dyDescent="0.2">
      <c r="A93" s="8" t="s">
        <v>63</v>
      </c>
      <c r="B93" s="9">
        <v>2020</v>
      </c>
      <c r="C93" s="9">
        <v>1460000</v>
      </c>
      <c r="D93" s="9">
        <v>4000</v>
      </c>
      <c r="E93" s="9" t="s">
        <v>16</v>
      </c>
      <c r="F93" s="9">
        <v>20</v>
      </c>
      <c r="G93" s="7">
        <v>0</v>
      </c>
      <c r="H93" s="9">
        <v>1611013.0806700713</v>
      </c>
      <c r="I93" s="9">
        <v>402.75327016751783</v>
      </c>
      <c r="J93" s="9">
        <v>8.4859127044155602E-2</v>
      </c>
      <c r="K93" s="9">
        <v>0</v>
      </c>
      <c r="L93">
        <v>0</v>
      </c>
      <c r="M93" s="9">
        <v>0.24901011155228001</v>
      </c>
      <c r="N93" s="9">
        <v>0</v>
      </c>
      <c r="O93" s="9">
        <v>0</v>
      </c>
      <c r="P93" s="9">
        <v>0</v>
      </c>
      <c r="Q93" s="9">
        <v>1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 t="s">
        <v>65</v>
      </c>
    </row>
    <row r="94" spans="1:23" x14ac:dyDescent="0.2">
      <c r="A94" s="8" t="s">
        <v>63</v>
      </c>
      <c r="B94" s="9">
        <v>2020</v>
      </c>
      <c r="C94" s="9">
        <v>2044000</v>
      </c>
      <c r="D94" s="9">
        <v>5600</v>
      </c>
      <c r="E94" s="9" t="s">
        <v>16</v>
      </c>
      <c r="F94" s="9">
        <v>20</v>
      </c>
      <c r="G94" s="7">
        <v>0</v>
      </c>
      <c r="H94" s="9">
        <v>1611013.0806700713</v>
      </c>
      <c r="I94" s="9">
        <v>287.68090726251273</v>
      </c>
      <c r="J94" s="9">
        <v>8.4859127044155602E-2</v>
      </c>
      <c r="K94" s="9">
        <v>0</v>
      </c>
      <c r="L94">
        <v>0</v>
      </c>
      <c r="M94" s="9">
        <v>0.25272357321846955</v>
      </c>
      <c r="N94" s="9">
        <v>0</v>
      </c>
      <c r="O94" s="9">
        <v>0</v>
      </c>
      <c r="P94" s="9">
        <v>0</v>
      </c>
      <c r="Q94" s="9">
        <v>1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 t="s">
        <v>65</v>
      </c>
    </row>
    <row r="95" spans="1:23" x14ac:dyDescent="0.2">
      <c r="A95" s="8" t="s">
        <v>63</v>
      </c>
      <c r="B95" s="9">
        <v>2020</v>
      </c>
      <c r="C95" s="9">
        <v>2774000</v>
      </c>
      <c r="D95" s="9">
        <v>7600</v>
      </c>
      <c r="E95" s="9" t="s">
        <v>16</v>
      </c>
      <c r="F95" s="9">
        <v>20</v>
      </c>
      <c r="G95" s="7">
        <v>0</v>
      </c>
      <c r="H95" s="9">
        <v>1611013.0806700713</v>
      </c>
      <c r="I95" s="9">
        <v>211.97540535132518</v>
      </c>
      <c r="J95" s="9">
        <v>8.4859127044155602E-2</v>
      </c>
      <c r="K95" s="9">
        <v>0</v>
      </c>
      <c r="L95">
        <v>0</v>
      </c>
      <c r="M95" s="9">
        <v>0.25637526639452257</v>
      </c>
      <c r="N95" s="9">
        <v>0</v>
      </c>
      <c r="O95" s="9">
        <v>0</v>
      </c>
      <c r="P95" s="9">
        <v>0</v>
      </c>
      <c r="Q95" s="9">
        <v>1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 t="s">
        <v>65</v>
      </c>
    </row>
    <row r="96" spans="1:23" x14ac:dyDescent="0.2">
      <c r="A96" s="8" t="s">
        <v>63</v>
      </c>
      <c r="B96" s="9">
        <v>2020</v>
      </c>
      <c r="C96" s="9">
        <v>3832500</v>
      </c>
      <c r="D96" s="9">
        <v>10500</v>
      </c>
      <c r="E96" s="9" t="s">
        <v>16</v>
      </c>
      <c r="F96" s="9">
        <v>20</v>
      </c>
      <c r="G96" s="7">
        <v>0.43210822509971653</v>
      </c>
      <c r="H96" s="9">
        <v>1611013.0806700713</v>
      </c>
      <c r="I96" s="9">
        <v>153.42981720667345</v>
      </c>
      <c r="J96" s="9">
        <v>8.4859127044155602E-2</v>
      </c>
      <c r="K96" s="9">
        <v>0</v>
      </c>
      <c r="L96">
        <v>0</v>
      </c>
      <c r="M96" s="9">
        <v>0.26055642683402774</v>
      </c>
      <c r="N96" s="9">
        <v>0</v>
      </c>
      <c r="O96" s="9">
        <v>0</v>
      </c>
      <c r="P96" s="9">
        <v>0</v>
      </c>
      <c r="Q96" s="9">
        <v>1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 t="s">
        <v>65</v>
      </c>
    </row>
    <row r="97" spans="1:23" x14ac:dyDescent="0.2">
      <c r="A97" s="8" t="s">
        <v>63</v>
      </c>
      <c r="B97" s="9">
        <v>2020</v>
      </c>
      <c r="C97" s="9">
        <v>5288850</v>
      </c>
      <c r="D97" s="9">
        <v>14490</v>
      </c>
      <c r="E97" s="9" t="s">
        <v>16</v>
      </c>
      <c r="F97" s="9">
        <v>20</v>
      </c>
      <c r="G97" s="7">
        <v>0</v>
      </c>
      <c r="H97" s="9">
        <v>1851577.8230443685</v>
      </c>
      <c r="I97" s="9">
        <v>127.7831485882932</v>
      </c>
      <c r="J97" s="9">
        <v>8.4859127044155602E-2</v>
      </c>
      <c r="K97" s="9">
        <v>0</v>
      </c>
      <c r="L97">
        <v>0</v>
      </c>
      <c r="M97" s="9">
        <v>0.26374926525254211</v>
      </c>
      <c r="N97" s="9">
        <v>0</v>
      </c>
      <c r="O97" s="9">
        <v>0</v>
      </c>
      <c r="P97" s="9">
        <v>0</v>
      </c>
      <c r="Q97" s="9">
        <v>1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 t="s">
        <v>65</v>
      </c>
    </row>
    <row r="98" spans="1:23" x14ac:dyDescent="0.2">
      <c r="A98" s="8" t="s">
        <v>63</v>
      </c>
      <c r="B98" s="9">
        <v>2020</v>
      </c>
      <c r="C98" s="9">
        <v>8030000</v>
      </c>
      <c r="D98" s="9">
        <v>22000</v>
      </c>
      <c r="E98" s="9" t="s">
        <v>16</v>
      </c>
      <c r="F98" s="9">
        <v>20</v>
      </c>
      <c r="G98" s="7">
        <v>1</v>
      </c>
      <c r="H98" s="9">
        <v>1851577.8230443685</v>
      </c>
      <c r="I98" s="9">
        <v>84.162628320198564</v>
      </c>
      <c r="J98" s="9">
        <v>8.4859127044155602E-2</v>
      </c>
      <c r="K98" s="9">
        <v>0</v>
      </c>
      <c r="L98">
        <v>0</v>
      </c>
      <c r="M98" s="9">
        <v>0.26374926525254211</v>
      </c>
      <c r="N98" s="9">
        <v>0</v>
      </c>
      <c r="O98" s="9">
        <v>0</v>
      </c>
      <c r="P98" s="9">
        <v>0</v>
      </c>
      <c r="Q98" s="9">
        <v>1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 t="s">
        <v>65</v>
      </c>
    </row>
    <row r="99" spans="1:23" x14ac:dyDescent="0.2">
      <c r="A99" s="8" t="s">
        <v>63</v>
      </c>
      <c r="B99" s="9">
        <v>2025</v>
      </c>
      <c r="C99" s="9">
        <v>73000</v>
      </c>
      <c r="D99" s="9">
        <v>200</v>
      </c>
      <c r="E99" s="9" t="s">
        <v>16</v>
      </c>
      <c r="F99" s="9">
        <v>20</v>
      </c>
      <c r="G99" s="7">
        <v>0.11776038869984772</v>
      </c>
      <c r="H99" s="9">
        <v>611754.17890106852</v>
      </c>
      <c r="I99" s="9">
        <v>3058.7708945053428</v>
      </c>
      <c r="J99" s="9">
        <v>8.4859127044155602E-2</v>
      </c>
      <c r="K99" s="9">
        <v>0</v>
      </c>
      <c r="L99">
        <v>0</v>
      </c>
      <c r="M99" s="9">
        <v>0.29563417295550609</v>
      </c>
      <c r="N99" s="9">
        <v>0</v>
      </c>
      <c r="O99" s="9">
        <v>0</v>
      </c>
      <c r="P99" s="9">
        <v>0</v>
      </c>
      <c r="Q99" s="9">
        <v>1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 t="s">
        <v>66</v>
      </c>
    </row>
    <row r="100" spans="1:23" x14ac:dyDescent="0.2">
      <c r="A100" s="8" t="s">
        <v>63</v>
      </c>
      <c r="B100" s="9">
        <v>2025</v>
      </c>
      <c r="C100" s="9">
        <v>175200</v>
      </c>
      <c r="D100" s="9">
        <v>480</v>
      </c>
      <c r="E100" s="9" t="s">
        <v>16</v>
      </c>
      <c r="F100" s="9">
        <v>20</v>
      </c>
      <c r="G100" s="7">
        <v>0.22632478221259889</v>
      </c>
      <c r="H100" s="9">
        <v>678189.04205402534</v>
      </c>
      <c r="I100" s="9">
        <v>1412.8938376125527</v>
      </c>
      <c r="J100" s="9">
        <v>8.4859127044155602E-2</v>
      </c>
      <c r="K100" s="9">
        <v>0</v>
      </c>
      <c r="L100">
        <v>0</v>
      </c>
      <c r="M100" s="9">
        <v>0.29337850094390339</v>
      </c>
      <c r="N100" s="9">
        <v>0</v>
      </c>
      <c r="O100" s="9">
        <v>0</v>
      </c>
      <c r="P100" s="9">
        <v>0</v>
      </c>
      <c r="Q100" s="9">
        <v>1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 t="s">
        <v>66</v>
      </c>
    </row>
    <row r="101" spans="1:23" x14ac:dyDescent="0.2">
      <c r="A101" s="8" t="s">
        <v>63</v>
      </c>
      <c r="B101" s="9">
        <v>2025</v>
      </c>
      <c r="C101" s="9">
        <v>350400</v>
      </c>
      <c r="D101" s="9">
        <v>960</v>
      </c>
      <c r="E101" s="9" t="s">
        <v>16</v>
      </c>
      <c r="F101" s="9">
        <v>20</v>
      </c>
      <c r="G101" s="7">
        <v>0</v>
      </c>
      <c r="H101" s="9">
        <v>793380.12460011279</v>
      </c>
      <c r="I101" s="9">
        <v>826.43762979178416</v>
      </c>
      <c r="J101" s="9">
        <v>8.4859127044155602E-2</v>
      </c>
      <c r="K101" s="9">
        <v>0</v>
      </c>
      <c r="L101">
        <v>0</v>
      </c>
      <c r="M101" s="9">
        <v>0.28400275495357336</v>
      </c>
      <c r="N101" s="9">
        <v>0</v>
      </c>
      <c r="O101" s="9">
        <v>0</v>
      </c>
      <c r="P101" s="9">
        <v>0</v>
      </c>
      <c r="Q101" s="9">
        <v>1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 t="s">
        <v>66</v>
      </c>
    </row>
    <row r="102" spans="1:23" x14ac:dyDescent="0.2">
      <c r="A102" s="8" t="s">
        <v>63</v>
      </c>
      <c r="B102" s="9">
        <v>2025</v>
      </c>
      <c r="C102" s="9">
        <v>730000</v>
      </c>
      <c r="D102" s="9">
        <v>2000</v>
      </c>
      <c r="E102" s="9" t="s">
        <v>16</v>
      </c>
      <c r="F102" s="9">
        <v>20</v>
      </c>
      <c r="G102" s="7">
        <v>0.51843124620357606</v>
      </c>
      <c r="H102" s="9">
        <v>793380.12460011279</v>
      </c>
      <c r="I102" s="9">
        <v>396.69006230005641</v>
      </c>
      <c r="J102" s="9">
        <v>8.4859127044155602E-2</v>
      </c>
      <c r="K102" s="9">
        <v>0</v>
      </c>
      <c r="L102">
        <v>0</v>
      </c>
      <c r="M102" s="9">
        <v>0.29580953064643706</v>
      </c>
      <c r="N102" s="9">
        <v>0</v>
      </c>
      <c r="O102" s="9">
        <v>0</v>
      </c>
      <c r="P102" s="9">
        <v>0</v>
      </c>
      <c r="Q102" s="9">
        <v>1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 t="s">
        <v>66</v>
      </c>
    </row>
    <row r="103" spans="1:23" x14ac:dyDescent="0.2">
      <c r="A103" s="8" t="s">
        <v>63</v>
      </c>
      <c r="B103" s="9">
        <v>2025</v>
      </c>
      <c r="C103" s="9">
        <v>1095000</v>
      </c>
      <c r="D103" s="9">
        <v>3000</v>
      </c>
      <c r="E103" s="9" t="s">
        <v>16</v>
      </c>
      <c r="F103" s="9">
        <v>20</v>
      </c>
      <c r="G103" s="7">
        <v>1.129939021787326</v>
      </c>
      <c r="H103" s="9">
        <v>978977.08736500784</v>
      </c>
      <c r="I103" s="9">
        <v>326.32569578833596</v>
      </c>
      <c r="J103" s="9">
        <v>8.4859127044155602E-2</v>
      </c>
      <c r="K103" s="9">
        <v>0</v>
      </c>
      <c r="L103">
        <v>0</v>
      </c>
      <c r="M103" s="9">
        <v>0.31089685140169321</v>
      </c>
      <c r="N103" s="9">
        <v>0</v>
      </c>
      <c r="O103" s="9">
        <v>0</v>
      </c>
      <c r="P103" s="9">
        <v>0</v>
      </c>
      <c r="Q103" s="9">
        <v>1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 t="s">
        <v>66</v>
      </c>
    </row>
    <row r="104" spans="1:23" x14ac:dyDescent="0.2">
      <c r="A104" s="8" t="s">
        <v>63</v>
      </c>
      <c r="B104" s="9">
        <v>2025</v>
      </c>
      <c r="C104" s="9">
        <v>1460000</v>
      </c>
      <c r="D104" s="9">
        <v>4000</v>
      </c>
      <c r="E104" s="9" t="s">
        <v>16</v>
      </c>
      <c r="F104" s="9">
        <v>20</v>
      </c>
      <c r="G104" s="7">
        <v>0</v>
      </c>
      <c r="H104" s="9">
        <v>1355019.9245450739</v>
      </c>
      <c r="I104" s="9">
        <v>338.7549811362685</v>
      </c>
      <c r="J104" s="9">
        <v>8.4859127044155602E-2</v>
      </c>
      <c r="K104" s="9">
        <v>0</v>
      </c>
      <c r="L104">
        <v>0</v>
      </c>
      <c r="M104" s="9">
        <v>0.27927697688933928</v>
      </c>
      <c r="N104" s="9">
        <v>0</v>
      </c>
      <c r="O104" s="9">
        <v>0</v>
      </c>
      <c r="P104" s="9">
        <v>0</v>
      </c>
      <c r="Q104" s="9">
        <v>1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 t="s">
        <v>66</v>
      </c>
    </row>
    <row r="105" spans="1:23" x14ac:dyDescent="0.2">
      <c r="A105" s="8" t="s">
        <v>63</v>
      </c>
      <c r="B105" s="9">
        <v>2025</v>
      </c>
      <c r="C105" s="9">
        <v>2044000</v>
      </c>
      <c r="D105" s="9">
        <v>5600</v>
      </c>
      <c r="E105" s="9" t="s">
        <v>16</v>
      </c>
      <c r="F105" s="9">
        <v>20</v>
      </c>
      <c r="G105" s="7">
        <v>0</v>
      </c>
      <c r="H105" s="9">
        <v>1355019.9245450739</v>
      </c>
      <c r="I105" s="9">
        <v>241.96784366876318</v>
      </c>
      <c r="J105" s="9">
        <v>8.4859127044155602E-2</v>
      </c>
      <c r="K105" s="9">
        <v>0</v>
      </c>
      <c r="L105">
        <v>0</v>
      </c>
      <c r="M105" s="9">
        <v>0.28358051493882031</v>
      </c>
      <c r="N105" s="9">
        <v>0</v>
      </c>
      <c r="O105" s="9">
        <v>0</v>
      </c>
      <c r="P105" s="9">
        <v>0</v>
      </c>
      <c r="Q105" s="9">
        <v>1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 t="s">
        <v>66</v>
      </c>
    </row>
    <row r="106" spans="1:23" x14ac:dyDescent="0.2">
      <c r="A106" s="8" t="s">
        <v>63</v>
      </c>
      <c r="B106" s="9">
        <v>2025</v>
      </c>
      <c r="C106" s="9">
        <v>2774000</v>
      </c>
      <c r="D106" s="9">
        <v>7600</v>
      </c>
      <c r="E106" s="9" t="s">
        <v>16</v>
      </c>
      <c r="F106" s="9">
        <v>20</v>
      </c>
      <c r="G106" s="7">
        <v>0</v>
      </c>
      <c r="H106" s="9">
        <v>1355019.9245450739</v>
      </c>
      <c r="I106" s="9">
        <v>178.29209533487816</v>
      </c>
      <c r="J106" s="9">
        <v>8.4859127044155602E-2</v>
      </c>
      <c r="K106" s="9">
        <v>0</v>
      </c>
      <c r="L106">
        <v>0</v>
      </c>
      <c r="M106" s="9">
        <v>0.28781246936324822</v>
      </c>
      <c r="N106" s="9">
        <v>0</v>
      </c>
      <c r="O106" s="9">
        <v>0</v>
      </c>
      <c r="P106" s="9">
        <v>0</v>
      </c>
      <c r="Q106" s="9">
        <v>1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 t="s">
        <v>66</v>
      </c>
    </row>
    <row r="107" spans="1:23" x14ac:dyDescent="0.2">
      <c r="A107" s="8" t="s">
        <v>63</v>
      </c>
      <c r="B107" s="9">
        <v>2025</v>
      </c>
      <c r="C107" s="9">
        <v>3832500</v>
      </c>
      <c r="D107" s="9">
        <v>10500</v>
      </c>
      <c r="E107" s="9" t="s">
        <v>16</v>
      </c>
      <c r="F107" s="9">
        <v>20</v>
      </c>
      <c r="G107" s="7">
        <v>0.36498199430774403</v>
      </c>
      <c r="H107" s="9">
        <v>1355019.9245450739</v>
      </c>
      <c r="I107" s="9">
        <v>129.04951662334037</v>
      </c>
      <c r="J107" s="9">
        <v>8.4859127044155602E-2</v>
      </c>
      <c r="K107" s="9">
        <v>0</v>
      </c>
      <c r="L107">
        <v>0</v>
      </c>
      <c r="M107" s="9">
        <v>0.29265802444362665</v>
      </c>
      <c r="N107" s="9">
        <v>0</v>
      </c>
      <c r="O107" s="9">
        <v>0</v>
      </c>
      <c r="P107" s="9">
        <v>0</v>
      </c>
      <c r="Q107" s="9">
        <v>1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 t="s">
        <v>66</v>
      </c>
    </row>
    <row r="108" spans="1:23" x14ac:dyDescent="0.2">
      <c r="A108" s="8" t="s">
        <v>63</v>
      </c>
      <c r="B108" s="9">
        <v>2025</v>
      </c>
      <c r="C108" s="9">
        <v>5288850</v>
      </c>
      <c r="D108" s="9">
        <v>14490</v>
      </c>
      <c r="E108" s="9" t="s">
        <v>16</v>
      </c>
      <c r="F108" s="9">
        <v>20</v>
      </c>
      <c r="G108" s="7">
        <v>0</v>
      </c>
      <c r="H108" s="9">
        <v>1524049.3468227948</v>
      </c>
      <c r="I108" s="9">
        <v>105.17938901468563</v>
      </c>
      <c r="J108" s="9">
        <v>8.4859127044155602E-2</v>
      </c>
      <c r="K108" s="9">
        <v>0</v>
      </c>
      <c r="L108">
        <v>0</v>
      </c>
      <c r="M108" s="9">
        <v>0.29933146340148004</v>
      </c>
      <c r="N108" s="9">
        <v>0</v>
      </c>
      <c r="O108" s="9">
        <v>0</v>
      </c>
      <c r="P108" s="9">
        <v>0</v>
      </c>
      <c r="Q108" s="9">
        <v>1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 t="s">
        <v>66</v>
      </c>
    </row>
    <row r="109" spans="1:23" x14ac:dyDescent="0.2">
      <c r="A109" s="8" t="s">
        <v>63</v>
      </c>
      <c r="B109" s="9">
        <v>2025</v>
      </c>
      <c r="C109" s="9">
        <v>8030000</v>
      </c>
      <c r="D109" s="9">
        <v>22000</v>
      </c>
      <c r="E109" s="9" t="s">
        <v>16</v>
      </c>
      <c r="F109" s="9">
        <v>20</v>
      </c>
      <c r="G109" s="7">
        <v>1</v>
      </c>
      <c r="H109" s="9">
        <v>1524049.3468227948</v>
      </c>
      <c r="I109" s="9">
        <v>69.274970310127031</v>
      </c>
      <c r="J109" s="9">
        <v>8.4859127044155602E-2</v>
      </c>
      <c r="K109" s="9">
        <v>0</v>
      </c>
      <c r="L109">
        <v>0</v>
      </c>
      <c r="M109" s="9">
        <v>0.30595044453339626</v>
      </c>
      <c r="N109" s="9">
        <v>0</v>
      </c>
      <c r="O109" s="9">
        <v>0</v>
      </c>
      <c r="P109" s="9">
        <v>0</v>
      </c>
      <c r="Q109" s="9">
        <v>1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 t="s">
        <v>66</v>
      </c>
    </row>
    <row r="110" spans="1:23" x14ac:dyDescent="0.2">
      <c r="A110" s="8" t="s">
        <v>63</v>
      </c>
      <c r="B110" s="9">
        <v>2030</v>
      </c>
      <c r="C110" s="9">
        <v>73000</v>
      </c>
      <c r="D110" s="9">
        <v>200</v>
      </c>
      <c r="E110" s="9" t="s">
        <v>16</v>
      </c>
      <c r="F110" s="9">
        <v>20</v>
      </c>
      <c r="G110" s="7">
        <v>0.11808029064760756</v>
      </c>
      <c r="H110" s="9">
        <v>579509.66129974648</v>
      </c>
      <c r="I110" s="9">
        <v>2897.5483064987325</v>
      </c>
      <c r="J110" s="9">
        <v>8.4859127044155602E-2</v>
      </c>
      <c r="K110" s="9">
        <v>0</v>
      </c>
      <c r="L110">
        <v>0</v>
      </c>
      <c r="M110" s="9">
        <v>0.30856068601592956</v>
      </c>
      <c r="N110" s="9">
        <v>0</v>
      </c>
      <c r="O110" s="9">
        <v>0</v>
      </c>
      <c r="P110" s="9">
        <v>0</v>
      </c>
      <c r="Q110" s="9">
        <v>1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 t="s">
        <v>67</v>
      </c>
    </row>
    <row r="111" spans="1:23" x14ac:dyDescent="0.2">
      <c r="A111" s="8" t="s">
        <v>63</v>
      </c>
      <c r="B111" s="9">
        <v>2030</v>
      </c>
      <c r="C111" s="9">
        <v>175200</v>
      </c>
      <c r="D111" s="9">
        <v>480</v>
      </c>
      <c r="E111" s="9" t="s">
        <v>16</v>
      </c>
      <c r="F111" s="9">
        <v>20</v>
      </c>
      <c r="G111" s="7">
        <v>0.22686480043079532</v>
      </c>
      <c r="H111" s="9">
        <v>642622.80673129624</v>
      </c>
      <c r="I111" s="9">
        <v>1338.7975140235337</v>
      </c>
      <c r="J111" s="9">
        <v>8.4859127044155602E-2</v>
      </c>
      <c r="K111" s="9">
        <v>0</v>
      </c>
      <c r="L111">
        <v>0</v>
      </c>
      <c r="M111" s="9">
        <v>0.30628819652432038</v>
      </c>
      <c r="N111" s="9">
        <v>0</v>
      </c>
      <c r="O111" s="9">
        <v>0</v>
      </c>
      <c r="P111" s="9">
        <v>0</v>
      </c>
      <c r="Q111" s="9">
        <v>1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 t="s">
        <v>67</v>
      </c>
    </row>
    <row r="112" spans="1:23" x14ac:dyDescent="0.2">
      <c r="A112" s="8" t="s">
        <v>63</v>
      </c>
      <c r="B112" s="9">
        <v>2030</v>
      </c>
      <c r="C112" s="9">
        <v>350400</v>
      </c>
      <c r="D112" s="9">
        <v>960</v>
      </c>
      <c r="E112" s="9" t="s">
        <v>16</v>
      </c>
      <c r="F112" s="9">
        <v>20</v>
      </c>
      <c r="G112" s="7">
        <v>0</v>
      </c>
      <c r="H112" s="9">
        <v>752054.37925385183</v>
      </c>
      <c r="I112" s="9">
        <v>783.38997838942896</v>
      </c>
      <c r="J112" s="9">
        <v>8.4859127044155602E-2</v>
      </c>
      <c r="K112" s="9">
        <v>0</v>
      </c>
      <c r="L112">
        <v>0</v>
      </c>
      <c r="M112" s="9">
        <v>0.29654246856803268</v>
      </c>
      <c r="N112" s="9">
        <v>0</v>
      </c>
      <c r="O112" s="9">
        <v>0</v>
      </c>
      <c r="P112" s="9">
        <v>0</v>
      </c>
      <c r="Q112" s="9">
        <v>1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 t="s">
        <v>67</v>
      </c>
    </row>
    <row r="113" spans="1:23" x14ac:dyDescent="0.2">
      <c r="A113" s="8" t="s">
        <v>63</v>
      </c>
      <c r="B113" s="9">
        <v>2030</v>
      </c>
      <c r="C113" s="9">
        <v>730000</v>
      </c>
      <c r="D113" s="9">
        <v>2000</v>
      </c>
      <c r="E113" s="9" t="s">
        <v>16</v>
      </c>
      <c r="F113" s="9">
        <v>20</v>
      </c>
      <c r="G113" s="7">
        <v>0.48542329810459506</v>
      </c>
      <c r="H113" s="9">
        <v>752054.37925385183</v>
      </c>
      <c r="I113" s="9">
        <v>376.02718962692592</v>
      </c>
      <c r="J113" s="9">
        <v>8.4859127044155602E-2</v>
      </c>
      <c r="K113" s="9">
        <v>0</v>
      </c>
      <c r="L113">
        <v>0</v>
      </c>
      <c r="M113" s="9">
        <v>0.30899803219313055</v>
      </c>
      <c r="N113" s="9">
        <v>0</v>
      </c>
      <c r="O113" s="9">
        <v>0</v>
      </c>
      <c r="P113" s="9">
        <v>0</v>
      </c>
      <c r="Q113" s="9">
        <v>1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 t="s">
        <v>67</v>
      </c>
    </row>
    <row r="114" spans="1:23" x14ac:dyDescent="0.2">
      <c r="A114" s="8" t="s">
        <v>63</v>
      </c>
      <c r="B114" s="9">
        <v>2030</v>
      </c>
      <c r="C114" s="9">
        <v>1095000</v>
      </c>
      <c r="D114" s="9">
        <v>3000</v>
      </c>
      <c r="E114" s="9" t="s">
        <v>16</v>
      </c>
      <c r="F114" s="9">
        <v>20</v>
      </c>
      <c r="G114" s="7">
        <v>1.1450577587694926</v>
      </c>
      <c r="H114" s="9">
        <v>915646.93132338952</v>
      </c>
      <c r="I114" s="9">
        <v>305.21564377446316</v>
      </c>
      <c r="J114" s="9">
        <v>8.4859127044155602E-2</v>
      </c>
      <c r="K114" s="9">
        <v>0</v>
      </c>
      <c r="L114">
        <v>0</v>
      </c>
      <c r="M114" s="9">
        <v>0.32797747456036491</v>
      </c>
      <c r="N114" s="9">
        <v>0</v>
      </c>
      <c r="O114" s="9">
        <v>0</v>
      </c>
      <c r="P114" s="9">
        <v>0</v>
      </c>
      <c r="Q114" s="9">
        <v>1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 t="s">
        <v>67</v>
      </c>
    </row>
    <row r="115" spans="1:23" x14ac:dyDescent="0.2">
      <c r="A115" s="8" t="s">
        <v>63</v>
      </c>
      <c r="B115" s="9">
        <v>2030</v>
      </c>
      <c r="C115" s="9">
        <v>1460000</v>
      </c>
      <c r="D115" s="9">
        <v>4000</v>
      </c>
      <c r="E115" s="9" t="s">
        <v>16</v>
      </c>
      <c r="F115" s="9">
        <v>20</v>
      </c>
      <c r="G115" s="7">
        <v>0</v>
      </c>
      <c r="H115" s="9">
        <v>1272887.7706218106</v>
      </c>
      <c r="I115" s="9">
        <v>318.22194265545266</v>
      </c>
      <c r="J115" s="9">
        <v>8.4859127044155602E-2</v>
      </c>
      <c r="K115" s="9">
        <v>0</v>
      </c>
      <c r="L115">
        <v>0</v>
      </c>
      <c r="M115" s="9">
        <v>0.29368562344695476</v>
      </c>
      <c r="N115" s="9">
        <v>0</v>
      </c>
      <c r="O115" s="9">
        <v>0</v>
      </c>
      <c r="P115" s="9">
        <v>0</v>
      </c>
      <c r="Q115" s="9">
        <v>1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 t="s">
        <v>67</v>
      </c>
    </row>
    <row r="116" spans="1:23" x14ac:dyDescent="0.2">
      <c r="A116" s="8" t="s">
        <v>63</v>
      </c>
      <c r="B116" s="9">
        <v>2030</v>
      </c>
      <c r="C116" s="9">
        <v>2044000</v>
      </c>
      <c r="D116" s="9">
        <v>5600</v>
      </c>
      <c r="E116" s="9" t="s">
        <v>16</v>
      </c>
      <c r="F116" s="9">
        <v>20</v>
      </c>
      <c r="G116" s="7">
        <v>0</v>
      </c>
      <c r="H116" s="9">
        <v>1272887.7706218106</v>
      </c>
      <c r="I116" s="9">
        <v>227.3013876110376</v>
      </c>
      <c r="J116" s="9">
        <v>8.4859127044155602E-2</v>
      </c>
      <c r="K116" s="9">
        <v>0</v>
      </c>
      <c r="L116">
        <v>0</v>
      </c>
      <c r="M116" s="9">
        <v>0.29826684414658949</v>
      </c>
      <c r="N116" s="9">
        <v>0</v>
      </c>
      <c r="O116" s="9">
        <v>0</v>
      </c>
      <c r="P116" s="9">
        <v>0</v>
      </c>
      <c r="Q116" s="9">
        <v>1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 t="s">
        <v>67</v>
      </c>
    </row>
    <row r="117" spans="1:23" x14ac:dyDescent="0.2">
      <c r="A117" s="8" t="s">
        <v>63</v>
      </c>
      <c r="B117" s="9">
        <v>2030</v>
      </c>
      <c r="C117" s="9">
        <v>2774000</v>
      </c>
      <c r="D117" s="9">
        <v>7600</v>
      </c>
      <c r="E117" s="9" t="s">
        <v>16</v>
      </c>
      <c r="F117" s="9">
        <v>20</v>
      </c>
      <c r="G117" s="7">
        <v>0</v>
      </c>
      <c r="H117" s="9">
        <v>1272887.7706218106</v>
      </c>
      <c r="I117" s="9">
        <v>167.48523297655402</v>
      </c>
      <c r="J117" s="9">
        <v>8.4859127044155602E-2</v>
      </c>
      <c r="K117" s="9">
        <v>0</v>
      </c>
      <c r="L117">
        <v>0</v>
      </c>
      <c r="M117" s="9">
        <v>0.30277186234003584</v>
      </c>
      <c r="N117" s="9">
        <v>0</v>
      </c>
      <c r="O117" s="9">
        <v>0</v>
      </c>
      <c r="P117" s="9">
        <v>0</v>
      </c>
      <c r="Q117" s="9">
        <v>1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 t="s">
        <v>67</v>
      </c>
    </row>
    <row r="118" spans="1:23" x14ac:dyDescent="0.2">
      <c r="A118" s="8" t="s">
        <v>63</v>
      </c>
      <c r="B118" s="9">
        <v>2030</v>
      </c>
      <c r="C118" s="9">
        <v>3832500</v>
      </c>
      <c r="D118" s="9">
        <v>10500</v>
      </c>
      <c r="E118" s="9" t="s">
        <v>16</v>
      </c>
      <c r="F118" s="9">
        <v>20</v>
      </c>
      <c r="G118" s="7">
        <v>0.34297171389756564</v>
      </c>
      <c r="H118" s="9">
        <v>1272887.7706218106</v>
      </c>
      <c r="I118" s="9">
        <v>121.22740672588672</v>
      </c>
      <c r="J118" s="9">
        <v>8.4859127044155602E-2</v>
      </c>
      <c r="K118" s="9">
        <v>0</v>
      </c>
      <c r="L118">
        <v>0</v>
      </c>
      <c r="M118" s="9">
        <v>0.30793007332370009</v>
      </c>
      <c r="N118" s="9">
        <v>0</v>
      </c>
      <c r="O118" s="9">
        <v>0</v>
      </c>
      <c r="P118" s="9">
        <v>0</v>
      </c>
      <c r="Q118" s="9">
        <v>1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 t="s">
        <v>67</v>
      </c>
    </row>
    <row r="119" spans="1:23" x14ac:dyDescent="0.2">
      <c r="A119" s="8" t="s">
        <v>63</v>
      </c>
      <c r="B119" s="9">
        <v>2030</v>
      </c>
      <c r="C119" s="9">
        <v>5288850</v>
      </c>
      <c r="D119" s="9">
        <v>14490</v>
      </c>
      <c r="E119" s="9" t="s">
        <v>16</v>
      </c>
      <c r="F119" s="9">
        <v>20</v>
      </c>
      <c r="G119" s="7">
        <v>0</v>
      </c>
      <c r="H119" s="9">
        <v>1421558.3281477822</v>
      </c>
      <c r="I119" s="9">
        <v>98.106164813511541</v>
      </c>
      <c r="J119" s="9">
        <v>8.4859127044155602E-2</v>
      </c>
      <c r="K119" s="9">
        <v>0</v>
      </c>
      <c r="L119">
        <v>0</v>
      </c>
      <c r="M119" s="9">
        <v>0.31655974066413595</v>
      </c>
      <c r="N119" s="9">
        <v>0</v>
      </c>
      <c r="O119" s="9">
        <v>0</v>
      </c>
      <c r="P119" s="9">
        <v>0</v>
      </c>
      <c r="Q119" s="9">
        <v>1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 t="s">
        <v>67</v>
      </c>
    </row>
    <row r="120" spans="1:23" x14ac:dyDescent="0.2">
      <c r="A120" s="8" t="s">
        <v>63</v>
      </c>
      <c r="B120" s="9">
        <v>2030</v>
      </c>
      <c r="C120" s="9">
        <v>8030000</v>
      </c>
      <c r="D120" s="9">
        <v>22000</v>
      </c>
      <c r="E120" s="9" t="s">
        <v>16</v>
      </c>
      <c r="F120" s="9">
        <v>20</v>
      </c>
      <c r="G120" s="7">
        <v>1</v>
      </c>
      <c r="H120" s="9">
        <v>1421558.3281477822</v>
      </c>
      <c r="I120" s="9">
        <v>64.616287643081009</v>
      </c>
      <c r="J120" s="9">
        <v>8.4859127044155602E-2</v>
      </c>
      <c r="K120" s="9">
        <v>0</v>
      </c>
      <c r="L120">
        <v>0</v>
      </c>
      <c r="M120" s="9">
        <v>0.32365593479911231</v>
      </c>
      <c r="N120" s="9">
        <v>0</v>
      </c>
      <c r="O120" s="9">
        <v>0</v>
      </c>
      <c r="P120" s="9">
        <v>0</v>
      </c>
      <c r="Q120" s="9">
        <v>1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 t="s">
        <v>67</v>
      </c>
    </row>
  </sheetData>
  <conditionalFormatting sqref="B46:B77">
    <cfRule type="colorScale" priority="4">
      <colorScale>
        <cfvo type="min"/>
        <cfvo type="max"/>
        <color rgb="FFFF7128"/>
        <color rgb="FFFFEF9C"/>
      </colorScale>
    </cfRule>
  </conditionalFormatting>
  <conditionalFormatting sqref="D46:D77">
    <cfRule type="colorScale" priority="3">
      <colorScale>
        <cfvo type="min"/>
        <cfvo type="max"/>
        <color rgb="FFFF7128"/>
        <color rgb="FFFFEF9C"/>
      </colorScale>
    </cfRule>
  </conditionalFormatting>
  <conditionalFormatting sqref="B78:B1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:C1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{C89A24A8-BD6A-034E-B4B9-690144616C18}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9A24A8-BD6A-034E-B4B9-690144616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C78:C120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2"/>
  <sheetViews>
    <sheetView zoomScaleNormal="100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A67" sqref="A67:O71"/>
    </sheetView>
  </sheetViews>
  <sheetFormatPr baseColWidth="10" defaultRowHeight="16" x14ac:dyDescent="0.2"/>
  <cols>
    <col min="1" max="2" width="18.33203125" customWidth="1"/>
    <col min="3" max="3" width="13.5" customWidth="1"/>
    <col min="28" max="28" width="20" customWidth="1"/>
    <col min="29" max="29" width="13" bestFit="1" customWidth="1"/>
    <col min="30" max="30" width="12.83203125" customWidth="1"/>
    <col min="31" max="31" width="13" bestFit="1" customWidth="1"/>
    <col min="34" max="34" width="11.1640625" bestFit="1" customWidth="1"/>
    <col min="35" max="35" width="12.6640625" customWidth="1"/>
    <col min="36" max="36" width="13" bestFit="1" customWidth="1"/>
    <col min="38" max="38" width="15" bestFit="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68</v>
      </c>
      <c r="Q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</row>
    <row r="2" spans="1:36" x14ac:dyDescent="0.2">
      <c r="A2" t="s">
        <v>24</v>
      </c>
      <c r="B2">
        <v>2015</v>
      </c>
      <c r="C2">
        <v>1099582.584</v>
      </c>
      <c r="D2" t="s">
        <v>16</v>
      </c>
      <c r="E2">
        <v>30</v>
      </c>
      <c r="F2">
        <v>0.73253561499999997</v>
      </c>
      <c r="G2" s="1">
        <v>11000000</v>
      </c>
      <c r="H2">
        <v>0</v>
      </c>
      <c r="I2">
        <v>7.4178794000000006E-2</v>
      </c>
      <c r="J2">
        <v>0</v>
      </c>
      <c r="K2">
        <v>0</v>
      </c>
      <c r="L2">
        <v>0</v>
      </c>
      <c r="M2">
        <v>1</v>
      </c>
      <c r="N2" t="s">
        <v>17</v>
      </c>
      <c r="O2" s="1">
        <v>0</v>
      </c>
      <c r="P2" s="2">
        <f>C2/365</f>
        <v>3012.5550246575344</v>
      </c>
      <c r="Q2" s="3">
        <f>G2/1000000</f>
        <v>11</v>
      </c>
      <c r="S2" s="13">
        <f>Q2*1000000/P2</f>
        <v>3651.3855879696252</v>
      </c>
      <c r="T2" s="2">
        <f>P2/900</f>
        <v>3.3472833607305938</v>
      </c>
      <c r="U2" s="2">
        <f>T2*2</f>
        <v>6.6945667214611877</v>
      </c>
      <c r="V2" s="2">
        <f>(T2*108000+U2*949000)/1000000</f>
        <v>6.7146504216255716</v>
      </c>
      <c r="W2" s="13">
        <f>Q2/V2</f>
        <v>1.6382088879225636</v>
      </c>
      <c r="Y2" s="13">
        <f>Q2/(P2)</f>
        <v>3.6513855879696253E-3</v>
      </c>
      <c r="AC2" t="s">
        <v>75</v>
      </c>
    </row>
    <row r="3" spans="1:36" x14ac:dyDescent="0.2">
      <c r="A3" t="s">
        <v>24</v>
      </c>
      <c r="B3">
        <v>2015</v>
      </c>
      <c r="C3">
        <v>1954813.483</v>
      </c>
      <c r="D3" t="s">
        <v>16</v>
      </c>
      <c r="E3">
        <v>30</v>
      </c>
      <c r="F3">
        <v>0.78242768200000001</v>
      </c>
      <c r="G3" s="1">
        <v>16700000</v>
      </c>
      <c r="H3">
        <v>0</v>
      </c>
      <c r="I3">
        <v>7.6005536999999998E-2</v>
      </c>
      <c r="J3">
        <v>0</v>
      </c>
      <c r="K3">
        <v>0</v>
      </c>
      <c r="L3">
        <v>0</v>
      </c>
      <c r="M3">
        <v>1</v>
      </c>
      <c r="N3" t="s">
        <v>17</v>
      </c>
      <c r="O3" s="1">
        <v>0</v>
      </c>
      <c r="P3" s="2">
        <f t="shared" ref="P3:P65" si="0">C3/365</f>
        <v>5355.6533780821919</v>
      </c>
      <c r="Q3" s="3">
        <f t="shared" ref="Q3:Q65" si="1">G3/1000000</f>
        <v>16.7</v>
      </c>
      <c r="S3" s="13">
        <f t="shared" ref="S3:S33" si="2">Q3*1000000/P3</f>
        <v>3118.2003055582568</v>
      </c>
      <c r="T3" s="2">
        <f t="shared" ref="T3:T65" si="3">P3/900</f>
        <v>5.95072597564688</v>
      </c>
      <c r="U3" s="2">
        <f t="shared" ref="U3:U65" si="4">T3*2</f>
        <v>11.90145195129376</v>
      </c>
      <c r="V3" s="2">
        <f t="shared" ref="V3:V65" si="5">(T3*108000+U3*949000)/1000000</f>
        <v>11.937156307147641</v>
      </c>
      <c r="W3" s="13">
        <f t="shared" ref="W3:W65" si="6">Q3/V3</f>
        <v>1.398993158027134</v>
      </c>
      <c r="AB3" t="s">
        <v>77</v>
      </c>
      <c r="AC3">
        <v>80</v>
      </c>
      <c r="AD3" t="s">
        <v>76</v>
      </c>
    </row>
    <row r="4" spans="1:36" x14ac:dyDescent="0.2">
      <c r="A4" t="s">
        <v>24</v>
      </c>
      <c r="B4">
        <v>2015</v>
      </c>
      <c r="C4">
        <v>3475223.97</v>
      </c>
      <c r="D4" t="s">
        <v>16</v>
      </c>
      <c r="E4">
        <v>30</v>
      </c>
      <c r="F4">
        <v>0.87485940900000003</v>
      </c>
      <c r="G4" s="1">
        <v>26200000</v>
      </c>
      <c r="H4">
        <v>0</v>
      </c>
      <c r="I4">
        <v>7.7723979999999998E-2</v>
      </c>
      <c r="J4">
        <v>0</v>
      </c>
      <c r="K4">
        <v>0</v>
      </c>
      <c r="L4">
        <v>0</v>
      </c>
      <c r="M4">
        <v>1</v>
      </c>
      <c r="N4" t="s">
        <v>17</v>
      </c>
      <c r="O4" s="1">
        <v>0</v>
      </c>
      <c r="P4" s="2">
        <f t="shared" si="0"/>
        <v>9521.1615616438357</v>
      </c>
      <c r="Q4" s="3">
        <f t="shared" si="1"/>
        <v>26.2</v>
      </c>
      <c r="S4" s="13">
        <f t="shared" si="2"/>
        <v>2751.765089833908</v>
      </c>
      <c r="T4" s="2">
        <f t="shared" si="3"/>
        <v>10.579068401826484</v>
      </c>
      <c r="U4" s="2">
        <f t="shared" si="4"/>
        <v>21.158136803652969</v>
      </c>
      <c r="V4" s="2">
        <f t="shared" si="5"/>
        <v>21.221611214063927</v>
      </c>
      <c r="W4" s="13">
        <f t="shared" si="6"/>
        <v>1.2345905188686526</v>
      </c>
      <c r="AB4" t="s">
        <v>78</v>
      </c>
      <c r="AC4">
        <f>AC3/80</f>
        <v>1</v>
      </c>
      <c r="AD4" t="s">
        <v>79</v>
      </c>
    </row>
    <row r="5" spans="1:36" x14ac:dyDescent="0.2">
      <c r="A5" t="s">
        <v>24</v>
      </c>
      <c r="B5">
        <v>2015</v>
      </c>
      <c r="C5">
        <v>10983423.9</v>
      </c>
      <c r="D5" t="s">
        <v>16</v>
      </c>
      <c r="E5">
        <v>30</v>
      </c>
      <c r="F5">
        <v>0.95722539399999995</v>
      </c>
      <c r="G5" s="1">
        <v>71800000</v>
      </c>
      <c r="H5">
        <v>0</v>
      </c>
      <c r="I5">
        <v>7.9866988999999999E-2</v>
      </c>
      <c r="J5">
        <v>0</v>
      </c>
      <c r="K5">
        <v>0</v>
      </c>
      <c r="L5">
        <v>0</v>
      </c>
      <c r="M5">
        <v>1</v>
      </c>
      <c r="N5" t="s">
        <v>17</v>
      </c>
      <c r="O5" s="1">
        <v>0</v>
      </c>
      <c r="P5" s="2">
        <f t="shared" si="0"/>
        <v>30091.572328767124</v>
      </c>
      <c r="Q5" s="3">
        <f t="shared" si="1"/>
        <v>71.8</v>
      </c>
      <c r="S5" s="13">
        <f t="shared" si="2"/>
        <v>2386.050127774819</v>
      </c>
      <c r="T5" s="2">
        <f t="shared" si="3"/>
        <v>33.435080365296805</v>
      </c>
      <c r="U5" s="2">
        <f t="shared" si="4"/>
        <v>66.870160730593611</v>
      </c>
      <c r="V5" s="2">
        <f t="shared" si="5"/>
        <v>67.070771212785388</v>
      </c>
      <c r="W5" s="13">
        <f t="shared" si="6"/>
        <v>1.0705110244253924</v>
      </c>
      <c r="AB5" t="s">
        <v>81</v>
      </c>
      <c r="AC5">
        <v>9</v>
      </c>
      <c r="AD5" t="s">
        <v>80</v>
      </c>
      <c r="AE5" t="s">
        <v>110</v>
      </c>
      <c r="AH5" s="16" t="s">
        <v>112</v>
      </c>
    </row>
    <row r="6" spans="1:36" x14ac:dyDescent="0.2">
      <c r="A6" t="s">
        <v>24</v>
      </c>
      <c r="B6">
        <v>2015</v>
      </c>
      <c r="C6">
        <v>34713043.450000003</v>
      </c>
      <c r="D6" t="s">
        <v>16</v>
      </c>
      <c r="E6">
        <v>30</v>
      </c>
      <c r="F6">
        <v>0.98548754699999996</v>
      </c>
      <c r="G6" s="1">
        <v>216000000</v>
      </c>
      <c r="H6">
        <v>0</v>
      </c>
      <c r="I6">
        <v>8.0535307E-2</v>
      </c>
      <c r="J6">
        <v>0</v>
      </c>
      <c r="K6">
        <v>0</v>
      </c>
      <c r="L6">
        <v>0</v>
      </c>
      <c r="M6">
        <v>1</v>
      </c>
      <c r="N6" t="s">
        <v>17</v>
      </c>
      <c r="O6" s="1">
        <v>0</v>
      </c>
      <c r="P6" s="2">
        <f t="shared" si="0"/>
        <v>95104.22863013699</v>
      </c>
      <c r="Q6" s="3">
        <f t="shared" si="1"/>
        <v>216</v>
      </c>
      <c r="S6" s="13">
        <f t="shared" si="2"/>
        <v>2271.1923866185807</v>
      </c>
      <c r="T6" s="2">
        <f t="shared" si="3"/>
        <v>105.67136514459665</v>
      </c>
      <c r="U6" s="2">
        <f t="shared" si="4"/>
        <v>211.3427302891933</v>
      </c>
      <c r="V6" s="2">
        <f t="shared" si="5"/>
        <v>211.97675848006088</v>
      </c>
      <c r="W6" s="13">
        <f t="shared" si="6"/>
        <v>1.0189796350731419</v>
      </c>
      <c r="AB6" t="s">
        <v>83</v>
      </c>
      <c r="AC6">
        <v>3</v>
      </c>
      <c r="AD6" t="s">
        <v>84</v>
      </c>
      <c r="AH6">
        <f>AH7*365</f>
        <v>1095000</v>
      </c>
      <c r="AI6" t="s">
        <v>109</v>
      </c>
      <c r="AJ6">
        <f>AJ7*365</f>
        <v>1095866198</v>
      </c>
    </row>
    <row r="7" spans="1:36" x14ac:dyDescent="0.2">
      <c r="A7" t="s">
        <v>24</v>
      </c>
      <c r="B7">
        <v>2015</v>
      </c>
      <c r="C7">
        <v>109710359.59999999</v>
      </c>
      <c r="D7" t="s">
        <v>16</v>
      </c>
      <c r="E7">
        <v>30</v>
      </c>
      <c r="F7">
        <v>0.997117743</v>
      </c>
      <c r="G7" s="1">
        <v>672000000</v>
      </c>
      <c r="H7">
        <v>0</v>
      </c>
      <c r="I7">
        <v>8.0796240000000005E-2</v>
      </c>
      <c r="J7">
        <v>0</v>
      </c>
      <c r="K7">
        <v>0</v>
      </c>
      <c r="L7">
        <v>0</v>
      </c>
      <c r="M7">
        <v>1</v>
      </c>
      <c r="N7" t="s">
        <v>17</v>
      </c>
      <c r="O7" s="1">
        <v>0</v>
      </c>
      <c r="P7" s="2">
        <f t="shared" si="0"/>
        <v>300576.32767123287</v>
      </c>
      <c r="Q7" s="3">
        <f t="shared" si="1"/>
        <v>672</v>
      </c>
      <c r="S7" s="13">
        <f t="shared" si="2"/>
        <v>2235.7050044706994</v>
      </c>
      <c r="T7" s="2">
        <f t="shared" si="3"/>
        <v>333.97369741248099</v>
      </c>
      <c r="U7" s="2">
        <f t="shared" si="4"/>
        <v>667.94739482496198</v>
      </c>
      <c r="V7" s="2">
        <f t="shared" si="5"/>
        <v>669.9512370094368</v>
      </c>
      <c r="W7" s="13">
        <f t="shared" si="6"/>
        <v>1.0030580777784792</v>
      </c>
      <c r="AB7" t="s">
        <v>91</v>
      </c>
      <c r="AC7">
        <v>1</v>
      </c>
      <c r="AD7" t="s">
        <v>79</v>
      </c>
      <c r="AH7">
        <v>3000</v>
      </c>
      <c r="AI7" t="s">
        <v>68</v>
      </c>
      <c r="AJ7" s="2">
        <v>3002373.1452054796</v>
      </c>
    </row>
    <row r="8" spans="1:36" x14ac:dyDescent="0.2">
      <c r="A8" t="s">
        <v>24</v>
      </c>
      <c r="B8">
        <v>2015</v>
      </c>
      <c r="C8">
        <v>346738914.10000002</v>
      </c>
      <c r="D8" t="s">
        <v>16</v>
      </c>
      <c r="E8">
        <v>30</v>
      </c>
      <c r="F8">
        <v>0.99893103500000002</v>
      </c>
      <c r="G8" s="1">
        <v>2120000000</v>
      </c>
      <c r="H8">
        <v>0</v>
      </c>
      <c r="I8">
        <v>8.0845834000000005E-2</v>
      </c>
      <c r="J8">
        <v>0</v>
      </c>
      <c r="K8">
        <v>0</v>
      </c>
      <c r="L8">
        <v>0</v>
      </c>
      <c r="M8">
        <v>1</v>
      </c>
      <c r="N8" t="s">
        <v>17</v>
      </c>
      <c r="O8" s="1">
        <v>0</v>
      </c>
      <c r="P8" s="2">
        <f t="shared" si="0"/>
        <v>949969.62767123291</v>
      </c>
      <c r="Q8" s="3">
        <f t="shared" si="1"/>
        <v>2120</v>
      </c>
      <c r="S8" s="13">
        <f t="shared" si="2"/>
        <v>2231.6502951752191</v>
      </c>
      <c r="T8" s="2">
        <f t="shared" si="3"/>
        <v>1055.5218085235922</v>
      </c>
      <c r="U8" s="2">
        <f t="shared" si="4"/>
        <v>2111.0436170471844</v>
      </c>
      <c r="V8" s="2">
        <f t="shared" si="5"/>
        <v>2117.3767478983264</v>
      </c>
      <c r="W8" s="13">
        <f t="shared" si="6"/>
        <v>1.0012389160806066</v>
      </c>
      <c r="AB8" t="s">
        <v>82</v>
      </c>
      <c r="AC8">
        <f>(AC5-(AC6*AC7))*AC3/AC4</f>
        <v>480</v>
      </c>
      <c r="AD8" t="s">
        <v>85</v>
      </c>
      <c r="AE8">
        <f>AC8*0.6</f>
        <v>288</v>
      </c>
      <c r="AF8" t="s">
        <v>90</v>
      </c>
      <c r="AH8">
        <v>11</v>
      </c>
      <c r="AI8" t="s">
        <v>108</v>
      </c>
      <c r="AJ8" s="3">
        <v>6680</v>
      </c>
    </row>
    <row r="9" spans="1:36" x14ac:dyDescent="0.2">
      <c r="A9" t="s">
        <v>24</v>
      </c>
      <c r="B9">
        <v>2015</v>
      </c>
      <c r="C9">
        <v>1095866198</v>
      </c>
      <c r="D9" t="s">
        <v>16</v>
      </c>
      <c r="E9">
        <v>30</v>
      </c>
      <c r="F9">
        <v>1</v>
      </c>
      <c r="G9" s="1">
        <v>6680000000</v>
      </c>
      <c r="H9">
        <v>0</v>
      </c>
      <c r="I9">
        <v>8.0869093000000003E-2</v>
      </c>
      <c r="J9">
        <v>0</v>
      </c>
      <c r="K9">
        <v>0</v>
      </c>
      <c r="L9">
        <v>0</v>
      </c>
      <c r="M9">
        <v>1</v>
      </c>
      <c r="N9" t="s">
        <v>17</v>
      </c>
      <c r="O9" s="1">
        <v>0</v>
      </c>
      <c r="P9" s="2">
        <f t="shared" si="0"/>
        <v>3002373.1452054796</v>
      </c>
      <c r="Q9" s="3">
        <f t="shared" si="1"/>
        <v>6680</v>
      </c>
      <c r="S9" s="13">
        <f t="shared" si="2"/>
        <v>2224.9066578107922</v>
      </c>
      <c r="T9" s="2">
        <f t="shared" si="3"/>
        <v>3335.9701613394218</v>
      </c>
      <c r="U9" s="2">
        <f t="shared" si="4"/>
        <v>6671.9403226788436</v>
      </c>
      <c r="V9" s="2">
        <f t="shared" si="5"/>
        <v>6691.9561436468803</v>
      </c>
      <c r="W9" s="13">
        <f t="shared" si="6"/>
        <v>0.99821335594701543</v>
      </c>
      <c r="AB9" t="s">
        <v>86</v>
      </c>
      <c r="AC9">
        <v>1</v>
      </c>
      <c r="AH9">
        <v>300</v>
      </c>
      <c r="AI9" t="s">
        <v>85</v>
      </c>
      <c r="AJ9">
        <f>AH9</f>
        <v>300</v>
      </c>
    </row>
    <row r="10" spans="1:36" x14ac:dyDescent="0.2">
      <c r="A10" t="s">
        <v>24</v>
      </c>
      <c r="B10">
        <v>2020</v>
      </c>
      <c r="C10">
        <v>1099582.584</v>
      </c>
      <c r="D10" t="s">
        <v>16</v>
      </c>
      <c r="E10">
        <v>30</v>
      </c>
      <c r="F10">
        <v>0.73293113899999995</v>
      </c>
      <c r="G10" s="1">
        <v>8930000</v>
      </c>
      <c r="H10">
        <v>0</v>
      </c>
      <c r="I10">
        <v>7.8137445E-2</v>
      </c>
      <c r="J10">
        <v>0</v>
      </c>
      <c r="K10">
        <v>0</v>
      </c>
      <c r="L10">
        <v>0</v>
      </c>
      <c r="M10">
        <v>1</v>
      </c>
      <c r="N10" t="s">
        <v>17</v>
      </c>
      <c r="O10" s="1">
        <v>0</v>
      </c>
      <c r="P10" s="2">
        <f t="shared" si="0"/>
        <v>3012.5550246575344</v>
      </c>
      <c r="Q10" s="3">
        <f t="shared" si="1"/>
        <v>8.93</v>
      </c>
      <c r="S10" s="13">
        <f t="shared" si="2"/>
        <v>2964.261209142614</v>
      </c>
      <c r="T10" s="2">
        <f t="shared" si="3"/>
        <v>3.3472833607305938</v>
      </c>
      <c r="U10" s="2">
        <f t="shared" si="4"/>
        <v>6.6945667214611877</v>
      </c>
      <c r="V10" s="2">
        <f t="shared" si="5"/>
        <v>6.7146504216255716</v>
      </c>
      <c r="W10" s="13">
        <f t="shared" si="6"/>
        <v>1.3299277608316811</v>
      </c>
      <c r="AB10" t="s">
        <v>87</v>
      </c>
      <c r="AC10">
        <v>2</v>
      </c>
      <c r="AH10">
        <f>AH8*0.13</f>
        <v>1.4300000000000002</v>
      </c>
      <c r="AI10" t="s">
        <v>111</v>
      </c>
      <c r="AJ10">
        <f>AJ8*0.13</f>
        <v>868.4</v>
      </c>
    </row>
    <row r="11" spans="1:36" x14ac:dyDescent="0.2">
      <c r="A11" t="s">
        <v>24</v>
      </c>
      <c r="B11">
        <v>2020</v>
      </c>
      <c r="C11">
        <v>1954813.483</v>
      </c>
      <c r="D11" t="s">
        <v>16</v>
      </c>
      <c r="E11">
        <v>30</v>
      </c>
      <c r="F11">
        <v>0.78199846299999998</v>
      </c>
      <c r="G11" s="1">
        <v>13600000</v>
      </c>
      <c r="H11">
        <v>0</v>
      </c>
      <c r="I11">
        <v>8.0486822999999999E-2</v>
      </c>
      <c r="J11">
        <v>0</v>
      </c>
      <c r="K11">
        <v>0</v>
      </c>
      <c r="L11">
        <v>0</v>
      </c>
      <c r="M11">
        <v>1</v>
      </c>
      <c r="N11" t="s">
        <v>17</v>
      </c>
      <c r="O11" s="1">
        <v>0</v>
      </c>
      <c r="P11" s="2">
        <f t="shared" si="0"/>
        <v>5355.6533780821919</v>
      </c>
      <c r="Q11" s="3">
        <f t="shared" si="1"/>
        <v>13.6</v>
      </c>
      <c r="S11" s="13">
        <f t="shared" si="2"/>
        <v>2539.3727039276819</v>
      </c>
      <c r="T11" s="2">
        <f t="shared" si="3"/>
        <v>5.95072597564688</v>
      </c>
      <c r="U11" s="2">
        <f t="shared" si="4"/>
        <v>11.90145195129376</v>
      </c>
      <c r="V11" s="2">
        <f t="shared" si="5"/>
        <v>11.937156307147641</v>
      </c>
      <c r="W11" s="13">
        <f t="shared" si="6"/>
        <v>1.1392998173155104</v>
      </c>
      <c r="AB11" t="s">
        <v>88</v>
      </c>
      <c r="AC11">
        <v>900</v>
      </c>
      <c r="AD11" t="s">
        <v>89</v>
      </c>
      <c r="AH11">
        <f>AH7*AH9*365</f>
        <v>328500000</v>
      </c>
      <c r="AJ11">
        <f>AJ7*AJ9*365</f>
        <v>328759859400</v>
      </c>
    </row>
    <row r="12" spans="1:36" x14ac:dyDescent="0.2">
      <c r="A12" t="s">
        <v>24</v>
      </c>
      <c r="B12">
        <v>2020</v>
      </c>
      <c r="C12">
        <v>3475223.97</v>
      </c>
      <c r="D12" t="s">
        <v>16</v>
      </c>
      <c r="E12">
        <v>30</v>
      </c>
      <c r="F12">
        <v>0.87484337000000001</v>
      </c>
      <c r="G12" s="1">
        <v>21300000</v>
      </c>
      <c r="H12">
        <v>0</v>
      </c>
      <c r="I12">
        <v>8.2703999E-2</v>
      </c>
      <c r="J12">
        <v>0</v>
      </c>
      <c r="K12">
        <v>0</v>
      </c>
      <c r="L12">
        <v>0</v>
      </c>
      <c r="M12">
        <v>1</v>
      </c>
      <c r="N12" t="s">
        <v>17</v>
      </c>
      <c r="O12" s="1">
        <v>0</v>
      </c>
      <c r="P12" s="2">
        <f t="shared" si="0"/>
        <v>9521.1615616438357</v>
      </c>
      <c r="Q12" s="3">
        <f t="shared" si="1"/>
        <v>21.3</v>
      </c>
      <c r="S12" s="13">
        <f t="shared" si="2"/>
        <v>2237.1220005138257</v>
      </c>
      <c r="T12" s="2">
        <f t="shared" si="3"/>
        <v>10.579068401826484</v>
      </c>
      <c r="U12" s="2">
        <f t="shared" si="4"/>
        <v>21.158136803652969</v>
      </c>
      <c r="V12" s="2">
        <f t="shared" si="5"/>
        <v>21.221611214063927</v>
      </c>
      <c r="W12" s="13">
        <f t="shared" si="6"/>
        <v>1.0036938187748969</v>
      </c>
      <c r="AC12" t="s">
        <v>98</v>
      </c>
      <c r="AD12" t="s">
        <v>99</v>
      </c>
      <c r="AE12" t="s">
        <v>100</v>
      </c>
      <c r="AH12" s="17">
        <f>AH10*1000000/AH11</f>
        <v>4.3531202435312033E-3</v>
      </c>
      <c r="AI12" s="17"/>
      <c r="AJ12" s="17">
        <f>AJ10*1000000/AJ11</f>
        <v>2.6414416942045936E-3</v>
      </c>
    </row>
    <row r="13" spans="1:36" x14ac:dyDescent="0.2">
      <c r="A13" t="s">
        <v>24</v>
      </c>
      <c r="B13">
        <v>2020</v>
      </c>
      <c r="C13">
        <v>10983423.9</v>
      </c>
      <c r="D13" t="s">
        <v>16</v>
      </c>
      <c r="E13">
        <v>30</v>
      </c>
      <c r="F13">
        <v>0.95719549599999998</v>
      </c>
      <c r="G13" s="1">
        <v>58400000</v>
      </c>
      <c r="H13">
        <v>0</v>
      </c>
      <c r="I13">
        <v>8.546977E-2</v>
      </c>
      <c r="J13">
        <v>0</v>
      </c>
      <c r="K13">
        <v>0</v>
      </c>
      <c r="L13">
        <v>0</v>
      </c>
      <c r="M13">
        <v>1</v>
      </c>
      <c r="N13" t="s">
        <v>17</v>
      </c>
      <c r="O13" s="1">
        <v>0</v>
      </c>
      <c r="P13" s="2">
        <f t="shared" si="0"/>
        <v>30091.572328767124</v>
      </c>
      <c r="Q13" s="3">
        <f t="shared" si="1"/>
        <v>58.4</v>
      </c>
      <c r="S13" s="13">
        <f t="shared" si="2"/>
        <v>1940.742722312666</v>
      </c>
      <c r="T13" s="2">
        <f t="shared" si="3"/>
        <v>33.435080365296805</v>
      </c>
      <c r="U13" s="2">
        <f t="shared" si="4"/>
        <v>66.870160730593611</v>
      </c>
      <c r="V13" s="2">
        <f t="shared" si="5"/>
        <v>67.070771212785388</v>
      </c>
      <c r="W13" s="13">
        <f t="shared" si="6"/>
        <v>0.87072205886410736</v>
      </c>
      <c r="AB13" t="s">
        <v>92</v>
      </c>
      <c r="AC13">
        <v>108176.64922137633</v>
      </c>
      <c r="AD13">
        <v>108176.64922137633</v>
      </c>
      <c r="AE13">
        <v>108176.64922137633</v>
      </c>
    </row>
    <row r="14" spans="1:36" x14ac:dyDescent="0.2">
      <c r="A14" t="s">
        <v>24</v>
      </c>
      <c r="B14">
        <v>2020</v>
      </c>
      <c r="C14">
        <v>34713043.450000003</v>
      </c>
      <c r="D14" t="s">
        <v>16</v>
      </c>
      <c r="E14">
        <v>30</v>
      </c>
      <c r="F14">
        <v>0.98546447999999998</v>
      </c>
      <c r="G14" s="1">
        <v>176000000</v>
      </c>
      <c r="H14">
        <v>0</v>
      </c>
      <c r="I14">
        <v>8.6332011E-2</v>
      </c>
      <c r="J14">
        <v>0</v>
      </c>
      <c r="K14">
        <v>0</v>
      </c>
      <c r="L14">
        <v>0</v>
      </c>
      <c r="M14">
        <v>1</v>
      </c>
      <c r="N14" t="s">
        <v>17</v>
      </c>
      <c r="O14" s="1">
        <v>0</v>
      </c>
      <c r="P14" s="2">
        <f t="shared" si="0"/>
        <v>95104.22863013699</v>
      </c>
      <c r="Q14" s="3">
        <f t="shared" si="1"/>
        <v>176</v>
      </c>
      <c r="S14" s="13">
        <f t="shared" si="2"/>
        <v>1850.6012039114362</v>
      </c>
      <c r="T14" s="2">
        <f t="shared" si="3"/>
        <v>105.67136514459665</v>
      </c>
      <c r="U14" s="2">
        <f t="shared" si="4"/>
        <v>211.3427302891933</v>
      </c>
      <c r="V14" s="2">
        <f t="shared" si="5"/>
        <v>211.97675848006088</v>
      </c>
      <c r="W14" s="13">
        <f t="shared" si="6"/>
        <v>0.83027970265218975</v>
      </c>
      <c r="AB14" t="s">
        <v>93</v>
      </c>
      <c r="AC14">
        <v>949903.40757050924</v>
      </c>
      <c r="AD14">
        <v>591565.89583237539</v>
      </c>
      <c r="AE14">
        <v>534789.28735633986</v>
      </c>
    </row>
    <row r="15" spans="1:36" x14ac:dyDescent="0.2">
      <c r="A15" t="s">
        <v>24</v>
      </c>
      <c r="B15">
        <v>2020</v>
      </c>
      <c r="C15">
        <v>109710359.59999999</v>
      </c>
      <c r="D15" t="s">
        <v>16</v>
      </c>
      <c r="E15">
        <v>30</v>
      </c>
      <c r="F15">
        <v>0.99711511100000005</v>
      </c>
      <c r="G15" s="1">
        <v>546000000</v>
      </c>
      <c r="H15">
        <v>0</v>
      </c>
      <c r="I15">
        <v>8.6669365999999998E-2</v>
      </c>
      <c r="J15">
        <v>0</v>
      </c>
      <c r="K15">
        <v>0</v>
      </c>
      <c r="L15">
        <v>0</v>
      </c>
      <c r="M15">
        <v>1</v>
      </c>
      <c r="N15" t="s">
        <v>17</v>
      </c>
      <c r="O15" s="1">
        <v>0</v>
      </c>
      <c r="P15" s="2">
        <f t="shared" si="0"/>
        <v>300576.32767123287</v>
      </c>
      <c r="Q15" s="3">
        <f t="shared" si="1"/>
        <v>546</v>
      </c>
      <c r="S15" s="13">
        <f t="shared" si="2"/>
        <v>1816.510316132443</v>
      </c>
      <c r="T15" s="2">
        <f t="shared" si="3"/>
        <v>333.97369741248099</v>
      </c>
      <c r="U15" s="2">
        <f t="shared" si="4"/>
        <v>667.94739482496198</v>
      </c>
      <c r="V15" s="2">
        <f t="shared" si="5"/>
        <v>669.9512370094368</v>
      </c>
      <c r="W15" s="13">
        <f t="shared" si="6"/>
        <v>0.81498468819501435</v>
      </c>
      <c r="AB15" t="s">
        <v>106</v>
      </c>
      <c r="AC15" s="4">
        <v>564554.96499999997</v>
      </c>
      <c r="AD15" s="4">
        <v>564554.96499999997</v>
      </c>
      <c r="AE15" s="4">
        <v>564554.96499999997</v>
      </c>
    </row>
    <row r="16" spans="1:36" x14ac:dyDescent="0.2">
      <c r="A16" t="s">
        <v>24</v>
      </c>
      <c r="B16">
        <v>2020</v>
      </c>
      <c r="C16">
        <v>346738914.10000002</v>
      </c>
      <c r="D16" t="s">
        <v>16</v>
      </c>
      <c r="E16">
        <v>30</v>
      </c>
      <c r="F16">
        <v>0.99892740999999996</v>
      </c>
      <c r="G16" s="1">
        <v>1720000000</v>
      </c>
      <c r="H16">
        <v>0</v>
      </c>
      <c r="I16">
        <v>8.6733444000000007E-2</v>
      </c>
      <c r="J16">
        <v>0</v>
      </c>
      <c r="K16">
        <v>0</v>
      </c>
      <c r="L16">
        <v>0</v>
      </c>
      <c r="M16">
        <v>1</v>
      </c>
      <c r="N16" t="s">
        <v>17</v>
      </c>
      <c r="O16" s="1">
        <v>0</v>
      </c>
      <c r="P16" s="2">
        <f t="shared" si="0"/>
        <v>949969.62767123291</v>
      </c>
      <c r="Q16" s="3">
        <f t="shared" si="1"/>
        <v>1720</v>
      </c>
      <c r="S16" s="13">
        <f t="shared" si="2"/>
        <v>1810.5842017459327</v>
      </c>
      <c r="T16" s="2">
        <f t="shared" si="3"/>
        <v>1055.5218085235922</v>
      </c>
      <c r="U16" s="2">
        <f t="shared" si="4"/>
        <v>2111.0436170471844</v>
      </c>
      <c r="V16" s="2">
        <f t="shared" si="5"/>
        <v>2117.3767478983264</v>
      </c>
      <c r="W16" s="13">
        <f t="shared" si="6"/>
        <v>0.81232591304652979</v>
      </c>
    </row>
    <row r="17" spans="1:39" x14ac:dyDescent="0.2">
      <c r="A17" t="s">
        <v>24</v>
      </c>
      <c r="B17">
        <v>2020</v>
      </c>
      <c r="C17">
        <v>1095866198</v>
      </c>
      <c r="D17" t="s">
        <v>16</v>
      </c>
      <c r="E17">
        <v>30</v>
      </c>
      <c r="F17">
        <v>1</v>
      </c>
      <c r="G17" s="1">
        <v>5430000000</v>
      </c>
      <c r="H17">
        <v>0</v>
      </c>
      <c r="I17">
        <v>8.6763659000000007E-2</v>
      </c>
      <c r="J17">
        <v>0</v>
      </c>
      <c r="K17">
        <v>0</v>
      </c>
      <c r="L17">
        <v>0</v>
      </c>
      <c r="M17">
        <v>1</v>
      </c>
      <c r="N17" t="s">
        <v>17</v>
      </c>
      <c r="O17" s="1">
        <v>0</v>
      </c>
      <c r="P17" s="2">
        <f t="shared" si="0"/>
        <v>3002373.1452054796</v>
      </c>
      <c r="Q17" s="3">
        <f t="shared" si="1"/>
        <v>5430</v>
      </c>
      <c r="S17" s="13">
        <f t="shared" si="2"/>
        <v>1808.5693341186529</v>
      </c>
      <c r="T17" s="2">
        <f t="shared" si="3"/>
        <v>3335.9701613394218</v>
      </c>
      <c r="U17" s="2">
        <f t="shared" si="4"/>
        <v>6671.9403226788436</v>
      </c>
      <c r="V17" s="2">
        <f t="shared" si="5"/>
        <v>6691.9561436468803</v>
      </c>
      <c r="W17" s="13">
        <f t="shared" si="6"/>
        <v>0.81142193454974454</v>
      </c>
      <c r="AB17" t="s">
        <v>94</v>
      </c>
      <c r="AC17" s="4">
        <f>$AC9*AC13+$AC10*AC14</f>
        <v>2007983.4643623948</v>
      </c>
      <c r="AD17" s="4">
        <f>$AC9*AD13+$AC10*AD14</f>
        <v>1291308.4408861271</v>
      </c>
      <c r="AE17" s="4">
        <f>$AC9*AE13+$AC10*AE14</f>
        <v>1177755.223934056</v>
      </c>
      <c r="AH17">
        <f>AH18*365</f>
        <v>1095000</v>
      </c>
      <c r="AI17" t="s">
        <v>109</v>
      </c>
      <c r="AJ17">
        <f>AJ18*365</f>
        <v>1095866198</v>
      </c>
    </row>
    <row r="18" spans="1:39" x14ac:dyDescent="0.2">
      <c r="A18" t="s">
        <v>24</v>
      </c>
      <c r="B18">
        <v>2025</v>
      </c>
      <c r="C18">
        <v>1099582.584</v>
      </c>
      <c r="D18" t="s">
        <v>16</v>
      </c>
      <c r="E18">
        <v>30</v>
      </c>
      <c r="F18">
        <v>0.73356244699999995</v>
      </c>
      <c r="G18" s="1">
        <v>6880000</v>
      </c>
      <c r="H18">
        <v>0</v>
      </c>
      <c r="I18">
        <v>8.2096095999999993E-2</v>
      </c>
      <c r="J18">
        <v>0</v>
      </c>
      <c r="K18">
        <v>0</v>
      </c>
      <c r="L18">
        <v>0</v>
      </c>
      <c r="M18">
        <v>1</v>
      </c>
      <c r="N18" t="s">
        <v>17</v>
      </c>
      <c r="O18" s="1">
        <v>0</v>
      </c>
      <c r="P18" s="2">
        <f t="shared" si="0"/>
        <v>3012.5550246575344</v>
      </c>
      <c r="Q18" s="3">
        <f t="shared" si="1"/>
        <v>6.88</v>
      </c>
      <c r="S18" s="13">
        <f t="shared" si="2"/>
        <v>2283.77571320282</v>
      </c>
      <c r="T18" s="2">
        <f t="shared" si="3"/>
        <v>3.3472833607305938</v>
      </c>
      <c r="U18" s="2">
        <f t="shared" si="4"/>
        <v>6.6945667214611877</v>
      </c>
      <c r="V18" s="2">
        <f t="shared" si="5"/>
        <v>6.7146504216255716</v>
      </c>
      <c r="W18" s="13">
        <f t="shared" si="6"/>
        <v>1.0246251953552035</v>
      </c>
      <c r="AB18" t="s">
        <v>107</v>
      </c>
      <c r="AC18" s="3">
        <f>-PMT(0.1,15,1)</f>
        <v>0.13147377688737225</v>
      </c>
      <c r="AD18" s="3">
        <f t="shared" ref="AD18:AE18" si="7">-PMT(0.1,15,1)</f>
        <v>0.13147377688737225</v>
      </c>
      <c r="AE18" s="3">
        <f t="shared" si="7"/>
        <v>0.13147377688737225</v>
      </c>
      <c r="AH18">
        <v>3000</v>
      </c>
      <c r="AI18" t="s">
        <v>68</v>
      </c>
      <c r="AJ18" s="2">
        <v>3002373.1452054796</v>
      </c>
    </row>
    <row r="19" spans="1:39" x14ac:dyDescent="0.2">
      <c r="A19" t="s">
        <v>24</v>
      </c>
      <c r="B19">
        <v>2025</v>
      </c>
      <c r="C19">
        <v>1954813.483</v>
      </c>
      <c r="D19" t="s">
        <v>16</v>
      </c>
      <c r="E19">
        <v>30</v>
      </c>
      <c r="F19">
        <v>0.78131335499999999</v>
      </c>
      <c r="G19" s="1">
        <v>10500000</v>
      </c>
      <c r="H19">
        <v>0</v>
      </c>
      <c r="I19">
        <v>8.4968109E-2</v>
      </c>
      <c r="J19">
        <v>0</v>
      </c>
      <c r="K19">
        <v>0</v>
      </c>
      <c r="L19">
        <v>0</v>
      </c>
      <c r="M19">
        <v>1</v>
      </c>
      <c r="N19" t="s">
        <v>17</v>
      </c>
      <c r="O19" s="1">
        <v>0</v>
      </c>
      <c r="P19" s="2">
        <f t="shared" si="0"/>
        <v>5355.6533780821919</v>
      </c>
      <c r="Q19" s="3">
        <f t="shared" si="1"/>
        <v>10.5</v>
      </c>
      <c r="S19" s="13">
        <f t="shared" si="2"/>
        <v>1960.5451022971074</v>
      </c>
      <c r="T19" s="2">
        <f t="shared" si="3"/>
        <v>5.95072597564688</v>
      </c>
      <c r="U19" s="2">
        <f t="shared" si="4"/>
        <v>11.90145195129376</v>
      </c>
      <c r="V19" s="2">
        <f t="shared" si="5"/>
        <v>11.937156307147641</v>
      </c>
      <c r="W19" s="13">
        <f t="shared" si="6"/>
        <v>0.87960647660388669</v>
      </c>
      <c r="AB19" t="s">
        <v>95</v>
      </c>
      <c r="AC19">
        <v>5000</v>
      </c>
      <c r="AD19">
        <v>5000</v>
      </c>
      <c r="AE19">
        <v>5000</v>
      </c>
      <c r="AH19" s="2">
        <f>R34</f>
        <v>1333.497108</v>
      </c>
      <c r="AI19" t="s">
        <v>101</v>
      </c>
      <c r="AJ19" s="4">
        <f>R41</f>
        <v>2965302.4670000002</v>
      </c>
    </row>
    <row r="20" spans="1:39" x14ac:dyDescent="0.2">
      <c r="A20" t="s">
        <v>24</v>
      </c>
      <c r="B20">
        <v>2025</v>
      </c>
      <c r="C20">
        <v>3475223.97</v>
      </c>
      <c r="D20" t="s">
        <v>16</v>
      </c>
      <c r="E20">
        <v>30</v>
      </c>
      <c r="F20">
        <v>0.87481776</v>
      </c>
      <c r="G20" s="1">
        <v>16400000</v>
      </c>
      <c r="H20">
        <v>0</v>
      </c>
      <c r="I20">
        <v>8.7684018000000002E-2</v>
      </c>
      <c r="J20">
        <v>0</v>
      </c>
      <c r="K20">
        <v>0</v>
      </c>
      <c r="L20">
        <v>0</v>
      </c>
      <c r="M20">
        <v>1</v>
      </c>
      <c r="N20" t="s">
        <v>17</v>
      </c>
      <c r="O20" s="1">
        <v>0</v>
      </c>
      <c r="P20" s="2">
        <f t="shared" si="0"/>
        <v>9521.1615616438357</v>
      </c>
      <c r="Q20" s="3">
        <f t="shared" si="1"/>
        <v>16.399999999999999</v>
      </c>
      <c r="S20" s="13">
        <f t="shared" si="2"/>
        <v>1722.4789111937437</v>
      </c>
      <c r="T20" s="2">
        <f t="shared" si="3"/>
        <v>10.579068401826484</v>
      </c>
      <c r="U20" s="2">
        <f t="shared" si="4"/>
        <v>21.158136803652969</v>
      </c>
      <c r="V20" s="2">
        <f t="shared" si="5"/>
        <v>21.221611214063927</v>
      </c>
      <c r="W20" s="13">
        <f t="shared" si="6"/>
        <v>0.7727971186811412</v>
      </c>
      <c r="AB20" t="s">
        <v>96</v>
      </c>
      <c r="AC20">
        <v>300</v>
      </c>
      <c r="AD20">
        <v>300</v>
      </c>
      <c r="AE20">
        <v>300</v>
      </c>
      <c r="AH20" s="19">
        <f>AH19/(AH17)</f>
        <v>1.2178055780821919E-3</v>
      </c>
      <c r="AI20" s="19" t="s">
        <v>115</v>
      </c>
      <c r="AJ20" s="19">
        <f>AJ19/(AJ18*365)</f>
        <v>2.705898286133651E-3</v>
      </c>
    </row>
    <row r="21" spans="1:39" x14ac:dyDescent="0.2">
      <c r="A21" t="s">
        <v>24</v>
      </c>
      <c r="B21">
        <v>2025</v>
      </c>
      <c r="C21">
        <v>10983423.9</v>
      </c>
      <c r="D21" t="s">
        <v>16</v>
      </c>
      <c r="E21">
        <v>30</v>
      </c>
      <c r="F21">
        <v>0.95714775299999999</v>
      </c>
      <c r="G21" s="1">
        <v>45000000</v>
      </c>
      <c r="H21">
        <v>0</v>
      </c>
      <c r="I21">
        <v>9.1072550000000002E-2</v>
      </c>
      <c r="J21">
        <v>0</v>
      </c>
      <c r="K21">
        <v>0</v>
      </c>
      <c r="L21">
        <v>0</v>
      </c>
      <c r="M21">
        <v>1</v>
      </c>
      <c r="N21" t="s">
        <v>17</v>
      </c>
      <c r="O21" s="1">
        <v>0</v>
      </c>
      <c r="P21" s="2">
        <f t="shared" si="0"/>
        <v>30091.572328767124</v>
      </c>
      <c r="Q21" s="3">
        <f t="shared" si="1"/>
        <v>45</v>
      </c>
      <c r="S21" s="13">
        <f t="shared" si="2"/>
        <v>1495.4353168505131</v>
      </c>
      <c r="T21" s="2">
        <f t="shared" si="3"/>
        <v>33.435080365296805</v>
      </c>
      <c r="U21" s="2">
        <f t="shared" si="4"/>
        <v>66.870160730593611</v>
      </c>
      <c r="V21" s="2">
        <f t="shared" si="5"/>
        <v>67.070771212785388</v>
      </c>
      <c r="W21" s="13">
        <f t="shared" si="6"/>
        <v>0.67093309330282247</v>
      </c>
      <c r="AA21" t="s">
        <v>104</v>
      </c>
      <c r="AB21" t="s">
        <v>97</v>
      </c>
      <c r="AC21" s="15">
        <f>AC17*AC18/(AC19*365*AC20)</f>
        <v>4.8218661184861052E-4</v>
      </c>
      <c r="AD21" s="15">
        <f t="shared" ref="AD21:AE21" si="8">AD17*AD18/(AD19*365*AD20)</f>
        <v>3.1008803260245332E-4</v>
      </c>
      <c r="AE21" s="15">
        <f t="shared" si="8"/>
        <v>2.8281995897615198E-4</v>
      </c>
    </row>
    <row r="22" spans="1:39" x14ac:dyDescent="0.2">
      <c r="A22" t="s">
        <v>24</v>
      </c>
      <c r="B22">
        <v>2025</v>
      </c>
      <c r="C22">
        <v>34713043.450000003</v>
      </c>
      <c r="D22" t="s">
        <v>16</v>
      </c>
      <c r="E22">
        <v>30</v>
      </c>
      <c r="F22">
        <v>0.98542764400000005</v>
      </c>
      <c r="G22" s="1">
        <v>135000000</v>
      </c>
      <c r="H22">
        <v>0</v>
      </c>
      <c r="I22">
        <v>9.2128715999999999E-2</v>
      </c>
      <c r="J22">
        <v>0</v>
      </c>
      <c r="K22">
        <v>0</v>
      </c>
      <c r="L22">
        <v>0</v>
      </c>
      <c r="M22">
        <v>1</v>
      </c>
      <c r="N22" t="s">
        <v>17</v>
      </c>
      <c r="O22" s="1">
        <v>0</v>
      </c>
      <c r="P22" s="2">
        <f t="shared" si="0"/>
        <v>95104.22863013699</v>
      </c>
      <c r="Q22" s="3">
        <f t="shared" si="1"/>
        <v>135</v>
      </c>
      <c r="S22" s="13">
        <f t="shared" si="2"/>
        <v>1419.4952416366132</v>
      </c>
      <c r="T22" s="2">
        <f t="shared" si="3"/>
        <v>105.67136514459665</v>
      </c>
      <c r="U22" s="2">
        <f t="shared" si="4"/>
        <v>211.3427302891933</v>
      </c>
      <c r="V22" s="2">
        <f t="shared" si="5"/>
        <v>211.97675848006088</v>
      </c>
      <c r="W22" s="13">
        <f t="shared" si="6"/>
        <v>0.63686227192071376</v>
      </c>
      <c r="AB22" t="s">
        <v>103</v>
      </c>
      <c r="AC22" s="18">
        <f>AC21*AC25</f>
        <v>5.3040527303347166E-4</v>
      </c>
      <c r="AD22" s="18">
        <f t="shared" ref="AD22:AE22" si="9">AD21*AD25</f>
        <v>3.4109683586269871E-4</v>
      </c>
      <c r="AE22" s="18">
        <f t="shared" si="9"/>
        <v>3.1110195487376718E-4</v>
      </c>
      <c r="AH22">
        <v>300</v>
      </c>
      <c r="AI22" t="s">
        <v>85</v>
      </c>
      <c r="AJ22">
        <v>300</v>
      </c>
    </row>
    <row r="23" spans="1:39" x14ac:dyDescent="0.2">
      <c r="A23" t="s">
        <v>24</v>
      </c>
      <c r="B23">
        <v>2025</v>
      </c>
      <c r="C23">
        <v>109710359.59999999</v>
      </c>
      <c r="D23" t="s">
        <v>16</v>
      </c>
      <c r="E23">
        <v>30</v>
      </c>
      <c r="F23">
        <v>0.99711090599999996</v>
      </c>
      <c r="G23" s="1">
        <v>421000000</v>
      </c>
      <c r="H23">
        <v>0</v>
      </c>
      <c r="I23">
        <v>9.2542493000000003E-2</v>
      </c>
      <c r="J23">
        <v>0</v>
      </c>
      <c r="K23">
        <v>0</v>
      </c>
      <c r="L23">
        <v>0</v>
      </c>
      <c r="M23">
        <v>1</v>
      </c>
      <c r="N23" t="s">
        <v>17</v>
      </c>
      <c r="O23" s="1">
        <v>0</v>
      </c>
      <c r="P23" s="2">
        <f t="shared" si="0"/>
        <v>300576.32767123287</v>
      </c>
      <c r="Q23" s="3">
        <f t="shared" si="1"/>
        <v>421</v>
      </c>
      <c r="S23" s="13">
        <f t="shared" si="2"/>
        <v>1400.6425697651255</v>
      </c>
      <c r="T23" s="2">
        <f t="shared" si="3"/>
        <v>333.97369741248099</v>
      </c>
      <c r="U23" s="2">
        <f t="shared" si="4"/>
        <v>667.94739482496198</v>
      </c>
      <c r="V23" s="2">
        <f t="shared" si="5"/>
        <v>669.9512370094368</v>
      </c>
      <c r="W23" s="13">
        <f t="shared" si="6"/>
        <v>0.62840394456062465</v>
      </c>
      <c r="AH23">
        <f>AH19*0.13</f>
        <v>173.35462404</v>
      </c>
      <c r="AI23" t="s">
        <v>114</v>
      </c>
      <c r="AJ23" s="13">
        <f>AJ19*0.13</f>
        <v>385489.32071000006</v>
      </c>
    </row>
    <row r="24" spans="1:39" x14ac:dyDescent="0.2">
      <c r="A24" t="s">
        <v>24</v>
      </c>
      <c r="B24">
        <v>2025</v>
      </c>
      <c r="C24">
        <v>346738914.10000002</v>
      </c>
      <c r="D24" t="s">
        <v>16</v>
      </c>
      <c r="E24">
        <v>30</v>
      </c>
      <c r="F24">
        <v>0.99892161999999995</v>
      </c>
      <c r="G24" s="1">
        <v>1320000000</v>
      </c>
      <c r="H24">
        <v>0</v>
      </c>
      <c r="I24">
        <v>9.2621053999999994E-2</v>
      </c>
      <c r="J24">
        <v>0</v>
      </c>
      <c r="K24">
        <v>0</v>
      </c>
      <c r="L24">
        <v>0</v>
      </c>
      <c r="M24">
        <v>1</v>
      </c>
      <c r="N24" t="s">
        <v>17</v>
      </c>
      <c r="O24" s="1">
        <v>0</v>
      </c>
      <c r="P24" s="2">
        <f t="shared" si="0"/>
        <v>949969.62767123291</v>
      </c>
      <c r="Q24" s="3">
        <f t="shared" si="1"/>
        <v>1320</v>
      </c>
      <c r="S24" s="13">
        <f t="shared" si="2"/>
        <v>1389.518108316646</v>
      </c>
      <c r="T24" s="2">
        <f t="shared" si="3"/>
        <v>1055.5218085235922</v>
      </c>
      <c r="U24" s="2">
        <f t="shared" si="4"/>
        <v>2111.0436170471844</v>
      </c>
      <c r="V24" s="2">
        <f t="shared" si="5"/>
        <v>2117.3767478983264</v>
      </c>
      <c r="W24" s="13">
        <f t="shared" si="6"/>
        <v>0.62341291001245314</v>
      </c>
      <c r="AB24" t="s">
        <v>97</v>
      </c>
      <c r="AC24" s="14">
        <f>AC15/($AC20*365*$AC19)</f>
        <v>1.0311506210045661E-3</v>
      </c>
      <c r="AD24" s="14">
        <f>AD15/($AC20*365*$AC19)</f>
        <v>1.0311506210045661E-3</v>
      </c>
      <c r="AE24" s="14">
        <f>AE15/($AC20*365*$AC19)</f>
        <v>1.0311506210045661E-3</v>
      </c>
      <c r="AH24" s="19">
        <f>AH23/AH17</f>
        <v>1.5831472515068494E-4</v>
      </c>
      <c r="AI24" s="19" t="s">
        <v>97</v>
      </c>
      <c r="AJ24" s="19">
        <f>AJ23/AJ17</f>
        <v>3.5176677719737465E-4</v>
      </c>
    </row>
    <row r="25" spans="1:39" x14ac:dyDescent="0.2">
      <c r="A25" t="s">
        <v>24</v>
      </c>
      <c r="B25">
        <v>2025</v>
      </c>
      <c r="C25">
        <v>1095866198</v>
      </c>
      <c r="D25" t="s">
        <v>16</v>
      </c>
      <c r="E25">
        <v>30</v>
      </c>
      <c r="F25">
        <v>1</v>
      </c>
      <c r="G25" s="1">
        <v>4180000000</v>
      </c>
      <c r="H25">
        <v>0</v>
      </c>
      <c r="I25">
        <v>9.2658224999999997E-2</v>
      </c>
      <c r="J25">
        <v>0</v>
      </c>
      <c r="K25">
        <v>0</v>
      </c>
      <c r="L25">
        <v>0</v>
      </c>
      <c r="M25">
        <v>1</v>
      </c>
      <c r="N25" t="s">
        <v>17</v>
      </c>
      <c r="O25" s="1">
        <v>0</v>
      </c>
      <c r="P25" s="2">
        <f t="shared" si="0"/>
        <v>3002373.1452054796</v>
      </c>
      <c r="Q25" s="3">
        <f t="shared" si="1"/>
        <v>4180</v>
      </c>
      <c r="S25" s="13">
        <f t="shared" si="2"/>
        <v>1392.2320104265136</v>
      </c>
      <c r="T25" s="2">
        <f t="shared" si="3"/>
        <v>3335.9701613394218</v>
      </c>
      <c r="U25" s="2">
        <f t="shared" si="4"/>
        <v>6671.9403226788436</v>
      </c>
      <c r="V25" s="2">
        <f t="shared" si="5"/>
        <v>6691.9561436468803</v>
      </c>
      <c r="W25" s="13">
        <f t="shared" si="6"/>
        <v>0.62463051315247375</v>
      </c>
      <c r="AA25" t="s">
        <v>105</v>
      </c>
      <c r="AB25" t="s">
        <v>102</v>
      </c>
      <c r="AC25">
        <v>1.1000000000000001</v>
      </c>
      <c r="AD25">
        <v>1.1000000000000001</v>
      </c>
      <c r="AE25">
        <v>1.1000000000000001</v>
      </c>
      <c r="AH25" s="19"/>
      <c r="AI25" s="19"/>
      <c r="AJ25" s="19"/>
    </row>
    <row r="26" spans="1:39" x14ac:dyDescent="0.2">
      <c r="A26" t="s">
        <v>24</v>
      </c>
      <c r="B26">
        <v>2030</v>
      </c>
      <c r="C26">
        <v>1099582.584</v>
      </c>
      <c r="D26" t="s">
        <v>16</v>
      </c>
      <c r="E26">
        <v>30</v>
      </c>
      <c r="F26">
        <v>0.73384921800000003</v>
      </c>
      <c r="G26" s="1">
        <v>6230000</v>
      </c>
      <c r="H26">
        <v>0</v>
      </c>
      <c r="I26">
        <v>8.431371E-2</v>
      </c>
      <c r="J26">
        <v>0</v>
      </c>
      <c r="K26">
        <v>0</v>
      </c>
      <c r="L26">
        <v>0</v>
      </c>
      <c r="M26">
        <v>1</v>
      </c>
      <c r="N26" t="s">
        <v>17</v>
      </c>
      <c r="O26" s="1">
        <v>0</v>
      </c>
      <c r="P26" s="2">
        <f t="shared" si="0"/>
        <v>3012.5550246575344</v>
      </c>
      <c r="Q26" s="3">
        <f t="shared" si="1"/>
        <v>6.23</v>
      </c>
      <c r="S26" s="13">
        <f t="shared" si="2"/>
        <v>2068.0120193682515</v>
      </c>
      <c r="T26" s="2">
        <f t="shared" si="3"/>
        <v>3.3472833607305938</v>
      </c>
      <c r="U26" s="2">
        <f t="shared" si="4"/>
        <v>6.6945667214611877</v>
      </c>
      <c r="V26" s="2">
        <f t="shared" si="5"/>
        <v>6.7146504216255716</v>
      </c>
      <c r="W26" s="13">
        <f t="shared" si="6"/>
        <v>0.927821942887052</v>
      </c>
      <c r="AB26" t="s">
        <v>103</v>
      </c>
      <c r="AC26" s="20">
        <f>AC25*AC24</f>
        <v>1.1342656831050228E-3</v>
      </c>
      <c r="AD26" s="20">
        <f t="shared" ref="AD26:AE26" si="10">AD25*AD24</f>
        <v>1.1342656831050228E-3</v>
      </c>
      <c r="AE26" s="20">
        <f t="shared" si="10"/>
        <v>1.1342656831050228E-3</v>
      </c>
      <c r="AL26">
        <v>3000</v>
      </c>
      <c r="AM26" t="s">
        <v>68</v>
      </c>
    </row>
    <row r="27" spans="1:39" x14ac:dyDescent="0.2">
      <c r="A27" t="s">
        <v>24</v>
      </c>
      <c r="B27">
        <v>2030</v>
      </c>
      <c r="C27">
        <v>1954813.483</v>
      </c>
      <c r="D27" t="s">
        <v>16</v>
      </c>
      <c r="E27">
        <v>30</v>
      </c>
      <c r="F27">
        <v>0.78100214000000001</v>
      </c>
      <c r="G27" s="1">
        <v>9500000</v>
      </c>
      <c r="H27">
        <v>0</v>
      </c>
      <c r="I27">
        <v>8.7471940999999998E-2</v>
      </c>
      <c r="J27">
        <v>0</v>
      </c>
      <c r="K27">
        <v>0</v>
      </c>
      <c r="L27">
        <v>0</v>
      </c>
      <c r="M27">
        <v>1</v>
      </c>
      <c r="N27" t="s">
        <v>17</v>
      </c>
      <c r="O27" s="1">
        <v>0</v>
      </c>
      <c r="P27" s="2">
        <f t="shared" si="0"/>
        <v>5355.6533780821919</v>
      </c>
      <c r="Q27" s="3">
        <f t="shared" si="1"/>
        <v>9.5</v>
      </c>
      <c r="S27" s="13">
        <f t="shared" si="2"/>
        <v>1773.8265211259543</v>
      </c>
      <c r="T27" s="2">
        <f t="shared" si="3"/>
        <v>5.95072597564688</v>
      </c>
      <c r="U27" s="2">
        <f t="shared" si="4"/>
        <v>11.90145195129376</v>
      </c>
      <c r="V27" s="2">
        <f t="shared" si="5"/>
        <v>11.937156307147641</v>
      </c>
      <c r="W27" s="13">
        <f t="shared" si="6"/>
        <v>0.79583443121304043</v>
      </c>
      <c r="AL27">
        <f>AL26*365</f>
        <v>1095000</v>
      </c>
      <c r="AM27" t="s">
        <v>109</v>
      </c>
    </row>
    <row r="28" spans="1:39" x14ac:dyDescent="0.2">
      <c r="A28" t="s">
        <v>24</v>
      </c>
      <c r="B28">
        <v>2030</v>
      </c>
      <c r="C28">
        <v>3475223.97</v>
      </c>
      <c r="D28" t="s">
        <v>16</v>
      </c>
      <c r="E28">
        <v>30</v>
      </c>
      <c r="F28">
        <v>0.87480612300000005</v>
      </c>
      <c r="G28" s="1">
        <v>14900000</v>
      </c>
      <c r="H28">
        <v>0</v>
      </c>
      <c r="I28">
        <v>9.0463231000000005E-2</v>
      </c>
      <c r="J28">
        <v>0</v>
      </c>
      <c r="K28">
        <v>0</v>
      </c>
      <c r="L28">
        <v>0</v>
      </c>
      <c r="M28">
        <v>1</v>
      </c>
      <c r="N28" t="s">
        <v>17</v>
      </c>
      <c r="O28" s="1">
        <v>0</v>
      </c>
      <c r="P28" s="2">
        <f t="shared" si="0"/>
        <v>9521.1615616438357</v>
      </c>
      <c r="Q28" s="3">
        <f t="shared" si="1"/>
        <v>14.9</v>
      </c>
      <c r="S28" s="13">
        <f t="shared" si="2"/>
        <v>1564.9351083406575</v>
      </c>
      <c r="T28" s="2">
        <f t="shared" si="3"/>
        <v>10.579068401826484</v>
      </c>
      <c r="U28" s="2">
        <f t="shared" si="4"/>
        <v>21.158136803652969</v>
      </c>
      <c r="V28" s="2">
        <f t="shared" si="5"/>
        <v>21.221611214063927</v>
      </c>
      <c r="W28" s="13">
        <f t="shared" si="6"/>
        <v>0.70211445538713446</v>
      </c>
      <c r="AB28" t="s">
        <v>97</v>
      </c>
      <c r="AC28" s="21">
        <f>AC26+AC22</f>
        <v>1.6646709561384944E-3</v>
      </c>
      <c r="AD28" s="21">
        <f t="shared" ref="AD28:AE28" si="11">AD26+AD22</f>
        <v>1.4753625189677215E-3</v>
      </c>
      <c r="AE28" s="21">
        <f t="shared" si="11"/>
        <v>1.4453676379787899E-3</v>
      </c>
      <c r="AL28">
        <v>480</v>
      </c>
      <c r="AM28" t="s">
        <v>76</v>
      </c>
    </row>
    <row r="29" spans="1:39" x14ac:dyDescent="0.2">
      <c r="A29" t="s">
        <v>24</v>
      </c>
      <c r="B29">
        <v>2030</v>
      </c>
      <c r="C29">
        <v>10983423.9</v>
      </c>
      <c r="D29" t="s">
        <v>16</v>
      </c>
      <c r="E29">
        <v>30</v>
      </c>
      <c r="F29">
        <v>0.95712605799999995</v>
      </c>
      <c r="G29" s="1">
        <v>40700000</v>
      </c>
      <c r="H29">
        <v>0</v>
      </c>
      <c r="I29">
        <v>9.4195589999999996E-2</v>
      </c>
      <c r="J29">
        <v>0</v>
      </c>
      <c r="K29">
        <v>0</v>
      </c>
      <c r="L29">
        <v>0</v>
      </c>
      <c r="M29">
        <v>1</v>
      </c>
      <c r="N29" t="s">
        <v>17</v>
      </c>
      <c r="O29" s="1">
        <v>0</v>
      </c>
      <c r="P29" s="2">
        <f t="shared" si="0"/>
        <v>30091.572328767124</v>
      </c>
      <c r="Q29" s="3">
        <f t="shared" si="1"/>
        <v>40.700000000000003</v>
      </c>
      <c r="S29" s="13">
        <f t="shared" si="2"/>
        <v>1352.538164351464</v>
      </c>
      <c r="T29" s="2">
        <f t="shared" si="3"/>
        <v>33.435080365296805</v>
      </c>
      <c r="U29" s="2">
        <f t="shared" si="4"/>
        <v>66.870160730593611</v>
      </c>
      <c r="V29" s="2">
        <f t="shared" si="5"/>
        <v>67.070771212785388</v>
      </c>
      <c r="W29" s="13">
        <f t="shared" si="6"/>
        <v>0.60682170883166398</v>
      </c>
      <c r="AL29">
        <v>6.5000000000000002E-2</v>
      </c>
      <c r="AM29" t="s">
        <v>97</v>
      </c>
    </row>
    <row r="30" spans="1:39" x14ac:dyDescent="0.2">
      <c r="A30" t="s">
        <v>24</v>
      </c>
      <c r="B30">
        <v>2030</v>
      </c>
      <c r="C30">
        <v>34713043.450000003</v>
      </c>
      <c r="D30" t="s">
        <v>16</v>
      </c>
      <c r="E30">
        <v>30</v>
      </c>
      <c r="F30">
        <v>0.985410903</v>
      </c>
      <c r="G30" s="1">
        <v>123000000</v>
      </c>
      <c r="H30">
        <v>0</v>
      </c>
      <c r="I30">
        <v>9.5358744999999995E-2</v>
      </c>
      <c r="J30">
        <v>0</v>
      </c>
      <c r="K30">
        <v>0</v>
      </c>
      <c r="L30">
        <v>0</v>
      </c>
      <c r="M30">
        <v>1</v>
      </c>
      <c r="N30" t="s">
        <v>17</v>
      </c>
      <c r="O30" s="1">
        <v>0</v>
      </c>
      <c r="P30" s="2">
        <f t="shared" si="0"/>
        <v>95104.22863013699</v>
      </c>
      <c r="Q30" s="3">
        <f t="shared" si="1"/>
        <v>123</v>
      </c>
      <c r="S30" s="13">
        <f t="shared" si="2"/>
        <v>1293.3178868244697</v>
      </c>
      <c r="T30" s="2">
        <f t="shared" si="3"/>
        <v>105.67136514459665</v>
      </c>
      <c r="U30" s="2">
        <f t="shared" si="4"/>
        <v>211.3427302891933</v>
      </c>
      <c r="V30" s="2">
        <f t="shared" si="5"/>
        <v>211.97675848006088</v>
      </c>
      <c r="W30" s="13">
        <f t="shared" si="6"/>
        <v>0.58025229219442809</v>
      </c>
      <c r="AL30" s="4">
        <f>AL27*AL29*AL28</f>
        <v>34164000</v>
      </c>
      <c r="AM30" t="s">
        <v>113</v>
      </c>
    </row>
    <row r="31" spans="1:39" x14ac:dyDescent="0.2">
      <c r="A31" t="s">
        <v>24</v>
      </c>
      <c r="B31">
        <v>2030</v>
      </c>
      <c r="C31">
        <v>109710359.59999999</v>
      </c>
      <c r="D31" t="s">
        <v>16</v>
      </c>
      <c r="E31">
        <v>30</v>
      </c>
      <c r="F31">
        <v>0.99710899500000005</v>
      </c>
      <c r="G31" s="1">
        <v>381000000</v>
      </c>
      <c r="H31">
        <v>0</v>
      </c>
      <c r="I31">
        <v>9.5814873999999994E-2</v>
      </c>
      <c r="J31">
        <v>0</v>
      </c>
      <c r="K31">
        <v>0</v>
      </c>
      <c r="L31">
        <v>0</v>
      </c>
      <c r="M31">
        <v>1</v>
      </c>
      <c r="N31" t="s">
        <v>17</v>
      </c>
      <c r="O31" s="1">
        <v>0</v>
      </c>
      <c r="P31" s="2">
        <f t="shared" si="0"/>
        <v>300576.32767123287</v>
      </c>
      <c r="Q31" s="3">
        <f t="shared" si="1"/>
        <v>381</v>
      </c>
      <c r="S31" s="13">
        <f t="shared" si="2"/>
        <v>1267.564890927584</v>
      </c>
      <c r="T31" s="2">
        <f t="shared" si="3"/>
        <v>333.97369741248099</v>
      </c>
      <c r="U31" s="2">
        <f t="shared" si="4"/>
        <v>667.94739482496198</v>
      </c>
      <c r="V31" s="2">
        <f t="shared" si="5"/>
        <v>669.9512370094368</v>
      </c>
      <c r="W31" s="13">
        <f t="shared" si="6"/>
        <v>0.56869810659761988</v>
      </c>
      <c r="AB31" t="s">
        <v>116</v>
      </c>
    </row>
    <row r="32" spans="1:39" x14ac:dyDescent="0.2">
      <c r="A32" t="s">
        <v>24</v>
      </c>
      <c r="B32">
        <v>2030</v>
      </c>
      <c r="C32">
        <v>346738914.10000002</v>
      </c>
      <c r="D32" t="s">
        <v>16</v>
      </c>
      <c r="E32">
        <v>30</v>
      </c>
      <c r="F32">
        <v>0.99891898899999998</v>
      </c>
      <c r="G32" s="1">
        <v>1200000000</v>
      </c>
      <c r="H32">
        <v>0</v>
      </c>
      <c r="I32">
        <v>9.5901450999999999E-2</v>
      </c>
      <c r="J32">
        <v>0</v>
      </c>
      <c r="K32">
        <v>0</v>
      </c>
      <c r="L32">
        <v>0</v>
      </c>
      <c r="M32">
        <v>1</v>
      </c>
      <c r="N32" t="s">
        <v>17</v>
      </c>
      <c r="O32" s="1">
        <v>0</v>
      </c>
      <c r="P32" s="2">
        <f t="shared" si="0"/>
        <v>949969.62767123291</v>
      </c>
      <c r="Q32" s="3">
        <f t="shared" si="1"/>
        <v>1200</v>
      </c>
      <c r="S32" s="13">
        <f t="shared" si="2"/>
        <v>1263.1982802878599</v>
      </c>
      <c r="T32" s="2">
        <f t="shared" si="3"/>
        <v>1055.5218085235922</v>
      </c>
      <c r="U32" s="2">
        <f t="shared" si="4"/>
        <v>2111.0436170471844</v>
      </c>
      <c r="V32" s="2">
        <f t="shared" si="5"/>
        <v>2117.3767478983264</v>
      </c>
      <c r="W32" s="13">
        <f t="shared" si="6"/>
        <v>0.56673900910223007</v>
      </c>
      <c r="AC32" s="22">
        <v>0.53</v>
      </c>
      <c r="AD32" s="22">
        <v>0.33600000000000002</v>
      </c>
      <c r="AE32" s="22">
        <v>0.30599999999999999</v>
      </c>
      <c r="AF32" t="s">
        <v>117</v>
      </c>
      <c r="AG32">
        <v>0.96599999999999997</v>
      </c>
    </row>
    <row r="33" spans="1:33" x14ac:dyDescent="0.2">
      <c r="A33" t="s">
        <v>24</v>
      </c>
      <c r="B33">
        <v>2030</v>
      </c>
      <c r="C33">
        <v>1095866198</v>
      </c>
      <c r="D33" t="s">
        <v>16</v>
      </c>
      <c r="E33">
        <v>30</v>
      </c>
      <c r="F33">
        <v>1</v>
      </c>
      <c r="G33" s="1">
        <v>3790000000</v>
      </c>
      <c r="H33">
        <v>0</v>
      </c>
      <c r="I33">
        <v>9.5942515000000006E-2</v>
      </c>
      <c r="J33">
        <v>0</v>
      </c>
      <c r="K33">
        <v>0</v>
      </c>
      <c r="L33">
        <v>0</v>
      </c>
      <c r="M33">
        <v>1</v>
      </c>
      <c r="N33" t="s">
        <v>17</v>
      </c>
      <c r="O33" s="1">
        <v>0</v>
      </c>
      <c r="P33" s="2">
        <f t="shared" si="0"/>
        <v>3002373.1452054796</v>
      </c>
      <c r="Q33" s="3">
        <f t="shared" si="1"/>
        <v>3790</v>
      </c>
      <c r="S33" s="13">
        <f t="shared" si="2"/>
        <v>1262.3347654345662</v>
      </c>
      <c r="T33" s="2">
        <f t="shared" si="3"/>
        <v>3335.9701613394218</v>
      </c>
      <c r="U33" s="2">
        <f t="shared" si="4"/>
        <v>6671.9403226788436</v>
      </c>
      <c r="V33" s="2">
        <f t="shared" si="5"/>
        <v>6691.9561436468803</v>
      </c>
      <c r="W33" s="13">
        <f t="shared" si="6"/>
        <v>0.56635158967652521</v>
      </c>
      <c r="AC33" s="22">
        <v>283</v>
      </c>
      <c r="AD33" s="22">
        <v>283</v>
      </c>
      <c r="AE33" s="22">
        <v>283</v>
      </c>
      <c r="AF33" t="s">
        <v>118</v>
      </c>
      <c r="AG33">
        <v>682</v>
      </c>
    </row>
    <row r="34" spans="1:33" x14ac:dyDescent="0.2">
      <c r="A34" t="s">
        <v>25</v>
      </c>
      <c r="B34">
        <v>2015</v>
      </c>
      <c r="C34">
        <v>1100000</v>
      </c>
      <c r="D34" t="s">
        <v>16</v>
      </c>
      <c r="E34">
        <v>30</v>
      </c>
      <c r="F34">
        <v>1</v>
      </c>
      <c r="G34">
        <v>0</v>
      </c>
      <c r="H34">
        <v>1333.497108</v>
      </c>
      <c r="I34">
        <v>7.4178794000000006E-2</v>
      </c>
      <c r="J34">
        <v>0</v>
      </c>
      <c r="K34">
        <v>0</v>
      </c>
      <c r="L34">
        <v>0</v>
      </c>
      <c r="M34">
        <v>1</v>
      </c>
      <c r="N34" t="s">
        <v>17</v>
      </c>
      <c r="O34" s="1">
        <v>0</v>
      </c>
      <c r="P34" s="2">
        <f>C34/365</f>
        <v>3013.6986301369861</v>
      </c>
      <c r="Q34" s="3">
        <f t="shared" si="1"/>
        <v>0</v>
      </c>
      <c r="R34" s="2">
        <f>H34</f>
        <v>1333.497108</v>
      </c>
      <c r="S34" s="13">
        <f>R34/P34</f>
        <v>0.44247858583636368</v>
      </c>
      <c r="T34" s="2">
        <f>P34/900</f>
        <v>3.3485540334855401</v>
      </c>
      <c r="U34" s="2">
        <f t="shared" si="4"/>
        <v>6.6971080669710803</v>
      </c>
      <c r="V34" s="2">
        <f t="shared" si="5"/>
        <v>6.7171993911719934</v>
      </c>
      <c r="W34" s="13">
        <f t="shared" si="6"/>
        <v>0</v>
      </c>
      <c r="X34" s="13"/>
      <c r="AC34" s="23">
        <f>AC32/AC33</f>
        <v>1.8727915194346292E-3</v>
      </c>
      <c r="AD34" s="23">
        <f>AD32/AD33</f>
        <v>1.1872791519434629E-3</v>
      </c>
      <c r="AE34" s="23">
        <f>AE32/AE33</f>
        <v>1.0812720848056537E-3</v>
      </c>
      <c r="AF34" t="s">
        <v>97</v>
      </c>
      <c r="AG34" s="16">
        <f>AG32/AG33</f>
        <v>1.4164222873900294E-3</v>
      </c>
    </row>
    <row r="35" spans="1:33" x14ac:dyDescent="0.2">
      <c r="A35" t="s">
        <v>25</v>
      </c>
      <c r="B35">
        <v>2015</v>
      </c>
      <c r="C35">
        <v>1950000</v>
      </c>
      <c r="D35" t="s">
        <v>16</v>
      </c>
      <c r="E35">
        <v>30</v>
      </c>
      <c r="F35">
        <v>1</v>
      </c>
      <c r="G35">
        <v>0</v>
      </c>
      <c r="H35">
        <v>3612.5354600000001</v>
      </c>
      <c r="I35">
        <v>7.6005536999999998E-2</v>
      </c>
      <c r="J35">
        <v>0</v>
      </c>
      <c r="K35">
        <v>0</v>
      </c>
      <c r="L35">
        <v>0</v>
      </c>
      <c r="M35">
        <v>1</v>
      </c>
      <c r="N35" t="s">
        <v>17</v>
      </c>
      <c r="O35" s="1">
        <v>0</v>
      </c>
      <c r="P35" s="2">
        <f t="shared" si="0"/>
        <v>5342.4657534246571</v>
      </c>
      <c r="Q35" s="3">
        <f t="shared" si="1"/>
        <v>0</v>
      </c>
      <c r="R35" s="2">
        <f t="shared" ref="R35:R65" si="12">H35</f>
        <v>3612.5354600000001</v>
      </c>
      <c r="S35" s="13">
        <f t="shared" ref="S35:S65" si="13">R35/P35</f>
        <v>0.67619253482051289</v>
      </c>
      <c r="T35" s="2">
        <f t="shared" si="3"/>
        <v>5.93607305936073</v>
      </c>
      <c r="U35" s="2">
        <f t="shared" si="4"/>
        <v>11.87214611872146</v>
      </c>
      <c r="V35" s="2">
        <f t="shared" si="5"/>
        <v>11.907762557077623</v>
      </c>
      <c r="W35" s="13">
        <f t="shared" si="6"/>
        <v>0</v>
      </c>
    </row>
    <row r="36" spans="1:33" x14ac:dyDescent="0.2">
      <c r="A36" t="s">
        <v>25</v>
      </c>
      <c r="B36">
        <v>2015</v>
      </c>
      <c r="C36">
        <v>3480000</v>
      </c>
      <c r="D36" t="s">
        <v>16</v>
      </c>
      <c r="E36">
        <v>30</v>
      </c>
      <c r="F36">
        <v>1</v>
      </c>
      <c r="G36">
        <v>0</v>
      </c>
      <c r="H36">
        <v>7694.0961029999999</v>
      </c>
      <c r="I36">
        <v>7.7723979999999998E-2</v>
      </c>
      <c r="J36">
        <v>0</v>
      </c>
      <c r="K36">
        <v>0</v>
      </c>
      <c r="L36">
        <v>0</v>
      </c>
      <c r="M36">
        <v>1</v>
      </c>
      <c r="N36" t="s">
        <v>17</v>
      </c>
      <c r="O36" s="1">
        <v>0</v>
      </c>
      <c r="P36" s="2">
        <f t="shared" si="0"/>
        <v>9534.2465753424658</v>
      </c>
      <c r="Q36" s="3">
        <f t="shared" si="1"/>
        <v>0</v>
      </c>
      <c r="R36" s="2">
        <f t="shared" si="12"/>
        <v>7694.0961029999999</v>
      </c>
      <c r="S36" s="13">
        <f t="shared" si="13"/>
        <v>0.80699571195258624</v>
      </c>
      <c r="T36" s="2">
        <f t="shared" si="3"/>
        <v>10.593607305936073</v>
      </c>
      <c r="U36" s="2">
        <f t="shared" si="4"/>
        <v>21.187214611872147</v>
      </c>
      <c r="V36" s="2">
        <f t="shared" si="5"/>
        <v>21.250776255707763</v>
      </c>
      <c r="W36" s="13">
        <f t="shared" si="6"/>
        <v>0</v>
      </c>
    </row>
    <row r="37" spans="1:33" x14ac:dyDescent="0.2">
      <c r="A37" t="s">
        <v>25</v>
      </c>
      <c r="B37">
        <v>2015</v>
      </c>
      <c r="C37">
        <v>11000000</v>
      </c>
      <c r="D37" t="s">
        <v>16</v>
      </c>
      <c r="E37">
        <v>30</v>
      </c>
      <c r="F37">
        <v>1</v>
      </c>
      <c r="G37">
        <v>0</v>
      </c>
      <c r="H37">
        <v>27916.516240000001</v>
      </c>
      <c r="I37">
        <v>7.9866988999999999E-2</v>
      </c>
      <c r="J37">
        <v>0</v>
      </c>
      <c r="K37">
        <v>0</v>
      </c>
      <c r="L37">
        <v>0</v>
      </c>
      <c r="M37">
        <v>1</v>
      </c>
      <c r="N37" t="s">
        <v>17</v>
      </c>
      <c r="O37" s="1">
        <v>0</v>
      </c>
      <c r="P37" s="2">
        <f t="shared" si="0"/>
        <v>30136.986301369863</v>
      </c>
      <c r="Q37" s="3">
        <f t="shared" si="1"/>
        <v>0</v>
      </c>
      <c r="R37" s="2">
        <f t="shared" si="12"/>
        <v>27916.516240000001</v>
      </c>
      <c r="S37" s="13">
        <f t="shared" si="13"/>
        <v>0.92632076614545455</v>
      </c>
      <c r="T37" s="2">
        <f t="shared" si="3"/>
        <v>33.485540334855401</v>
      </c>
      <c r="U37" s="2">
        <f t="shared" si="4"/>
        <v>66.971080669710801</v>
      </c>
      <c r="V37" s="2">
        <f t="shared" si="5"/>
        <v>67.171993911719937</v>
      </c>
      <c r="W37" s="13">
        <f t="shared" si="6"/>
        <v>0</v>
      </c>
    </row>
    <row r="38" spans="1:33" x14ac:dyDescent="0.2">
      <c r="A38" t="s">
        <v>25</v>
      </c>
      <c r="B38">
        <v>2015</v>
      </c>
      <c r="C38">
        <v>34700000</v>
      </c>
      <c r="D38" t="s">
        <v>16</v>
      </c>
      <c r="E38">
        <v>30</v>
      </c>
      <c r="F38">
        <v>1</v>
      </c>
      <c r="G38">
        <v>0</v>
      </c>
      <c r="H38">
        <v>92309.317290000006</v>
      </c>
      <c r="I38">
        <v>8.0535307E-2</v>
      </c>
      <c r="J38">
        <v>0</v>
      </c>
      <c r="K38">
        <v>0</v>
      </c>
      <c r="L38">
        <v>0</v>
      </c>
      <c r="M38">
        <v>1</v>
      </c>
      <c r="N38" t="s">
        <v>17</v>
      </c>
      <c r="O38" s="1">
        <v>0</v>
      </c>
      <c r="P38" s="2">
        <f t="shared" si="0"/>
        <v>95068.493150684924</v>
      </c>
      <c r="Q38" s="3">
        <f t="shared" si="1"/>
        <v>0</v>
      </c>
      <c r="R38" s="2">
        <f t="shared" si="12"/>
        <v>92309.317290000006</v>
      </c>
      <c r="S38" s="13">
        <f t="shared" si="13"/>
        <v>0.97097696861239202</v>
      </c>
      <c r="T38" s="2">
        <f t="shared" si="3"/>
        <v>105.63165905631658</v>
      </c>
      <c r="U38" s="2">
        <f t="shared" si="4"/>
        <v>211.26331811263316</v>
      </c>
      <c r="V38" s="2">
        <f t="shared" si="5"/>
        <v>211.89710806697107</v>
      </c>
      <c r="W38" s="13">
        <f t="shared" si="6"/>
        <v>0</v>
      </c>
    </row>
    <row r="39" spans="1:33" x14ac:dyDescent="0.2">
      <c r="A39" t="s">
        <v>25</v>
      </c>
      <c r="B39">
        <v>2015</v>
      </c>
      <c r="C39">
        <v>110000000</v>
      </c>
      <c r="D39" t="s">
        <v>16</v>
      </c>
      <c r="E39">
        <v>30</v>
      </c>
      <c r="F39">
        <v>1</v>
      </c>
      <c r="G39">
        <v>0</v>
      </c>
      <c r="H39">
        <v>295508.03399999999</v>
      </c>
      <c r="I39">
        <v>8.0796240000000005E-2</v>
      </c>
      <c r="J39">
        <v>0</v>
      </c>
      <c r="K39">
        <v>0</v>
      </c>
      <c r="L39">
        <v>0</v>
      </c>
      <c r="M39">
        <v>1</v>
      </c>
      <c r="N39" t="s">
        <v>17</v>
      </c>
      <c r="O39" s="1">
        <v>0</v>
      </c>
      <c r="P39" s="2">
        <f t="shared" si="0"/>
        <v>301369.8630136986</v>
      </c>
      <c r="Q39" s="3">
        <f t="shared" si="1"/>
        <v>0</v>
      </c>
      <c r="R39" s="2">
        <f t="shared" si="12"/>
        <v>295508.03399999999</v>
      </c>
      <c r="S39" s="13">
        <f t="shared" si="13"/>
        <v>0.98054938554545457</v>
      </c>
      <c r="T39" s="2">
        <f t="shared" si="3"/>
        <v>334.85540334855398</v>
      </c>
      <c r="U39" s="2">
        <f t="shared" si="4"/>
        <v>669.71080669710796</v>
      </c>
      <c r="V39" s="2">
        <f t="shared" si="5"/>
        <v>671.71993911719926</v>
      </c>
      <c r="W39" s="13">
        <f t="shared" si="6"/>
        <v>0</v>
      </c>
    </row>
    <row r="40" spans="1:33" x14ac:dyDescent="0.2">
      <c r="A40" t="s">
        <v>25</v>
      </c>
      <c r="B40">
        <v>2015</v>
      </c>
      <c r="C40">
        <v>347000000</v>
      </c>
      <c r="D40" t="s">
        <v>16</v>
      </c>
      <c r="E40">
        <v>30</v>
      </c>
      <c r="F40">
        <v>1</v>
      </c>
      <c r="G40">
        <v>0</v>
      </c>
      <c r="H40">
        <v>937322.46490000002</v>
      </c>
      <c r="I40">
        <v>8.0845834000000005E-2</v>
      </c>
      <c r="J40">
        <v>0</v>
      </c>
      <c r="K40">
        <v>0</v>
      </c>
      <c r="L40">
        <v>0</v>
      </c>
      <c r="M40">
        <v>1</v>
      </c>
      <c r="N40" t="s">
        <v>17</v>
      </c>
      <c r="O40" s="1">
        <v>0</v>
      </c>
      <c r="P40" s="2">
        <f t="shared" si="0"/>
        <v>950684.93150684936</v>
      </c>
      <c r="Q40" s="3">
        <f t="shared" si="1"/>
        <v>0</v>
      </c>
      <c r="R40" s="2">
        <f t="shared" si="12"/>
        <v>937322.46490000002</v>
      </c>
      <c r="S40" s="13">
        <f t="shared" si="13"/>
        <v>0.98594437950576364</v>
      </c>
      <c r="T40" s="2">
        <f t="shared" si="3"/>
        <v>1056.3165905631658</v>
      </c>
      <c r="U40" s="2">
        <f t="shared" si="4"/>
        <v>2112.6331811263317</v>
      </c>
      <c r="V40" s="2">
        <f t="shared" si="5"/>
        <v>2118.9710806697108</v>
      </c>
      <c r="W40" s="13">
        <f t="shared" si="6"/>
        <v>0</v>
      </c>
    </row>
    <row r="41" spans="1:33" x14ac:dyDescent="0.2">
      <c r="A41" t="s">
        <v>25</v>
      </c>
      <c r="B41">
        <v>2015</v>
      </c>
      <c r="C41">
        <v>1100000000</v>
      </c>
      <c r="D41" t="s">
        <v>16</v>
      </c>
      <c r="E41">
        <v>30</v>
      </c>
      <c r="F41">
        <v>1</v>
      </c>
      <c r="G41">
        <v>0</v>
      </c>
      <c r="H41">
        <v>2965302.4670000002</v>
      </c>
      <c r="I41">
        <v>8.0869093000000003E-2</v>
      </c>
      <c r="J41">
        <v>0</v>
      </c>
      <c r="K41">
        <v>0</v>
      </c>
      <c r="L41">
        <v>0</v>
      </c>
      <c r="M41">
        <v>1</v>
      </c>
      <c r="N41" t="s">
        <v>17</v>
      </c>
      <c r="O41" s="1">
        <v>0</v>
      </c>
      <c r="P41" s="2">
        <f t="shared" si="0"/>
        <v>3013698.6301369863</v>
      </c>
      <c r="Q41" s="3">
        <f t="shared" si="1"/>
        <v>0</v>
      </c>
      <c r="R41" s="2">
        <f t="shared" si="12"/>
        <v>2965302.4670000002</v>
      </c>
      <c r="S41" s="13">
        <f t="shared" si="13"/>
        <v>0.98394127314090918</v>
      </c>
      <c r="T41" s="2">
        <f t="shared" si="3"/>
        <v>3348.5540334855405</v>
      </c>
      <c r="U41" s="2">
        <f t="shared" si="4"/>
        <v>6697.1080669710809</v>
      </c>
      <c r="V41" s="2">
        <f t="shared" si="5"/>
        <v>6717.1993911719928</v>
      </c>
      <c r="W41" s="13">
        <f t="shared" si="6"/>
        <v>0</v>
      </c>
    </row>
    <row r="42" spans="1:33" x14ac:dyDescent="0.2">
      <c r="A42" t="s">
        <v>25</v>
      </c>
      <c r="B42">
        <v>2020</v>
      </c>
      <c r="C42">
        <v>1100000</v>
      </c>
      <c r="D42" t="s">
        <v>16</v>
      </c>
      <c r="E42">
        <v>30</v>
      </c>
      <c r="F42">
        <v>1</v>
      </c>
      <c r="G42">
        <v>0</v>
      </c>
      <c r="H42">
        <v>1133.8426400000001</v>
      </c>
      <c r="I42">
        <v>7.8137445E-2</v>
      </c>
      <c r="J42">
        <v>0</v>
      </c>
      <c r="K42">
        <v>0</v>
      </c>
      <c r="L42">
        <v>0</v>
      </c>
      <c r="M42">
        <v>1</v>
      </c>
      <c r="N42" t="s">
        <v>17</v>
      </c>
      <c r="O42" s="1">
        <v>0</v>
      </c>
      <c r="P42" s="2">
        <f t="shared" si="0"/>
        <v>3013.6986301369861</v>
      </c>
      <c r="Q42" s="3">
        <f t="shared" si="1"/>
        <v>0</v>
      </c>
      <c r="R42" s="2">
        <f t="shared" si="12"/>
        <v>1133.8426400000001</v>
      </c>
      <c r="S42" s="13">
        <f t="shared" si="13"/>
        <v>0.37622960327272731</v>
      </c>
      <c r="T42" s="2">
        <f t="shared" si="3"/>
        <v>3.3485540334855401</v>
      </c>
      <c r="U42" s="2">
        <f t="shared" si="4"/>
        <v>6.6971080669710803</v>
      </c>
      <c r="V42" s="2">
        <f t="shared" si="5"/>
        <v>6.7171993911719934</v>
      </c>
      <c r="W42" s="13">
        <f t="shared" si="6"/>
        <v>0</v>
      </c>
    </row>
    <row r="43" spans="1:33" x14ac:dyDescent="0.2">
      <c r="A43" t="s">
        <v>25</v>
      </c>
      <c r="B43">
        <v>2020</v>
      </c>
      <c r="C43">
        <v>1950000</v>
      </c>
      <c r="D43" t="s">
        <v>16</v>
      </c>
      <c r="E43">
        <v>30</v>
      </c>
      <c r="F43">
        <v>1</v>
      </c>
      <c r="G43">
        <v>0</v>
      </c>
      <c r="H43">
        <v>3025.0672869999999</v>
      </c>
      <c r="I43">
        <v>8.0486822999999999E-2</v>
      </c>
      <c r="J43">
        <v>0</v>
      </c>
      <c r="K43">
        <v>0</v>
      </c>
      <c r="L43">
        <v>0</v>
      </c>
      <c r="M43">
        <v>1</v>
      </c>
      <c r="N43" t="s">
        <v>17</v>
      </c>
      <c r="O43" s="1">
        <v>0</v>
      </c>
      <c r="P43" s="2">
        <f t="shared" si="0"/>
        <v>5342.4657534246571</v>
      </c>
      <c r="Q43" s="3">
        <f t="shared" si="1"/>
        <v>0</v>
      </c>
      <c r="R43" s="2">
        <f t="shared" si="12"/>
        <v>3025.0672869999999</v>
      </c>
      <c r="S43" s="13">
        <f t="shared" si="13"/>
        <v>0.56623054346410262</v>
      </c>
      <c r="T43" s="2">
        <f t="shared" si="3"/>
        <v>5.93607305936073</v>
      </c>
      <c r="U43" s="2">
        <f t="shared" si="4"/>
        <v>11.87214611872146</v>
      </c>
      <c r="V43" s="2">
        <f t="shared" si="5"/>
        <v>11.907762557077623</v>
      </c>
      <c r="W43" s="13">
        <f t="shared" si="6"/>
        <v>0</v>
      </c>
    </row>
    <row r="44" spans="1:33" x14ac:dyDescent="0.2">
      <c r="A44" t="s">
        <v>25</v>
      </c>
      <c r="B44">
        <v>2020</v>
      </c>
      <c r="C44">
        <v>3480000</v>
      </c>
      <c r="D44" t="s">
        <v>16</v>
      </c>
      <c r="E44">
        <v>30</v>
      </c>
      <c r="F44">
        <v>1</v>
      </c>
      <c r="G44">
        <v>0</v>
      </c>
      <c r="H44">
        <v>6414.3881439999996</v>
      </c>
      <c r="I44">
        <v>8.2703999E-2</v>
      </c>
      <c r="J44">
        <v>0</v>
      </c>
      <c r="K44">
        <v>0</v>
      </c>
      <c r="L44">
        <v>0</v>
      </c>
      <c r="M44">
        <v>1</v>
      </c>
      <c r="N44" t="s">
        <v>17</v>
      </c>
      <c r="O44" s="1">
        <v>0</v>
      </c>
      <c r="P44" s="2">
        <f t="shared" si="0"/>
        <v>9534.2465753424658</v>
      </c>
      <c r="Q44" s="3">
        <f t="shared" si="1"/>
        <v>0</v>
      </c>
      <c r="R44" s="2">
        <f t="shared" si="12"/>
        <v>6414.3881439999996</v>
      </c>
      <c r="S44" s="13">
        <f t="shared" si="13"/>
        <v>0.67277346912643676</v>
      </c>
      <c r="T44" s="2">
        <f t="shared" si="3"/>
        <v>10.593607305936073</v>
      </c>
      <c r="U44" s="2">
        <f t="shared" si="4"/>
        <v>21.187214611872147</v>
      </c>
      <c r="V44" s="2">
        <f t="shared" si="5"/>
        <v>21.250776255707763</v>
      </c>
      <c r="W44" s="13">
        <f t="shared" si="6"/>
        <v>0</v>
      </c>
    </row>
    <row r="45" spans="1:33" x14ac:dyDescent="0.2">
      <c r="A45" t="s">
        <v>25</v>
      </c>
      <c r="B45">
        <v>2020</v>
      </c>
      <c r="C45">
        <v>11000000</v>
      </c>
      <c r="D45" t="s">
        <v>16</v>
      </c>
      <c r="E45">
        <v>30</v>
      </c>
      <c r="F45">
        <v>1</v>
      </c>
      <c r="G45">
        <v>0</v>
      </c>
      <c r="H45">
        <v>23182.927749999999</v>
      </c>
      <c r="I45">
        <v>8.546977E-2</v>
      </c>
      <c r="J45">
        <v>0</v>
      </c>
      <c r="K45">
        <v>0</v>
      </c>
      <c r="L45">
        <v>0</v>
      </c>
      <c r="M45">
        <v>1</v>
      </c>
      <c r="N45" t="s">
        <v>17</v>
      </c>
      <c r="O45" s="1">
        <v>0</v>
      </c>
      <c r="P45" s="2">
        <f t="shared" si="0"/>
        <v>30136.986301369863</v>
      </c>
      <c r="Q45" s="3">
        <f t="shared" si="1"/>
        <v>0</v>
      </c>
      <c r="R45" s="2">
        <f t="shared" si="12"/>
        <v>23182.927749999999</v>
      </c>
      <c r="S45" s="13">
        <f t="shared" si="13"/>
        <v>0.76925169352272726</v>
      </c>
      <c r="T45" s="2">
        <f t="shared" si="3"/>
        <v>33.485540334855401</v>
      </c>
      <c r="U45" s="2">
        <f t="shared" si="4"/>
        <v>66.971080669710801</v>
      </c>
      <c r="V45" s="2">
        <f t="shared" si="5"/>
        <v>67.171993911719937</v>
      </c>
      <c r="W45" s="13">
        <f t="shared" si="6"/>
        <v>0</v>
      </c>
    </row>
    <row r="46" spans="1:33" x14ac:dyDescent="0.2">
      <c r="A46" t="s">
        <v>25</v>
      </c>
      <c r="B46">
        <v>2020</v>
      </c>
      <c r="C46">
        <v>34700000</v>
      </c>
      <c r="D46" t="s">
        <v>16</v>
      </c>
      <c r="E46">
        <v>30</v>
      </c>
      <c r="F46">
        <v>1</v>
      </c>
      <c r="G46">
        <v>0</v>
      </c>
      <c r="H46">
        <v>76575.164279999997</v>
      </c>
      <c r="I46">
        <v>8.6332011E-2</v>
      </c>
      <c r="J46">
        <v>0</v>
      </c>
      <c r="K46">
        <v>0</v>
      </c>
      <c r="L46">
        <v>0</v>
      </c>
      <c r="M46">
        <v>1</v>
      </c>
      <c r="N46" t="s">
        <v>17</v>
      </c>
      <c r="O46" s="1">
        <v>0</v>
      </c>
      <c r="P46" s="2">
        <f t="shared" si="0"/>
        <v>95068.493150684924</v>
      </c>
      <c r="Q46" s="3">
        <f t="shared" si="1"/>
        <v>0</v>
      </c>
      <c r="R46" s="2">
        <f t="shared" si="12"/>
        <v>76575.164279999997</v>
      </c>
      <c r="S46" s="13">
        <f t="shared" si="13"/>
        <v>0.80547363003458217</v>
      </c>
      <c r="T46" s="2">
        <f t="shared" si="3"/>
        <v>105.63165905631658</v>
      </c>
      <c r="U46" s="2">
        <f t="shared" si="4"/>
        <v>211.26331811263316</v>
      </c>
      <c r="V46" s="2">
        <f t="shared" si="5"/>
        <v>211.89710806697107</v>
      </c>
      <c r="W46" s="13">
        <f t="shared" si="6"/>
        <v>0</v>
      </c>
    </row>
    <row r="47" spans="1:33" x14ac:dyDescent="0.2">
      <c r="A47" t="s">
        <v>25</v>
      </c>
      <c r="B47">
        <v>2020</v>
      </c>
      <c r="C47">
        <v>110000000</v>
      </c>
      <c r="D47" t="s">
        <v>16</v>
      </c>
      <c r="E47">
        <v>30</v>
      </c>
      <c r="F47">
        <v>1</v>
      </c>
      <c r="G47">
        <v>0</v>
      </c>
      <c r="H47">
        <v>245074.5386</v>
      </c>
      <c r="I47">
        <v>8.6669365999999998E-2</v>
      </c>
      <c r="J47">
        <v>0</v>
      </c>
      <c r="K47">
        <v>0</v>
      </c>
      <c r="L47">
        <v>0</v>
      </c>
      <c r="M47">
        <v>1</v>
      </c>
      <c r="N47" t="s">
        <v>17</v>
      </c>
      <c r="O47" s="1">
        <v>0</v>
      </c>
      <c r="P47" s="2">
        <f t="shared" si="0"/>
        <v>301369.8630136986</v>
      </c>
      <c r="Q47" s="3">
        <f t="shared" si="1"/>
        <v>0</v>
      </c>
      <c r="R47" s="2">
        <f t="shared" si="12"/>
        <v>245074.5386</v>
      </c>
      <c r="S47" s="13">
        <f t="shared" si="13"/>
        <v>0.81320187808181821</v>
      </c>
      <c r="T47" s="2">
        <f t="shared" si="3"/>
        <v>334.85540334855398</v>
      </c>
      <c r="U47" s="2">
        <f t="shared" si="4"/>
        <v>669.71080669710796</v>
      </c>
      <c r="V47" s="2">
        <f t="shared" si="5"/>
        <v>671.71993911719926</v>
      </c>
      <c r="W47" s="13">
        <f t="shared" si="6"/>
        <v>0</v>
      </c>
    </row>
    <row r="48" spans="1:33" x14ac:dyDescent="0.2">
      <c r="A48" t="s">
        <v>25</v>
      </c>
      <c r="B48">
        <v>2020</v>
      </c>
      <c r="C48">
        <v>347000000</v>
      </c>
      <c r="D48" t="s">
        <v>16</v>
      </c>
      <c r="E48">
        <v>30</v>
      </c>
      <c r="F48">
        <v>1</v>
      </c>
      <c r="G48">
        <v>0</v>
      </c>
      <c r="H48">
        <v>777290.7696</v>
      </c>
      <c r="I48">
        <v>8.6733444000000007E-2</v>
      </c>
      <c r="J48">
        <v>0</v>
      </c>
      <c r="K48">
        <v>0</v>
      </c>
      <c r="L48">
        <v>0</v>
      </c>
      <c r="M48">
        <v>1</v>
      </c>
      <c r="N48" t="s">
        <v>17</v>
      </c>
      <c r="O48" s="1">
        <v>0</v>
      </c>
      <c r="P48" s="2">
        <f t="shared" si="0"/>
        <v>950684.93150684936</v>
      </c>
      <c r="Q48" s="3">
        <f t="shared" si="1"/>
        <v>0</v>
      </c>
      <c r="R48" s="2">
        <f t="shared" si="12"/>
        <v>777290.7696</v>
      </c>
      <c r="S48" s="13">
        <f t="shared" si="13"/>
        <v>0.81761132825360228</v>
      </c>
      <c r="T48" s="2">
        <f t="shared" si="3"/>
        <v>1056.3165905631658</v>
      </c>
      <c r="U48" s="2">
        <f t="shared" si="4"/>
        <v>2112.6331811263317</v>
      </c>
      <c r="V48" s="2">
        <f t="shared" si="5"/>
        <v>2118.9710806697108</v>
      </c>
      <c r="W48" s="13">
        <f t="shared" si="6"/>
        <v>0</v>
      </c>
    </row>
    <row r="49" spans="1:23" x14ac:dyDescent="0.2">
      <c r="A49" t="s">
        <v>25</v>
      </c>
      <c r="B49">
        <v>2020</v>
      </c>
      <c r="C49">
        <v>1100000000</v>
      </c>
      <c r="D49" t="s">
        <v>16</v>
      </c>
      <c r="E49">
        <v>30</v>
      </c>
      <c r="F49">
        <v>1</v>
      </c>
      <c r="G49">
        <v>0</v>
      </c>
      <c r="H49">
        <v>2458981.7540000002</v>
      </c>
      <c r="I49">
        <v>8.6763659000000007E-2</v>
      </c>
      <c r="J49">
        <v>0</v>
      </c>
      <c r="K49">
        <v>0</v>
      </c>
      <c r="L49">
        <v>0</v>
      </c>
      <c r="M49">
        <v>1</v>
      </c>
      <c r="N49" t="s">
        <v>17</v>
      </c>
      <c r="O49" s="1">
        <v>0</v>
      </c>
      <c r="P49" s="2">
        <f t="shared" si="0"/>
        <v>3013698.6301369863</v>
      </c>
      <c r="Q49" s="3">
        <f t="shared" si="1"/>
        <v>0</v>
      </c>
      <c r="R49" s="2">
        <f t="shared" si="12"/>
        <v>2458981.7540000002</v>
      </c>
      <c r="S49" s="13">
        <f t="shared" si="13"/>
        <v>0.81593485473636373</v>
      </c>
      <c r="T49" s="2">
        <f t="shared" si="3"/>
        <v>3348.5540334855405</v>
      </c>
      <c r="U49" s="2">
        <f t="shared" si="4"/>
        <v>6697.1080669710809</v>
      </c>
      <c r="V49" s="2">
        <f t="shared" si="5"/>
        <v>6717.1993911719928</v>
      </c>
      <c r="W49" s="13">
        <f t="shared" si="6"/>
        <v>0</v>
      </c>
    </row>
    <row r="50" spans="1:23" x14ac:dyDescent="0.2">
      <c r="A50" t="s">
        <v>25</v>
      </c>
      <c r="B50">
        <v>2025</v>
      </c>
      <c r="C50">
        <v>1100000</v>
      </c>
      <c r="D50" t="s">
        <v>16</v>
      </c>
      <c r="E50">
        <v>30</v>
      </c>
      <c r="F50">
        <v>1</v>
      </c>
      <c r="G50">
        <v>0</v>
      </c>
      <c r="H50">
        <v>934.1881727</v>
      </c>
      <c r="I50">
        <v>8.2096095999999993E-2</v>
      </c>
      <c r="J50">
        <v>0</v>
      </c>
      <c r="K50">
        <v>0</v>
      </c>
      <c r="L50">
        <v>0</v>
      </c>
      <c r="M50">
        <v>1</v>
      </c>
      <c r="N50" t="s">
        <v>17</v>
      </c>
      <c r="O50" s="1">
        <v>0</v>
      </c>
      <c r="P50" s="2">
        <f t="shared" si="0"/>
        <v>3013.6986301369861</v>
      </c>
      <c r="Q50" s="3">
        <f t="shared" si="1"/>
        <v>0</v>
      </c>
      <c r="R50" s="2">
        <f t="shared" si="12"/>
        <v>934.1881727</v>
      </c>
      <c r="S50" s="13">
        <f t="shared" si="13"/>
        <v>0.30998062094136364</v>
      </c>
      <c r="T50" s="2">
        <f t="shared" si="3"/>
        <v>3.3485540334855401</v>
      </c>
      <c r="U50" s="2">
        <f t="shared" si="4"/>
        <v>6.6971080669710803</v>
      </c>
      <c r="V50" s="2">
        <f t="shared" si="5"/>
        <v>6.7171993911719934</v>
      </c>
      <c r="W50" s="13">
        <f t="shared" si="6"/>
        <v>0</v>
      </c>
    </row>
    <row r="51" spans="1:23" x14ac:dyDescent="0.2">
      <c r="A51" t="s">
        <v>25</v>
      </c>
      <c r="B51">
        <v>2025</v>
      </c>
      <c r="C51">
        <v>1950000</v>
      </c>
      <c r="D51" t="s">
        <v>16</v>
      </c>
      <c r="E51">
        <v>30</v>
      </c>
      <c r="F51">
        <v>1</v>
      </c>
      <c r="G51">
        <v>0</v>
      </c>
      <c r="H51">
        <v>2437.5991140000001</v>
      </c>
      <c r="I51">
        <v>8.4968109E-2</v>
      </c>
      <c r="J51">
        <v>0</v>
      </c>
      <c r="K51">
        <v>0</v>
      </c>
      <c r="L51">
        <v>0</v>
      </c>
      <c r="M51">
        <v>1</v>
      </c>
      <c r="N51" t="s">
        <v>17</v>
      </c>
      <c r="O51" s="1">
        <v>0</v>
      </c>
      <c r="P51" s="2">
        <f t="shared" si="0"/>
        <v>5342.4657534246571</v>
      </c>
      <c r="Q51" s="3">
        <f t="shared" si="1"/>
        <v>0</v>
      </c>
      <c r="R51" s="2">
        <f t="shared" si="12"/>
        <v>2437.5991140000001</v>
      </c>
      <c r="S51" s="13">
        <f t="shared" si="13"/>
        <v>0.45626855210769235</v>
      </c>
      <c r="T51" s="2">
        <f t="shared" si="3"/>
        <v>5.93607305936073</v>
      </c>
      <c r="U51" s="2">
        <f t="shared" si="4"/>
        <v>11.87214611872146</v>
      </c>
      <c r="V51" s="2">
        <f t="shared" si="5"/>
        <v>11.907762557077623</v>
      </c>
      <c r="W51" s="13">
        <f t="shared" si="6"/>
        <v>0</v>
      </c>
    </row>
    <row r="52" spans="1:23" x14ac:dyDescent="0.2">
      <c r="A52" t="s">
        <v>25</v>
      </c>
      <c r="B52">
        <v>2025</v>
      </c>
      <c r="C52">
        <v>3480000</v>
      </c>
      <c r="D52" t="s">
        <v>16</v>
      </c>
      <c r="E52">
        <v>30</v>
      </c>
      <c r="F52">
        <v>1</v>
      </c>
      <c r="G52">
        <v>0</v>
      </c>
      <c r="H52">
        <v>5134.6801839999998</v>
      </c>
      <c r="I52">
        <v>8.7684018000000002E-2</v>
      </c>
      <c r="J52">
        <v>0</v>
      </c>
      <c r="K52">
        <v>0</v>
      </c>
      <c r="L52">
        <v>0</v>
      </c>
      <c r="M52">
        <v>1</v>
      </c>
      <c r="N52" t="s">
        <v>17</v>
      </c>
      <c r="O52" s="1">
        <v>0</v>
      </c>
      <c r="P52" s="2">
        <f t="shared" si="0"/>
        <v>9534.2465753424658</v>
      </c>
      <c r="Q52" s="3">
        <f t="shared" si="1"/>
        <v>0</v>
      </c>
      <c r="R52" s="2">
        <f t="shared" si="12"/>
        <v>5134.6801839999998</v>
      </c>
      <c r="S52" s="13">
        <f t="shared" si="13"/>
        <v>0.5385512261954023</v>
      </c>
      <c r="T52" s="2">
        <f t="shared" si="3"/>
        <v>10.593607305936073</v>
      </c>
      <c r="U52" s="2">
        <f t="shared" si="4"/>
        <v>21.187214611872147</v>
      </c>
      <c r="V52" s="2">
        <f t="shared" si="5"/>
        <v>21.250776255707763</v>
      </c>
      <c r="W52" s="13">
        <f t="shared" si="6"/>
        <v>0</v>
      </c>
    </row>
    <row r="53" spans="1:23" x14ac:dyDescent="0.2">
      <c r="A53" t="s">
        <v>25</v>
      </c>
      <c r="B53">
        <v>2025</v>
      </c>
      <c r="C53">
        <v>11000000</v>
      </c>
      <c r="D53" t="s">
        <v>16</v>
      </c>
      <c r="E53">
        <v>30</v>
      </c>
      <c r="F53">
        <v>1</v>
      </c>
      <c r="G53">
        <v>0</v>
      </c>
      <c r="H53">
        <v>18449.339260000001</v>
      </c>
      <c r="I53">
        <v>9.1072550000000002E-2</v>
      </c>
      <c r="J53">
        <v>0</v>
      </c>
      <c r="K53">
        <v>0</v>
      </c>
      <c r="L53">
        <v>0</v>
      </c>
      <c r="M53">
        <v>1</v>
      </c>
      <c r="N53" t="s">
        <v>17</v>
      </c>
      <c r="O53" s="1">
        <v>0</v>
      </c>
      <c r="P53" s="2">
        <f t="shared" si="0"/>
        <v>30136.986301369863</v>
      </c>
      <c r="Q53" s="3">
        <f t="shared" si="1"/>
        <v>0</v>
      </c>
      <c r="R53" s="2">
        <f t="shared" si="12"/>
        <v>18449.339260000001</v>
      </c>
      <c r="S53" s="13">
        <f t="shared" si="13"/>
        <v>0.61218262089999997</v>
      </c>
      <c r="T53" s="2">
        <f t="shared" si="3"/>
        <v>33.485540334855401</v>
      </c>
      <c r="U53" s="2">
        <f t="shared" si="4"/>
        <v>66.971080669710801</v>
      </c>
      <c r="V53" s="2">
        <f t="shared" si="5"/>
        <v>67.171993911719937</v>
      </c>
      <c r="W53" s="13">
        <f t="shared" si="6"/>
        <v>0</v>
      </c>
    </row>
    <row r="54" spans="1:23" x14ac:dyDescent="0.2">
      <c r="A54" t="s">
        <v>25</v>
      </c>
      <c r="B54">
        <v>2025</v>
      </c>
      <c r="C54">
        <v>34700000</v>
      </c>
      <c r="D54" t="s">
        <v>16</v>
      </c>
      <c r="E54">
        <v>30</v>
      </c>
      <c r="F54">
        <v>1</v>
      </c>
      <c r="G54">
        <v>0</v>
      </c>
      <c r="H54">
        <v>60841.011259999999</v>
      </c>
      <c r="I54">
        <v>9.2128715999999999E-2</v>
      </c>
      <c r="J54">
        <v>0</v>
      </c>
      <c r="K54">
        <v>0</v>
      </c>
      <c r="L54">
        <v>0</v>
      </c>
      <c r="M54">
        <v>1</v>
      </c>
      <c r="N54" t="s">
        <v>17</v>
      </c>
      <c r="O54" s="1">
        <v>0</v>
      </c>
      <c r="P54" s="2">
        <f t="shared" si="0"/>
        <v>95068.493150684924</v>
      </c>
      <c r="Q54" s="3">
        <f t="shared" si="1"/>
        <v>0</v>
      </c>
      <c r="R54" s="2">
        <f t="shared" si="12"/>
        <v>60841.011259999999</v>
      </c>
      <c r="S54" s="13">
        <f t="shared" si="13"/>
        <v>0.63997029135158501</v>
      </c>
      <c r="T54" s="2">
        <f t="shared" si="3"/>
        <v>105.63165905631658</v>
      </c>
      <c r="U54" s="2">
        <f t="shared" si="4"/>
        <v>211.26331811263316</v>
      </c>
      <c r="V54" s="2">
        <f t="shared" si="5"/>
        <v>211.89710806697107</v>
      </c>
      <c r="W54" s="13">
        <f t="shared" si="6"/>
        <v>0</v>
      </c>
    </row>
    <row r="55" spans="1:23" x14ac:dyDescent="0.2">
      <c r="A55" t="s">
        <v>25</v>
      </c>
      <c r="B55">
        <v>2025</v>
      </c>
      <c r="C55">
        <v>110000000</v>
      </c>
      <c r="D55" t="s">
        <v>16</v>
      </c>
      <c r="E55">
        <v>30</v>
      </c>
      <c r="F55">
        <v>1</v>
      </c>
      <c r="G55">
        <v>0</v>
      </c>
      <c r="H55">
        <v>194641.04319999999</v>
      </c>
      <c r="I55">
        <v>9.2542493000000003E-2</v>
      </c>
      <c r="J55">
        <v>0</v>
      </c>
      <c r="K55">
        <v>0</v>
      </c>
      <c r="L55">
        <v>0</v>
      </c>
      <c r="M55">
        <v>1</v>
      </c>
      <c r="N55" t="s">
        <v>17</v>
      </c>
      <c r="O55" s="1">
        <v>0</v>
      </c>
      <c r="P55" s="2">
        <f t="shared" si="0"/>
        <v>301369.8630136986</v>
      </c>
      <c r="Q55" s="3">
        <f t="shared" si="1"/>
        <v>0</v>
      </c>
      <c r="R55" s="2">
        <f t="shared" si="12"/>
        <v>194641.04319999999</v>
      </c>
      <c r="S55" s="13">
        <f t="shared" si="13"/>
        <v>0.64585437061818185</v>
      </c>
      <c r="T55" s="2">
        <f t="shared" si="3"/>
        <v>334.85540334855398</v>
      </c>
      <c r="U55" s="2">
        <f t="shared" si="4"/>
        <v>669.71080669710796</v>
      </c>
      <c r="V55" s="2">
        <f t="shared" si="5"/>
        <v>671.71993911719926</v>
      </c>
      <c r="W55" s="13">
        <f t="shared" si="6"/>
        <v>0</v>
      </c>
    </row>
    <row r="56" spans="1:23" x14ac:dyDescent="0.2">
      <c r="A56" t="s">
        <v>25</v>
      </c>
      <c r="B56">
        <v>2025</v>
      </c>
      <c r="C56">
        <v>347000000</v>
      </c>
      <c r="D56" t="s">
        <v>16</v>
      </c>
      <c r="E56">
        <v>30</v>
      </c>
      <c r="F56">
        <v>1</v>
      </c>
      <c r="G56">
        <v>0</v>
      </c>
      <c r="H56">
        <v>617259.07429999998</v>
      </c>
      <c r="I56">
        <v>9.2621053999999994E-2</v>
      </c>
      <c r="J56">
        <v>0</v>
      </c>
      <c r="K56">
        <v>0</v>
      </c>
      <c r="L56">
        <v>0</v>
      </c>
      <c r="M56">
        <v>1</v>
      </c>
      <c r="N56" t="s">
        <v>17</v>
      </c>
      <c r="O56" s="1">
        <v>0</v>
      </c>
      <c r="P56" s="2">
        <f t="shared" si="0"/>
        <v>950684.93150684936</v>
      </c>
      <c r="Q56" s="3">
        <f t="shared" si="1"/>
        <v>0</v>
      </c>
      <c r="R56" s="2">
        <f t="shared" si="12"/>
        <v>617259.07429999998</v>
      </c>
      <c r="S56" s="13">
        <f t="shared" si="13"/>
        <v>0.64927827700144092</v>
      </c>
      <c r="T56" s="2">
        <f t="shared" si="3"/>
        <v>1056.3165905631658</v>
      </c>
      <c r="U56" s="2">
        <f t="shared" si="4"/>
        <v>2112.6331811263317</v>
      </c>
      <c r="V56" s="2">
        <f t="shared" si="5"/>
        <v>2118.9710806697108</v>
      </c>
      <c r="W56" s="13">
        <f t="shared" si="6"/>
        <v>0</v>
      </c>
    </row>
    <row r="57" spans="1:23" x14ac:dyDescent="0.2">
      <c r="A57" t="s">
        <v>25</v>
      </c>
      <c r="B57">
        <v>2025</v>
      </c>
      <c r="C57">
        <v>1100000000</v>
      </c>
      <c r="D57" t="s">
        <v>16</v>
      </c>
      <c r="E57">
        <v>30</v>
      </c>
      <c r="F57">
        <v>1</v>
      </c>
      <c r="G57">
        <v>0</v>
      </c>
      <c r="H57">
        <v>1952661.041</v>
      </c>
      <c r="I57">
        <v>9.2658224999999997E-2</v>
      </c>
      <c r="J57">
        <v>0</v>
      </c>
      <c r="K57">
        <v>0</v>
      </c>
      <c r="L57">
        <v>0</v>
      </c>
      <c r="M57">
        <v>1</v>
      </c>
      <c r="N57" t="s">
        <v>17</v>
      </c>
      <c r="O57" s="1">
        <v>0</v>
      </c>
      <c r="P57" s="2">
        <f t="shared" si="0"/>
        <v>3013698.6301369863</v>
      </c>
      <c r="Q57" s="3">
        <f t="shared" si="1"/>
        <v>0</v>
      </c>
      <c r="R57" s="2">
        <f t="shared" si="12"/>
        <v>1952661.041</v>
      </c>
      <c r="S57" s="13">
        <f t="shared" si="13"/>
        <v>0.64792843633181818</v>
      </c>
      <c r="T57" s="2">
        <f t="shared" si="3"/>
        <v>3348.5540334855405</v>
      </c>
      <c r="U57" s="2">
        <f t="shared" si="4"/>
        <v>6697.1080669710809</v>
      </c>
      <c r="V57" s="2">
        <f t="shared" si="5"/>
        <v>6717.1993911719928</v>
      </c>
      <c r="W57" s="13">
        <f t="shared" si="6"/>
        <v>0</v>
      </c>
    </row>
    <row r="58" spans="1:23" x14ac:dyDescent="0.2">
      <c r="A58" t="s">
        <v>25</v>
      </c>
      <c r="B58">
        <v>2030</v>
      </c>
      <c r="C58">
        <v>1100000</v>
      </c>
      <c r="D58" t="s">
        <v>16</v>
      </c>
      <c r="E58">
        <v>30</v>
      </c>
      <c r="F58">
        <v>1</v>
      </c>
      <c r="G58">
        <v>0</v>
      </c>
      <c r="H58">
        <v>870.91986750000001</v>
      </c>
      <c r="I58">
        <v>8.431371E-2</v>
      </c>
      <c r="J58">
        <v>0</v>
      </c>
      <c r="K58">
        <v>0</v>
      </c>
      <c r="L58">
        <v>0</v>
      </c>
      <c r="M58">
        <v>1</v>
      </c>
      <c r="N58" t="s">
        <v>17</v>
      </c>
      <c r="O58" s="1">
        <v>0</v>
      </c>
      <c r="P58" s="2">
        <f t="shared" si="0"/>
        <v>3013.6986301369861</v>
      </c>
      <c r="Q58" s="3">
        <f t="shared" si="1"/>
        <v>0</v>
      </c>
      <c r="R58" s="2">
        <f t="shared" si="12"/>
        <v>870.91986750000001</v>
      </c>
      <c r="S58" s="13">
        <f t="shared" si="13"/>
        <v>0.28898704694318184</v>
      </c>
      <c r="T58" s="2">
        <f t="shared" si="3"/>
        <v>3.3485540334855401</v>
      </c>
      <c r="U58" s="2">
        <f t="shared" si="4"/>
        <v>6.6971080669710803</v>
      </c>
      <c r="V58" s="2">
        <f t="shared" si="5"/>
        <v>6.7171993911719934</v>
      </c>
      <c r="W58" s="13">
        <f t="shared" si="6"/>
        <v>0</v>
      </c>
    </row>
    <row r="59" spans="1:23" x14ac:dyDescent="0.2">
      <c r="A59" t="s">
        <v>25</v>
      </c>
      <c r="B59">
        <v>2030</v>
      </c>
      <c r="C59">
        <v>1950000</v>
      </c>
      <c r="D59" t="s">
        <v>16</v>
      </c>
      <c r="E59">
        <v>30</v>
      </c>
      <c r="F59">
        <v>1</v>
      </c>
      <c r="G59">
        <v>0</v>
      </c>
      <c r="H59">
        <v>2251.4369109999998</v>
      </c>
      <c r="I59">
        <v>8.7471940999999998E-2</v>
      </c>
      <c r="J59">
        <v>0</v>
      </c>
      <c r="K59">
        <v>0</v>
      </c>
      <c r="L59">
        <v>0</v>
      </c>
      <c r="M59">
        <v>1</v>
      </c>
      <c r="N59" t="s">
        <v>17</v>
      </c>
      <c r="O59" s="1">
        <v>0</v>
      </c>
      <c r="P59" s="2">
        <f t="shared" si="0"/>
        <v>5342.4657534246571</v>
      </c>
      <c r="Q59" s="3">
        <f t="shared" si="1"/>
        <v>0</v>
      </c>
      <c r="R59" s="2">
        <f t="shared" si="12"/>
        <v>2251.4369109999998</v>
      </c>
      <c r="S59" s="13">
        <f t="shared" si="13"/>
        <v>0.42142280641794871</v>
      </c>
      <c r="T59" s="2">
        <f t="shared" si="3"/>
        <v>5.93607305936073</v>
      </c>
      <c r="U59" s="2">
        <f t="shared" si="4"/>
        <v>11.87214611872146</v>
      </c>
      <c r="V59" s="2">
        <f t="shared" si="5"/>
        <v>11.907762557077623</v>
      </c>
      <c r="W59" s="13">
        <f t="shared" si="6"/>
        <v>0</v>
      </c>
    </row>
    <row r="60" spans="1:23" x14ac:dyDescent="0.2">
      <c r="A60" t="s">
        <v>25</v>
      </c>
      <c r="B60">
        <v>2030</v>
      </c>
      <c r="C60">
        <v>3480000</v>
      </c>
      <c r="D60" t="s">
        <v>16</v>
      </c>
      <c r="E60">
        <v>30</v>
      </c>
      <c r="F60">
        <v>1</v>
      </c>
      <c r="G60">
        <v>0</v>
      </c>
      <c r="H60">
        <v>4729.1548039999998</v>
      </c>
      <c r="I60">
        <v>9.0463231000000005E-2</v>
      </c>
      <c r="J60">
        <v>0</v>
      </c>
      <c r="K60">
        <v>0</v>
      </c>
      <c r="L60">
        <v>0</v>
      </c>
      <c r="M60">
        <v>1</v>
      </c>
      <c r="N60" t="s">
        <v>17</v>
      </c>
      <c r="O60" s="1">
        <v>0</v>
      </c>
      <c r="P60" s="2">
        <f t="shared" si="0"/>
        <v>9534.2465753424658</v>
      </c>
      <c r="Q60" s="3">
        <f t="shared" si="1"/>
        <v>0</v>
      </c>
      <c r="R60" s="2">
        <f t="shared" si="12"/>
        <v>4729.1548039999998</v>
      </c>
      <c r="S60" s="13">
        <f t="shared" si="13"/>
        <v>0.49601767340804598</v>
      </c>
      <c r="T60" s="2">
        <f t="shared" si="3"/>
        <v>10.593607305936073</v>
      </c>
      <c r="U60" s="2">
        <f t="shared" si="4"/>
        <v>21.187214611872147</v>
      </c>
      <c r="V60" s="2">
        <f t="shared" si="5"/>
        <v>21.250776255707763</v>
      </c>
      <c r="W60" s="13">
        <f t="shared" si="6"/>
        <v>0</v>
      </c>
    </row>
    <row r="61" spans="1:23" x14ac:dyDescent="0.2">
      <c r="A61" t="s">
        <v>25</v>
      </c>
      <c r="B61">
        <v>2030</v>
      </c>
      <c r="C61">
        <v>11000000</v>
      </c>
      <c r="D61" t="s">
        <v>16</v>
      </c>
      <c r="E61">
        <v>30</v>
      </c>
      <c r="F61">
        <v>1</v>
      </c>
      <c r="G61">
        <v>0</v>
      </c>
      <c r="H61">
        <v>16949.31712</v>
      </c>
      <c r="I61">
        <v>9.4195589999999996E-2</v>
      </c>
      <c r="J61">
        <v>0</v>
      </c>
      <c r="K61">
        <v>0</v>
      </c>
      <c r="L61">
        <v>0</v>
      </c>
      <c r="M61">
        <v>1</v>
      </c>
      <c r="N61" t="s">
        <v>17</v>
      </c>
      <c r="O61" s="1">
        <v>0</v>
      </c>
      <c r="P61" s="2">
        <f t="shared" si="0"/>
        <v>30136.986301369863</v>
      </c>
      <c r="Q61" s="3">
        <f t="shared" si="1"/>
        <v>0</v>
      </c>
      <c r="R61" s="2">
        <f t="shared" si="12"/>
        <v>16949.31712</v>
      </c>
      <c r="S61" s="13">
        <f t="shared" si="13"/>
        <v>0.5624091589818182</v>
      </c>
      <c r="T61" s="2">
        <f t="shared" si="3"/>
        <v>33.485540334855401</v>
      </c>
      <c r="U61" s="2">
        <f t="shared" si="4"/>
        <v>66.971080669710801</v>
      </c>
      <c r="V61" s="2">
        <f t="shared" si="5"/>
        <v>67.171993911719937</v>
      </c>
      <c r="W61" s="13">
        <f t="shared" si="6"/>
        <v>0</v>
      </c>
    </row>
    <row r="62" spans="1:23" x14ac:dyDescent="0.2">
      <c r="A62" t="s">
        <v>25</v>
      </c>
      <c r="B62">
        <v>2030</v>
      </c>
      <c r="C62">
        <v>34700000</v>
      </c>
      <c r="D62" t="s">
        <v>16</v>
      </c>
      <c r="E62">
        <v>30</v>
      </c>
      <c r="F62">
        <v>1</v>
      </c>
      <c r="G62">
        <v>0</v>
      </c>
      <c r="H62">
        <v>55855.031190000002</v>
      </c>
      <c r="I62">
        <v>9.5358744999999995E-2</v>
      </c>
      <c r="J62">
        <v>0</v>
      </c>
      <c r="K62">
        <v>0</v>
      </c>
      <c r="L62">
        <v>0</v>
      </c>
      <c r="M62">
        <v>1</v>
      </c>
      <c r="N62" t="s">
        <v>17</v>
      </c>
      <c r="O62" s="1">
        <v>0</v>
      </c>
      <c r="P62" s="2">
        <f t="shared" si="0"/>
        <v>95068.493150684924</v>
      </c>
      <c r="Q62" s="3">
        <f t="shared" si="1"/>
        <v>0</v>
      </c>
      <c r="R62" s="2">
        <f t="shared" si="12"/>
        <v>55855.031190000002</v>
      </c>
      <c r="S62" s="13">
        <f t="shared" si="13"/>
        <v>0.58752410329538907</v>
      </c>
      <c r="T62" s="2">
        <f t="shared" si="3"/>
        <v>105.63165905631658</v>
      </c>
      <c r="U62" s="2">
        <f t="shared" si="4"/>
        <v>211.26331811263316</v>
      </c>
      <c r="V62" s="2">
        <f t="shared" si="5"/>
        <v>211.89710806697107</v>
      </c>
      <c r="W62" s="13">
        <f t="shared" si="6"/>
        <v>0</v>
      </c>
    </row>
    <row r="63" spans="1:23" x14ac:dyDescent="0.2">
      <c r="A63" t="s">
        <v>25</v>
      </c>
      <c r="B63">
        <v>2030</v>
      </c>
      <c r="C63">
        <v>110000000</v>
      </c>
      <c r="D63" t="s">
        <v>16</v>
      </c>
      <c r="E63">
        <v>30</v>
      </c>
      <c r="F63">
        <v>1</v>
      </c>
      <c r="G63">
        <v>0</v>
      </c>
      <c r="H63">
        <v>178659.2231</v>
      </c>
      <c r="I63">
        <v>9.5814873999999994E-2</v>
      </c>
      <c r="J63">
        <v>0</v>
      </c>
      <c r="K63">
        <v>0</v>
      </c>
      <c r="L63">
        <v>0</v>
      </c>
      <c r="M63">
        <v>1</v>
      </c>
      <c r="N63" t="s">
        <v>17</v>
      </c>
      <c r="O63" s="1">
        <v>0</v>
      </c>
      <c r="P63" s="2">
        <f t="shared" si="0"/>
        <v>301369.8630136986</v>
      </c>
      <c r="Q63" s="3">
        <f t="shared" si="1"/>
        <v>0</v>
      </c>
      <c r="R63" s="2">
        <f t="shared" si="12"/>
        <v>178659.2231</v>
      </c>
      <c r="S63" s="13">
        <f t="shared" si="13"/>
        <v>0.5928237857409091</v>
      </c>
      <c r="T63" s="2">
        <f t="shared" si="3"/>
        <v>334.85540334855398</v>
      </c>
      <c r="U63" s="2">
        <f t="shared" si="4"/>
        <v>669.71080669710796</v>
      </c>
      <c r="V63" s="2">
        <f t="shared" si="5"/>
        <v>671.71993911719926</v>
      </c>
      <c r="W63" s="13">
        <f t="shared" si="6"/>
        <v>0</v>
      </c>
    </row>
    <row r="64" spans="1:23" x14ac:dyDescent="0.2">
      <c r="A64" t="s">
        <v>25</v>
      </c>
      <c r="B64">
        <v>2030</v>
      </c>
      <c r="C64">
        <v>347000000</v>
      </c>
      <c r="D64" t="s">
        <v>16</v>
      </c>
      <c r="E64">
        <v>30</v>
      </c>
      <c r="F64">
        <v>1</v>
      </c>
      <c r="G64">
        <v>0</v>
      </c>
      <c r="H64">
        <v>566546.78980000003</v>
      </c>
      <c r="I64">
        <v>9.5901450999999999E-2</v>
      </c>
      <c r="J64">
        <v>0</v>
      </c>
      <c r="K64">
        <v>0</v>
      </c>
      <c r="L64">
        <v>0</v>
      </c>
      <c r="M64">
        <v>1</v>
      </c>
      <c r="N64" t="s">
        <v>17</v>
      </c>
      <c r="O64" s="1">
        <v>0</v>
      </c>
      <c r="P64" s="2">
        <f t="shared" si="0"/>
        <v>950684.93150684936</v>
      </c>
      <c r="Q64" s="3">
        <f t="shared" si="1"/>
        <v>0</v>
      </c>
      <c r="R64" s="2">
        <f t="shared" si="12"/>
        <v>566546.78980000003</v>
      </c>
      <c r="S64" s="13">
        <f t="shared" si="13"/>
        <v>0.59593538408357349</v>
      </c>
      <c r="T64" s="2">
        <f t="shared" si="3"/>
        <v>1056.3165905631658</v>
      </c>
      <c r="U64" s="2">
        <f t="shared" si="4"/>
        <v>2112.6331811263317</v>
      </c>
      <c r="V64" s="2">
        <f t="shared" si="5"/>
        <v>2118.9710806697108</v>
      </c>
      <c r="W64" s="13">
        <f t="shared" si="6"/>
        <v>0</v>
      </c>
    </row>
    <row r="65" spans="1:23" x14ac:dyDescent="0.2">
      <c r="A65" t="s">
        <v>25</v>
      </c>
      <c r="B65">
        <v>2030</v>
      </c>
      <c r="C65">
        <v>1100000000</v>
      </c>
      <c r="D65" t="s">
        <v>16</v>
      </c>
      <c r="E65">
        <v>30</v>
      </c>
      <c r="F65">
        <v>1</v>
      </c>
      <c r="G65">
        <v>0</v>
      </c>
      <c r="H65">
        <v>1792213.575</v>
      </c>
      <c r="I65">
        <v>9.5942515000000006E-2</v>
      </c>
      <c r="J65">
        <v>0</v>
      </c>
      <c r="K65">
        <v>0</v>
      </c>
      <c r="L65">
        <v>0</v>
      </c>
      <c r="M65">
        <v>1</v>
      </c>
      <c r="N65" t="s">
        <v>17</v>
      </c>
      <c r="O65" s="1">
        <v>0</v>
      </c>
      <c r="P65" s="2">
        <f t="shared" si="0"/>
        <v>3013698.6301369863</v>
      </c>
      <c r="Q65" s="3">
        <f t="shared" si="1"/>
        <v>0</v>
      </c>
      <c r="R65" s="2">
        <f t="shared" si="12"/>
        <v>1792213.575</v>
      </c>
      <c r="S65" s="13">
        <f t="shared" si="13"/>
        <v>0.59468904988636362</v>
      </c>
      <c r="T65" s="2">
        <f t="shared" si="3"/>
        <v>3348.5540334855405</v>
      </c>
      <c r="U65" s="2">
        <f t="shared" si="4"/>
        <v>6697.1080669710809</v>
      </c>
      <c r="V65" s="2">
        <f t="shared" si="5"/>
        <v>6717.1993911719928</v>
      </c>
      <c r="W65" s="13">
        <f t="shared" si="6"/>
        <v>0</v>
      </c>
    </row>
    <row r="67" spans="1:23" x14ac:dyDescent="0.2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  <c r="L67" t="s">
        <v>11</v>
      </c>
      <c r="M67" t="s">
        <v>12</v>
      </c>
      <c r="N67" t="s">
        <v>13</v>
      </c>
      <c r="O67" t="s">
        <v>14</v>
      </c>
    </row>
    <row r="68" spans="1:23" x14ac:dyDescent="0.2">
      <c r="A68" t="s">
        <v>119</v>
      </c>
      <c r="B68">
        <v>2015</v>
      </c>
      <c r="C68">
        <v>36500</v>
      </c>
      <c r="D68" t="s">
        <v>16</v>
      </c>
      <c r="E68">
        <v>30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1.8799999999999999E-3</v>
      </c>
      <c r="M68">
        <v>1</v>
      </c>
      <c r="N68" t="s">
        <v>17</v>
      </c>
      <c r="O68" s="1">
        <v>0</v>
      </c>
    </row>
    <row r="69" spans="1:23" x14ac:dyDescent="0.2">
      <c r="A69" t="s">
        <v>119</v>
      </c>
      <c r="B69">
        <v>2020</v>
      </c>
      <c r="C69">
        <v>36500</v>
      </c>
      <c r="D69" t="s">
        <v>16</v>
      </c>
      <c r="E69">
        <v>30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 s="10">
        <f>AVERAGE(L68,L70)</f>
        <v>1.5334999999999999E-3</v>
      </c>
      <c r="M69">
        <v>1</v>
      </c>
      <c r="N69" t="s">
        <v>17</v>
      </c>
      <c r="O69" s="1">
        <v>0</v>
      </c>
    </row>
    <row r="70" spans="1:23" x14ac:dyDescent="0.2">
      <c r="A70" t="s">
        <v>119</v>
      </c>
      <c r="B70">
        <v>2025</v>
      </c>
      <c r="C70">
        <v>36500</v>
      </c>
      <c r="D70" t="s">
        <v>16</v>
      </c>
      <c r="E70">
        <v>30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 s="10">
        <v>1.1869999999999999E-3</v>
      </c>
      <c r="M70">
        <v>1</v>
      </c>
      <c r="N70" t="s">
        <v>17</v>
      </c>
      <c r="O70" s="1">
        <v>0</v>
      </c>
    </row>
    <row r="71" spans="1:23" x14ac:dyDescent="0.2">
      <c r="A71" t="s">
        <v>119</v>
      </c>
      <c r="B71">
        <v>2030</v>
      </c>
      <c r="C71">
        <v>36500</v>
      </c>
      <c r="D71" t="s">
        <v>16</v>
      </c>
      <c r="E71">
        <v>30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 s="10">
        <v>1.0809999999999999E-3</v>
      </c>
      <c r="M71">
        <v>1</v>
      </c>
      <c r="N71" t="s">
        <v>17</v>
      </c>
      <c r="O71" s="1">
        <v>0</v>
      </c>
    </row>
    <row r="72" spans="1:23" x14ac:dyDescent="0.2">
      <c r="O72" s="1"/>
    </row>
  </sheetData>
  <autoFilter ref="A1:O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"/>
  <sheetViews>
    <sheetView tabSelected="1" topLeftCell="A10" zoomScaleNormal="100" workbookViewId="0">
      <selection activeCell="L25" sqref="L25"/>
    </sheetView>
  </sheetViews>
  <sheetFormatPr baseColWidth="10" defaultRowHeight="16" x14ac:dyDescent="0.2"/>
  <cols>
    <col min="1" max="1" width="17.83203125" customWidth="1"/>
    <col min="27" max="29" width="13.164062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68</v>
      </c>
      <c r="Q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AA1" t="s">
        <v>75</v>
      </c>
    </row>
    <row r="2" spans="1:30" x14ac:dyDescent="0.2">
      <c r="A2" t="s">
        <v>37</v>
      </c>
      <c r="B2">
        <v>2015</v>
      </c>
      <c r="C2">
        <v>1099582.584</v>
      </c>
      <c r="D2" t="s">
        <v>16</v>
      </c>
      <c r="E2">
        <v>30</v>
      </c>
      <c r="F2">
        <v>0.94000017400000002</v>
      </c>
      <c r="G2" s="1">
        <v>1080000</v>
      </c>
      <c r="H2">
        <v>0</v>
      </c>
      <c r="I2">
        <v>8.3023015000000006E-2</v>
      </c>
      <c r="J2">
        <v>0</v>
      </c>
      <c r="K2">
        <v>0</v>
      </c>
      <c r="L2">
        <v>0</v>
      </c>
      <c r="M2">
        <v>1</v>
      </c>
      <c r="N2" t="s">
        <v>17</v>
      </c>
      <c r="O2" s="1">
        <v>0</v>
      </c>
      <c r="P2" s="2">
        <f>C2/365</f>
        <v>3012.5550246575344</v>
      </c>
      <c r="Q2" s="3">
        <f>G2/1000000</f>
        <v>1.08</v>
      </c>
      <c r="S2" s="13">
        <f>Q2*1000000/P2</f>
        <v>358.49967590974501</v>
      </c>
      <c r="T2" s="2">
        <f>P2/4000</f>
        <v>0.75313875616438364</v>
      </c>
      <c r="U2" s="2">
        <f>T2</f>
        <v>0.75313875616438364</v>
      </c>
      <c r="V2" s="2">
        <f>(T2*115000+U2*950000)/1000000</f>
        <v>0.80209277531506862</v>
      </c>
      <c r="W2" s="13">
        <f>Q2/V2</f>
        <v>1.3464776559990423</v>
      </c>
      <c r="Z2" t="s">
        <v>77</v>
      </c>
      <c r="AA2">
        <v>80</v>
      </c>
      <c r="AB2" t="s">
        <v>76</v>
      </c>
    </row>
    <row r="3" spans="1:30" x14ac:dyDescent="0.2">
      <c r="A3" t="s">
        <v>37</v>
      </c>
      <c r="B3">
        <v>2015</v>
      </c>
      <c r="C3">
        <v>1954813.483</v>
      </c>
      <c r="D3" t="s">
        <v>16</v>
      </c>
      <c r="E3">
        <v>30</v>
      </c>
      <c r="F3">
        <v>0.94000017400000002</v>
      </c>
      <c r="G3" s="1">
        <v>1210000</v>
      </c>
      <c r="H3">
        <v>0</v>
      </c>
      <c r="I3">
        <v>0.101369429</v>
      </c>
      <c r="J3">
        <v>0</v>
      </c>
      <c r="K3">
        <v>0</v>
      </c>
      <c r="L3">
        <v>0</v>
      </c>
      <c r="M3">
        <v>1</v>
      </c>
      <c r="N3" t="s">
        <v>17</v>
      </c>
      <c r="O3" s="1">
        <v>0</v>
      </c>
      <c r="P3" s="2">
        <f t="shared" ref="P3:P6" si="0">C3/365</f>
        <v>5355.6533780821919</v>
      </c>
      <c r="Q3" s="3">
        <f t="shared" ref="Q3:Q6" si="1">G3/1000000</f>
        <v>1.21</v>
      </c>
      <c r="S3" s="13">
        <f t="shared" ref="S3:S6" si="2">Q3*1000000/P3</f>
        <v>225.92948321709522</v>
      </c>
      <c r="T3" s="2">
        <f t="shared" ref="T3:T18" si="3">P3/4000</f>
        <v>1.3389133445205479</v>
      </c>
      <c r="U3" s="2">
        <f t="shared" ref="U3:U9" si="4">T3*2</f>
        <v>2.6778266890410958</v>
      </c>
      <c r="V3" s="2">
        <f t="shared" ref="V3:V6" si="5">(T3*108000+U3*949000)/1000000</f>
        <v>2.6858601691082193</v>
      </c>
      <c r="W3" s="13">
        <f t="shared" ref="W3:W6" si="6">Q3/V3</f>
        <v>0.45050744410188481</v>
      </c>
      <c r="Z3" t="s">
        <v>78</v>
      </c>
      <c r="AA3">
        <f>AA2/80</f>
        <v>1</v>
      </c>
      <c r="AB3" t="s">
        <v>79</v>
      </c>
    </row>
    <row r="4" spans="1:30" x14ac:dyDescent="0.2">
      <c r="A4" t="s">
        <v>37</v>
      </c>
      <c r="B4">
        <v>2015</v>
      </c>
      <c r="C4">
        <v>3475223.97</v>
      </c>
      <c r="D4" t="s">
        <v>16</v>
      </c>
      <c r="E4">
        <v>30</v>
      </c>
      <c r="F4">
        <v>0.835858938</v>
      </c>
      <c r="G4" s="1">
        <v>2080000</v>
      </c>
      <c r="H4">
        <v>0</v>
      </c>
      <c r="I4">
        <v>9.9969182000000004E-2</v>
      </c>
      <c r="J4">
        <v>0</v>
      </c>
      <c r="K4">
        <v>0</v>
      </c>
      <c r="L4">
        <v>0</v>
      </c>
      <c r="M4">
        <v>1</v>
      </c>
      <c r="N4" t="s">
        <v>17</v>
      </c>
      <c r="O4" s="1">
        <v>0</v>
      </c>
      <c r="P4" s="2">
        <f t="shared" si="0"/>
        <v>9521.1615616438357</v>
      </c>
      <c r="Q4" s="3">
        <f t="shared" si="1"/>
        <v>2.08</v>
      </c>
      <c r="S4" s="13">
        <f t="shared" si="2"/>
        <v>218.4607399562797</v>
      </c>
      <c r="T4" s="2">
        <f t="shared" si="3"/>
        <v>2.3802903904109591</v>
      </c>
      <c r="U4" s="2">
        <f t="shared" si="4"/>
        <v>4.7605807808219183</v>
      </c>
      <c r="V4" s="2">
        <f t="shared" si="5"/>
        <v>4.7748625231643844</v>
      </c>
      <c r="W4" s="13">
        <f t="shared" si="6"/>
        <v>0.4356146360045457</v>
      </c>
      <c r="Z4" t="s">
        <v>81</v>
      </c>
      <c r="AA4">
        <v>9</v>
      </c>
      <c r="AB4" t="s">
        <v>80</v>
      </c>
      <c r="AC4" t="s">
        <v>110</v>
      </c>
    </row>
    <row r="5" spans="1:30" x14ac:dyDescent="0.2">
      <c r="A5" t="s">
        <v>37</v>
      </c>
      <c r="B5">
        <v>2015</v>
      </c>
      <c r="C5">
        <v>10983423.9</v>
      </c>
      <c r="D5" t="s">
        <v>16</v>
      </c>
      <c r="E5">
        <v>30</v>
      </c>
      <c r="F5">
        <v>0.92114024900000002</v>
      </c>
      <c r="G5" s="1">
        <v>5450000</v>
      </c>
      <c r="H5">
        <v>0</v>
      </c>
      <c r="I5">
        <v>0.108564508</v>
      </c>
      <c r="J5">
        <v>0</v>
      </c>
      <c r="K5">
        <v>0</v>
      </c>
      <c r="L5">
        <v>0</v>
      </c>
      <c r="M5">
        <v>1</v>
      </c>
      <c r="N5" t="s">
        <v>17</v>
      </c>
      <c r="O5" s="1">
        <v>0</v>
      </c>
      <c r="P5" s="2">
        <f t="shared" si="0"/>
        <v>30091.572328767124</v>
      </c>
      <c r="Q5" s="3">
        <f t="shared" si="1"/>
        <v>5.45</v>
      </c>
      <c r="S5" s="13">
        <f t="shared" si="2"/>
        <v>181.11383281856214</v>
      </c>
      <c r="T5" s="2">
        <f t="shared" si="3"/>
        <v>7.5228930821917812</v>
      </c>
      <c r="U5" s="2">
        <f t="shared" si="4"/>
        <v>15.045786164383562</v>
      </c>
      <c r="V5" s="2">
        <f t="shared" si="5"/>
        <v>15.090923522876713</v>
      </c>
      <c r="W5" s="13">
        <f t="shared" si="6"/>
        <v>0.36114423293830938</v>
      </c>
      <c r="Z5" t="s">
        <v>83</v>
      </c>
      <c r="AA5">
        <v>1</v>
      </c>
      <c r="AB5" t="s">
        <v>84</v>
      </c>
    </row>
    <row r="6" spans="1:30" x14ac:dyDescent="0.2">
      <c r="A6" t="s">
        <v>37</v>
      </c>
      <c r="B6">
        <v>2015</v>
      </c>
      <c r="C6">
        <v>34713043.450000003</v>
      </c>
      <c r="D6" t="s">
        <v>16</v>
      </c>
      <c r="E6">
        <v>30</v>
      </c>
      <c r="F6">
        <v>0.97053647799999998</v>
      </c>
      <c r="G6" s="1">
        <v>15700000</v>
      </c>
      <c r="H6">
        <v>0</v>
      </c>
      <c r="I6">
        <v>0.112972791</v>
      </c>
      <c r="J6">
        <v>0</v>
      </c>
      <c r="K6">
        <v>0</v>
      </c>
      <c r="L6">
        <v>0</v>
      </c>
      <c r="M6">
        <v>1</v>
      </c>
      <c r="N6" t="s">
        <v>17</v>
      </c>
      <c r="O6" s="1">
        <v>0</v>
      </c>
      <c r="P6" s="2">
        <f t="shared" si="0"/>
        <v>95104.22863013699</v>
      </c>
      <c r="Q6" s="3">
        <f t="shared" si="1"/>
        <v>15.7</v>
      </c>
      <c r="S6" s="13">
        <f t="shared" si="2"/>
        <v>165.08203921255426</v>
      </c>
      <c r="T6" s="2">
        <f t="shared" si="3"/>
        <v>23.776057157534247</v>
      </c>
      <c r="U6" s="2">
        <f t="shared" si="4"/>
        <v>47.552114315068494</v>
      </c>
      <c r="V6" s="2">
        <f t="shared" si="5"/>
        <v>47.694770658013702</v>
      </c>
      <c r="W6" s="13">
        <f t="shared" si="6"/>
        <v>0.32917654877877217</v>
      </c>
      <c r="Z6" t="s">
        <v>91</v>
      </c>
      <c r="AA6">
        <v>2</v>
      </c>
      <c r="AB6" t="s">
        <v>79</v>
      </c>
    </row>
    <row r="7" spans="1:30" x14ac:dyDescent="0.2">
      <c r="A7" t="s">
        <v>37</v>
      </c>
      <c r="B7">
        <v>2015</v>
      </c>
      <c r="C7">
        <v>109710359.59999999</v>
      </c>
      <c r="D7" t="s">
        <v>16</v>
      </c>
      <c r="E7">
        <v>30</v>
      </c>
      <c r="F7">
        <v>0.99389044699999995</v>
      </c>
      <c r="G7" s="1">
        <v>48000000</v>
      </c>
      <c r="H7">
        <v>0</v>
      </c>
      <c r="I7">
        <v>0.114678593</v>
      </c>
      <c r="J7">
        <v>0</v>
      </c>
      <c r="K7">
        <v>0</v>
      </c>
      <c r="L7">
        <v>0</v>
      </c>
      <c r="M7">
        <v>1</v>
      </c>
      <c r="N7" t="s">
        <v>17</v>
      </c>
      <c r="O7" s="1">
        <v>0</v>
      </c>
      <c r="P7" s="2">
        <f t="shared" ref="P7:P9" si="7">C7/365</f>
        <v>300576.32767123287</v>
      </c>
      <c r="Q7" s="3">
        <f t="shared" ref="Q7:Q9" si="8">G7/1000000</f>
        <v>48</v>
      </c>
      <c r="S7" s="13">
        <f t="shared" ref="S7:S9" si="9">Q7*1000000/P7</f>
        <v>159.69321460504995</v>
      </c>
      <c r="T7" s="2">
        <f t="shared" si="3"/>
        <v>75.144081917808222</v>
      </c>
      <c r="U7" s="2">
        <f t="shared" si="4"/>
        <v>150.28816383561644</v>
      </c>
      <c r="V7" s="2">
        <f t="shared" ref="V7:V18" si="10">(T7*108000+U7*949000)/1000000</f>
        <v>150.73902832712332</v>
      </c>
      <c r="W7" s="13">
        <f t="shared" ref="W7:W9" si="11">Q7/V7</f>
        <v>0.31843113580269172</v>
      </c>
      <c r="Z7" t="s">
        <v>82</v>
      </c>
      <c r="AA7">
        <f>(AA4-(AA5*AA6))*AA2/AA3</f>
        <v>560</v>
      </c>
      <c r="AB7" t="s">
        <v>85</v>
      </c>
      <c r="AC7">
        <f>AA7*0.6</f>
        <v>336</v>
      </c>
      <c r="AD7" t="s">
        <v>90</v>
      </c>
    </row>
    <row r="8" spans="1:30" x14ac:dyDescent="0.2">
      <c r="A8" t="s">
        <v>37</v>
      </c>
      <c r="B8">
        <v>2015</v>
      </c>
      <c r="C8">
        <v>346738914.10000002</v>
      </c>
      <c r="D8" t="s">
        <v>16</v>
      </c>
      <c r="E8">
        <v>30</v>
      </c>
      <c r="F8">
        <v>0.99793277599999997</v>
      </c>
      <c r="G8" s="1">
        <v>151000000</v>
      </c>
      <c r="H8">
        <v>0</v>
      </c>
      <c r="I8">
        <v>0.11507653299999999</v>
      </c>
      <c r="J8">
        <v>0</v>
      </c>
      <c r="K8">
        <v>0</v>
      </c>
      <c r="L8">
        <v>0</v>
      </c>
      <c r="M8">
        <v>1</v>
      </c>
      <c r="N8" t="s">
        <v>17</v>
      </c>
      <c r="O8" s="1">
        <v>0</v>
      </c>
      <c r="P8" s="2">
        <f t="shared" si="7"/>
        <v>949969.62767123291</v>
      </c>
      <c r="Q8" s="3">
        <f t="shared" si="8"/>
        <v>151</v>
      </c>
      <c r="S8" s="13">
        <f t="shared" si="9"/>
        <v>158.9524502695557</v>
      </c>
      <c r="T8" s="2">
        <f t="shared" si="3"/>
        <v>237.49240691780824</v>
      </c>
      <c r="U8" s="2">
        <f t="shared" si="4"/>
        <v>474.98481383561648</v>
      </c>
      <c r="V8" s="2">
        <f t="shared" si="10"/>
        <v>476.40976827712331</v>
      </c>
      <c r="W8" s="13">
        <f t="shared" si="11"/>
        <v>0.3169540384238399</v>
      </c>
      <c r="Z8" t="s">
        <v>86</v>
      </c>
      <c r="AA8">
        <v>1</v>
      </c>
    </row>
    <row r="9" spans="1:30" x14ac:dyDescent="0.2">
      <c r="A9" t="s">
        <v>37</v>
      </c>
      <c r="B9">
        <v>2015</v>
      </c>
      <c r="C9">
        <v>1095866198</v>
      </c>
      <c r="D9" t="s">
        <v>16</v>
      </c>
      <c r="E9">
        <v>30</v>
      </c>
      <c r="F9">
        <v>1</v>
      </c>
      <c r="G9" s="1">
        <v>475000000</v>
      </c>
      <c r="H9">
        <v>0</v>
      </c>
      <c r="I9">
        <v>0.11518302699999999</v>
      </c>
      <c r="J9">
        <v>0</v>
      </c>
      <c r="K9">
        <v>0</v>
      </c>
      <c r="L9">
        <v>0</v>
      </c>
      <c r="M9">
        <v>1</v>
      </c>
      <c r="N9" t="s">
        <v>17</v>
      </c>
      <c r="O9" s="1">
        <v>0</v>
      </c>
      <c r="P9" s="2">
        <f t="shared" si="7"/>
        <v>3002373.1452054796</v>
      </c>
      <c r="Q9" s="3">
        <f t="shared" si="8"/>
        <v>475</v>
      </c>
      <c r="S9" s="13">
        <f t="shared" si="9"/>
        <v>158.20818300301292</v>
      </c>
      <c r="T9" s="2">
        <f t="shared" si="3"/>
        <v>750.59328630136986</v>
      </c>
      <c r="U9" s="2">
        <f t="shared" si="4"/>
        <v>1501.1865726027397</v>
      </c>
      <c r="V9" s="2">
        <f t="shared" si="10"/>
        <v>1505.6901323205479</v>
      </c>
      <c r="W9" s="13">
        <f>Q9/V9</f>
        <v>0.31546995613761303</v>
      </c>
      <c r="Z9" t="s">
        <v>87</v>
      </c>
      <c r="AA9">
        <v>1</v>
      </c>
    </row>
    <row r="10" spans="1:30" x14ac:dyDescent="0.2">
      <c r="A10" t="s">
        <v>38</v>
      </c>
      <c r="B10">
        <v>2015</v>
      </c>
      <c r="C10">
        <v>104000</v>
      </c>
      <c r="D10" t="s">
        <v>16</v>
      </c>
      <c r="E10">
        <v>30</v>
      </c>
      <c r="F10">
        <v>1</v>
      </c>
      <c r="G10">
        <v>0</v>
      </c>
      <c r="H10">
        <v>82.901406929999993</v>
      </c>
      <c r="I10">
        <v>8.3023015000000006E-2</v>
      </c>
      <c r="J10">
        <v>0</v>
      </c>
      <c r="K10">
        <v>0</v>
      </c>
      <c r="L10">
        <v>0</v>
      </c>
      <c r="M10">
        <v>1</v>
      </c>
      <c r="N10" t="s">
        <v>17</v>
      </c>
      <c r="O10" s="1">
        <v>0</v>
      </c>
      <c r="P10" s="2">
        <f t="shared" ref="P10" si="12">C10/365</f>
        <v>284.93150684931504</v>
      </c>
      <c r="R10" s="4">
        <f>H10</f>
        <v>82.901406929999993</v>
      </c>
      <c r="S10" s="13">
        <f>R10/P10</f>
        <v>0.29095205316778844</v>
      </c>
      <c r="T10" s="2"/>
      <c r="U10" s="2"/>
      <c r="V10" s="2"/>
      <c r="Z10" t="s">
        <v>88</v>
      </c>
      <c r="AA10">
        <v>4000</v>
      </c>
      <c r="AB10" t="s">
        <v>89</v>
      </c>
    </row>
    <row r="11" spans="1:30" x14ac:dyDescent="0.2">
      <c r="A11" t="s">
        <v>38</v>
      </c>
      <c r="B11">
        <v>2015</v>
      </c>
      <c r="C11">
        <v>1100000</v>
      </c>
      <c r="D11" t="s">
        <v>16</v>
      </c>
      <c r="E11">
        <v>30</v>
      </c>
      <c r="F11">
        <v>1</v>
      </c>
      <c r="G11">
        <v>0</v>
      </c>
      <c r="H11">
        <v>876.84180409999999</v>
      </c>
      <c r="I11">
        <v>8.3023015000000006E-2</v>
      </c>
      <c r="J11">
        <v>0</v>
      </c>
      <c r="K11">
        <v>0</v>
      </c>
      <c r="L11">
        <v>0</v>
      </c>
      <c r="M11">
        <v>1</v>
      </c>
      <c r="N11" t="s">
        <v>17</v>
      </c>
      <c r="O11" s="1">
        <v>0</v>
      </c>
      <c r="P11" s="2">
        <f t="shared" ref="P11:P18" si="13">C11/365</f>
        <v>3013.6986301369861</v>
      </c>
      <c r="R11" s="4">
        <f>H11</f>
        <v>876.84180409999999</v>
      </c>
      <c r="S11" s="13">
        <f t="shared" ref="S11:S18" si="14">R11/P11</f>
        <v>0.29095205317863637</v>
      </c>
      <c r="T11" s="2"/>
      <c r="U11" s="2"/>
      <c r="V11" s="2"/>
      <c r="AA11" t="s">
        <v>98</v>
      </c>
      <c r="AB11" t="s">
        <v>99</v>
      </c>
      <c r="AC11" t="s">
        <v>100</v>
      </c>
    </row>
    <row r="12" spans="1:30" x14ac:dyDescent="0.2">
      <c r="A12" t="s">
        <v>38</v>
      </c>
      <c r="B12">
        <v>2015</v>
      </c>
      <c r="C12">
        <v>1950000</v>
      </c>
      <c r="D12" t="s">
        <v>16</v>
      </c>
      <c r="E12">
        <v>30</v>
      </c>
      <c r="F12">
        <v>0.99012657900000001</v>
      </c>
      <c r="G12">
        <v>0</v>
      </c>
      <c r="H12">
        <v>1554.4013749999999</v>
      </c>
      <c r="I12">
        <v>0.101369429</v>
      </c>
      <c r="J12">
        <v>0</v>
      </c>
      <c r="K12">
        <v>0</v>
      </c>
      <c r="L12">
        <v>0</v>
      </c>
      <c r="M12">
        <v>1</v>
      </c>
      <c r="N12" t="s">
        <v>17</v>
      </c>
      <c r="O12" s="1">
        <v>0</v>
      </c>
      <c r="P12" s="2">
        <f t="shared" si="13"/>
        <v>5342.4657534246571</v>
      </c>
      <c r="R12" s="4">
        <f>H12</f>
        <v>1554.4013749999999</v>
      </c>
      <c r="S12" s="13">
        <f t="shared" si="14"/>
        <v>0.29095205224358978</v>
      </c>
      <c r="T12" s="2"/>
      <c r="U12" s="2"/>
      <c r="V12" s="2"/>
      <c r="Z12" t="s">
        <v>92</v>
      </c>
      <c r="AA12">
        <v>1150000</v>
      </c>
      <c r="AB12">
        <v>1150000</v>
      </c>
      <c r="AC12">
        <v>1150000</v>
      </c>
    </row>
    <row r="13" spans="1:30" x14ac:dyDescent="0.2">
      <c r="A13" t="s">
        <v>38</v>
      </c>
      <c r="B13">
        <v>2015</v>
      </c>
      <c r="C13">
        <v>3480000</v>
      </c>
      <c r="D13" t="s">
        <v>16</v>
      </c>
      <c r="E13">
        <v>30</v>
      </c>
      <c r="F13">
        <v>0.97467505300000001</v>
      </c>
      <c r="G13">
        <v>0</v>
      </c>
      <c r="H13">
        <v>2747.726482</v>
      </c>
      <c r="I13">
        <v>9.9969182000000004E-2</v>
      </c>
      <c r="J13">
        <v>0</v>
      </c>
      <c r="K13">
        <v>0</v>
      </c>
      <c r="L13">
        <v>0</v>
      </c>
      <c r="M13">
        <v>1</v>
      </c>
      <c r="N13" t="s">
        <v>17</v>
      </c>
      <c r="O13" s="1">
        <v>0</v>
      </c>
      <c r="P13" s="2">
        <f t="shared" si="13"/>
        <v>9534.2465753424658</v>
      </c>
      <c r="R13" s="4">
        <f>H13</f>
        <v>2747.726482</v>
      </c>
      <c r="S13" s="13">
        <f t="shared" si="14"/>
        <v>0.28819544997988505</v>
      </c>
      <c r="T13" s="2"/>
      <c r="U13" s="2"/>
      <c r="V13" s="2"/>
      <c r="Z13" t="s">
        <v>93</v>
      </c>
      <c r="AA13">
        <v>950000</v>
      </c>
      <c r="AB13">
        <v>950000</v>
      </c>
      <c r="AC13">
        <v>950000</v>
      </c>
    </row>
    <row r="14" spans="1:30" x14ac:dyDescent="0.2">
      <c r="A14" t="s">
        <v>38</v>
      </c>
      <c r="B14">
        <v>2015</v>
      </c>
      <c r="C14">
        <v>11000000</v>
      </c>
      <c r="D14" t="s">
        <v>16</v>
      </c>
      <c r="E14">
        <v>30</v>
      </c>
      <c r="F14">
        <v>1</v>
      </c>
      <c r="G14">
        <v>0</v>
      </c>
      <c r="H14">
        <v>8434.7492860000002</v>
      </c>
      <c r="I14">
        <v>0.108564508</v>
      </c>
      <c r="J14">
        <v>0</v>
      </c>
      <c r="K14">
        <v>0</v>
      </c>
      <c r="L14">
        <v>0</v>
      </c>
      <c r="M14">
        <v>1</v>
      </c>
      <c r="N14" t="s">
        <v>17</v>
      </c>
      <c r="O14" s="1">
        <v>0</v>
      </c>
      <c r="P14" s="2">
        <f t="shared" si="13"/>
        <v>30136.986301369863</v>
      </c>
      <c r="R14" s="4">
        <f>H14</f>
        <v>8434.7492860000002</v>
      </c>
      <c r="S14" s="13">
        <f t="shared" si="14"/>
        <v>0.27988031721727274</v>
      </c>
      <c r="T14" s="2"/>
      <c r="U14" s="2"/>
      <c r="V14" s="2"/>
      <c r="Z14" t="s">
        <v>106</v>
      </c>
      <c r="AA14" s="4">
        <f>232000</f>
        <v>232000</v>
      </c>
      <c r="AB14" s="4">
        <f t="shared" ref="AB14:AC14" si="15">232000</f>
        <v>232000</v>
      </c>
      <c r="AC14" s="4">
        <f t="shared" si="15"/>
        <v>232000</v>
      </c>
    </row>
    <row r="15" spans="1:30" x14ac:dyDescent="0.2">
      <c r="A15" t="s">
        <v>38</v>
      </c>
      <c r="B15">
        <v>2015</v>
      </c>
      <c r="C15">
        <v>34700000</v>
      </c>
      <c r="D15" t="s">
        <v>16</v>
      </c>
      <c r="E15">
        <v>30</v>
      </c>
      <c r="F15">
        <v>1</v>
      </c>
      <c r="G15">
        <v>0</v>
      </c>
      <c r="H15">
        <v>26720.697110000001</v>
      </c>
      <c r="I15">
        <v>0.112972791</v>
      </c>
      <c r="J15">
        <v>0</v>
      </c>
      <c r="K15">
        <v>0</v>
      </c>
      <c r="L15">
        <v>0</v>
      </c>
      <c r="M15">
        <v>1</v>
      </c>
      <c r="N15" t="s">
        <v>17</v>
      </c>
      <c r="O15" s="1">
        <v>0</v>
      </c>
      <c r="P15" s="2">
        <f t="shared" si="13"/>
        <v>95068.493150684924</v>
      </c>
      <c r="R15" s="4">
        <f>H15</f>
        <v>26720.697110000001</v>
      </c>
      <c r="S15" s="13">
        <f t="shared" si="14"/>
        <v>0.28106785144524499</v>
      </c>
      <c r="T15" s="2"/>
      <c r="U15" s="2"/>
      <c r="V15" s="2"/>
    </row>
    <row r="16" spans="1:30" x14ac:dyDescent="0.2">
      <c r="A16" t="s">
        <v>38</v>
      </c>
      <c r="B16">
        <v>2015</v>
      </c>
      <c r="C16">
        <v>110000000</v>
      </c>
      <c r="D16" t="s">
        <v>16</v>
      </c>
      <c r="E16">
        <v>30</v>
      </c>
      <c r="F16">
        <v>0.99856418400000002</v>
      </c>
      <c r="G16">
        <v>0</v>
      </c>
      <c r="H16">
        <v>84465.488370000006</v>
      </c>
      <c r="I16">
        <v>0.114678593</v>
      </c>
      <c r="J16">
        <v>0</v>
      </c>
      <c r="K16">
        <v>0</v>
      </c>
      <c r="L16">
        <v>0</v>
      </c>
      <c r="M16">
        <v>1</v>
      </c>
      <c r="N16" t="s">
        <v>17</v>
      </c>
      <c r="O16" s="1">
        <v>0</v>
      </c>
      <c r="P16" s="2">
        <f t="shared" si="13"/>
        <v>301369.8630136986</v>
      </c>
      <c r="R16" s="4">
        <f>H16</f>
        <v>84465.488370000006</v>
      </c>
      <c r="S16" s="13">
        <f t="shared" si="14"/>
        <v>0.28027184777318187</v>
      </c>
      <c r="T16" s="2"/>
      <c r="U16" s="2"/>
      <c r="V16" s="2"/>
      <c r="Z16" t="s">
        <v>94</v>
      </c>
      <c r="AA16" s="4">
        <f>$AA8*AA12+$AA9*AA13</f>
        <v>2100000</v>
      </c>
      <c r="AB16" s="4">
        <f t="shared" ref="AB16:AC16" si="16">$AA8*AB12+$AA9*AB13</f>
        <v>2100000</v>
      </c>
      <c r="AC16" s="4">
        <f t="shared" si="16"/>
        <v>2100000</v>
      </c>
    </row>
    <row r="17" spans="1:29" x14ac:dyDescent="0.2">
      <c r="A17" t="s">
        <v>38</v>
      </c>
      <c r="B17">
        <v>2015</v>
      </c>
      <c r="C17">
        <v>347000000</v>
      </c>
      <c r="D17" t="s">
        <v>16</v>
      </c>
      <c r="E17">
        <v>30</v>
      </c>
      <c r="F17">
        <v>1</v>
      </c>
      <c r="G17">
        <v>0</v>
      </c>
      <c r="H17">
        <v>266511.95059999998</v>
      </c>
      <c r="I17">
        <v>0.11507653299999999</v>
      </c>
      <c r="J17">
        <v>0</v>
      </c>
      <c r="K17">
        <v>0</v>
      </c>
      <c r="L17">
        <v>0</v>
      </c>
      <c r="M17">
        <v>1</v>
      </c>
      <c r="N17" t="s">
        <v>17</v>
      </c>
      <c r="O17" s="1">
        <v>0</v>
      </c>
      <c r="P17" s="2">
        <f t="shared" si="13"/>
        <v>950684.93150684936</v>
      </c>
      <c r="R17" s="4">
        <f>H17</f>
        <v>266511.95059999998</v>
      </c>
      <c r="S17" s="13">
        <f t="shared" si="14"/>
        <v>0.28033677800864548</v>
      </c>
      <c r="T17" s="2"/>
      <c r="U17" s="2"/>
      <c r="V17" s="2"/>
      <c r="Z17" t="s">
        <v>107</v>
      </c>
      <c r="AA17" s="3">
        <f>-PMT(0.1,15,1)</f>
        <v>0.13147377688737225</v>
      </c>
      <c r="AB17" s="3">
        <f t="shared" ref="AB17:AC17" si="17">-PMT(0.1,15,1)</f>
        <v>0.13147377688737225</v>
      </c>
      <c r="AC17" s="3">
        <f t="shared" si="17"/>
        <v>0.13147377688737225</v>
      </c>
    </row>
    <row r="18" spans="1:29" x14ac:dyDescent="0.2">
      <c r="A18" t="s">
        <v>38</v>
      </c>
      <c r="B18">
        <v>2015</v>
      </c>
      <c r="C18">
        <v>1100000000</v>
      </c>
      <c r="D18" t="s">
        <v>16</v>
      </c>
      <c r="E18">
        <v>30</v>
      </c>
      <c r="F18">
        <v>1</v>
      </c>
      <c r="G18">
        <v>0</v>
      </c>
      <c r="H18">
        <v>842316.94590000005</v>
      </c>
      <c r="I18">
        <v>0.11518302699999999</v>
      </c>
      <c r="J18">
        <v>0</v>
      </c>
      <c r="K18">
        <v>0</v>
      </c>
      <c r="L18">
        <v>0</v>
      </c>
      <c r="M18">
        <v>1</v>
      </c>
      <c r="N18" t="s">
        <v>17</v>
      </c>
      <c r="O18" s="1">
        <v>0</v>
      </c>
      <c r="P18" s="2">
        <f t="shared" si="13"/>
        <v>3013698.6301369863</v>
      </c>
      <c r="R18" s="4">
        <f>H18</f>
        <v>842316.94590000005</v>
      </c>
      <c r="S18" s="13">
        <f t="shared" si="14"/>
        <v>0.27949607750318184</v>
      </c>
      <c r="T18" s="2"/>
      <c r="U18" s="2"/>
      <c r="V18" s="2"/>
      <c r="Z18" t="s">
        <v>95</v>
      </c>
      <c r="AA18">
        <v>8000</v>
      </c>
      <c r="AB18">
        <v>8000</v>
      </c>
      <c r="AC18">
        <v>8000</v>
      </c>
    </row>
    <row r="19" spans="1:29" x14ac:dyDescent="0.2">
      <c r="Z19" t="s">
        <v>96</v>
      </c>
      <c r="AA19">
        <v>200</v>
      </c>
      <c r="AB19">
        <v>200</v>
      </c>
      <c r="AC19">
        <v>200</v>
      </c>
    </row>
    <row r="20" spans="1:29" x14ac:dyDescent="0.2">
      <c r="Y20" t="s">
        <v>104</v>
      </c>
      <c r="Z20" t="s">
        <v>97</v>
      </c>
      <c r="AA20" s="15">
        <f>AA16*AA17/(AA18*365*AA19)</f>
        <v>4.7276529360185229E-4</v>
      </c>
      <c r="AB20" s="15">
        <f t="shared" ref="AB20:AC20" si="18">AB16*AB17/(AB18*365*AB19)</f>
        <v>4.7276529360185229E-4</v>
      </c>
      <c r="AC20" s="15">
        <f t="shared" si="18"/>
        <v>4.7276529360185229E-4</v>
      </c>
    </row>
    <row r="21" spans="1:29" x14ac:dyDescent="0.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Z21" t="s">
        <v>103</v>
      </c>
      <c r="AA21" s="18">
        <f>AA20*AA24</f>
        <v>5.2004182296203755E-4</v>
      </c>
      <c r="AB21" s="18">
        <f t="shared" ref="AB21:AC21" si="19">AB20*AB24</f>
        <v>5.2004182296203755E-4</v>
      </c>
      <c r="AC21" s="18">
        <f t="shared" si="19"/>
        <v>5.2004182296203755E-4</v>
      </c>
    </row>
    <row r="22" spans="1:29" x14ac:dyDescent="0.2">
      <c r="A22" t="s">
        <v>120</v>
      </c>
      <c r="B22">
        <v>2015</v>
      </c>
      <c r="C22">
        <v>36500</v>
      </c>
      <c r="D22" t="s">
        <v>16</v>
      </c>
      <c r="E22">
        <v>30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4.8500000000000003E-4</v>
      </c>
      <c r="M22">
        <v>1</v>
      </c>
      <c r="N22" t="s">
        <v>17</v>
      </c>
      <c r="O22" s="1">
        <v>0</v>
      </c>
    </row>
    <row r="23" spans="1:29" x14ac:dyDescent="0.2">
      <c r="A23" t="s">
        <v>120</v>
      </c>
      <c r="B23">
        <v>2020</v>
      </c>
      <c r="C23">
        <v>36500</v>
      </c>
      <c r="D23" t="s">
        <v>16</v>
      </c>
      <c r="E23">
        <v>30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 s="10">
        <f>L22</f>
        <v>4.8500000000000003E-4</v>
      </c>
      <c r="M23">
        <v>1</v>
      </c>
      <c r="N23" t="s">
        <v>17</v>
      </c>
      <c r="O23" s="1">
        <v>0</v>
      </c>
      <c r="Z23" t="s">
        <v>97</v>
      </c>
      <c r="AA23" s="14">
        <f>AA14/($AA19*365*$AA18)</f>
        <v>3.9726027397260272E-4</v>
      </c>
      <c r="AB23" s="14">
        <f t="shared" ref="AB23:AC23" si="20">AB14/($AA19*365*$AA18)</f>
        <v>3.9726027397260272E-4</v>
      </c>
      <c r="AC23" s="14">
        <f t="shared" si="20"/>
        <v>3.9726027397260272E-4</v>
      </c>
    </row>
    <row r="24" spans="1:29" x14ac:dyDescent="0.2">
      <c r="A24" t="s">
        <v>120</v>
      </c>
      <c r="B24">
        <v>2025</v>
      </c>
      <c r="C24">
        <v>36500</v>
      </c>
      <c r="D24" t="s">
        <v>16</v>
      </c>
      <c r="E24">
        <v>30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 s="10">
        <f>AVERAGE(L23,L25)</f>
        <v>4.6250000000000002E-4</v>
      </c>
      <c r="M24">
        <v>1</v>
      </c>
      <c r="N24" t="s">
        <v>17</v>
      </c>
      <c r="O24" s="1">
        <v>0</v>
      </c>
      <c r="Y24" t="s">
        <v>105</v>
      </c>
      <c r="Z24" t="s">
        <v>102</v>
      </c>
      <c r="AA24">
        <v>1.1000000000000001</v>
      </c>
      <c r="AB24">
        <v>1.1000000000000001</v>
      </c>
      <c r="AC24">
        <v>1.1000000000000001</v>
      </c>
    </row>
    <row r="25" spans="1:29" x14ac:dyDescent="0.2">
      <c r="A25" t="s">
        <v>120</v>
      </c>
      <c r="B25">
        <v>2030</v>
      </c>
      <c r="C25">
        <v>36500</v>
      </c>
      <c r="D25" t="s">
        <v>16</v>
      </c>
      <c r="E25">
        <v>30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v>4.4000000000000002E-4</v>
      </c>
      <c r="M25">
        <v>1</v>
      </c>
      <c r="N25" t="s">
        <v>17</v>
      </c>
      <c r="O25" s="1">
        <v>0</v>
      </c>
      <c r="Z25" t="s">
        <v>103</v>
      </c>
      <c r="AA25" s="20">
        <f>AA24*AA23</f>
        <v>4.3698630136986303E-4</v>
      </c>
      <c r="AB25" s="20">
        <f t="shared" ref="AB25:AC25" si="21">AB24*AB23</f>
        <v>4.3698630136986303E-4</v>
      </c>
      <c r="AC25" s="20">
        <f t="shared" si="21"/>
        <v>4.3698630136986303E-4</v>
      </c>
    </row>
    <row r="27" spans="1:29" x14ac:dyDescent="0.2">
      <c r="Z27" t="s">
        <v>97</v>
      </c>
      <c r="AA27" s="21">
        <f>AA25+AA21</f>
        <v>9.5702812433190064E-4</v>
      </c>
      <c r="AB27" s="21">
        <f t="shared" ref="AB27:AC27" si="22">AB25+AB21</f>
        <v>9.5702812433190064E-4</v>
      </c>
      <c r="AC27" s="21">
        <f t="shared" si="22"/>
        <v>9.5702812433190064E-4</v>
      </c>
    </row>
    <row r="28" spans="1:29" x14ac:dyDescent="0.2">
      <c r="AA28">
        <v>6</v>
      </c>
      <c r="AB28" s="13"/>
      <c r="AC28" s="13"/>
    </row>
    <row r="29" spans="1:29" x14ac:dyDescent="0.2">
      <c r="AA29" s="13">
        <v>6</v>
      </c>
    </row>
    <row r="31" spans="1:29" x14ac:dyDescent="0.2">
      <c r="AA31" t="s">
        <v>98</v>
      </c>
      <c r="AB31" t="s">
        <v>99</v>
      </c>
      <c r="AC31" t="s">
        <v>100</v>
      </c>
    </row>
    <row r="32" spans="1:29" x14ac:dyDescent="0.2">
      <c r="Z32" t="s">
        <v>92</v>
      </c>
      <c r="AA32">
        <v>115000</v>
      </c>
      <c r="AB32">
        <v>115000</v>
      </c>
      <c r="AC32">
        <v>115000</v>
      </c>
    </row>
    <row r="33" spans="25:29" x14ac:dyDescent="0.2">
      <c r="Z33" t="s">
        <v>93</v>
      </c>
      <c r="AA33">
        <v>950000</v>
      </c>
      <c r="AB33">
        <v>950000</v>
      </c>
      <c r="AC33">
        <v>950000</v>
      </c>
    </row>
    <row r="34" spans="25:29" x14ac:dyDescent="0.2">
      <c r="Z34" t="s">
        <v>106</v>
      </c>
      <c r="AA34" s="4">
        <v>908305</v>
      </c>
      <c r="AB34" s="4">
        <v>908305</v>
      </c>
      <c r="AC34" s="4">
        <v>908305</v>
      </c>
    </row>
    <row r="36" spans="25:29" x14ac:dyDescent="0.2">
      <c r="Z36" t="s">
        <v>94</v>
      </c>
      <c r="AA36" s="4">
        <f>$AA28*AA32+$AA29*AA33</f>
        <v>6390000</v>
      </c>
      <c r="AB36" s="4">
        <f t="shared" ref="AB36:AC36" si="23">$AA28*AB32+$AA29*AB33</f>
        <v>6390000</v>
      </c>
      <c r="AC36" s="4">
        <f t="shared" si="23"/>
        <v>6390000</v>
      </c>
    </row>
    <row r="37" spans="25:29" x14ac:dyDescent="0.2">
      <c r="Z37" t="s">
        <v>107</v>
      </c>
      <c r="AA37" s="3">
        <f>-PMT(0.1,15,1)</f>
        <v>0.13147377688737225</v>
      </c>
      <c r="AB37" s="3">
        <f t="shared" ref="AB37:AC37" si="24">-PMT(0.1,15,1)</f>
        <v>0.13147377688737225</v>
      </c>
      <c r="AC37" s="3">
        <f t="shared" si="24"/>
        <v>0.13147377688737225</v>
      </c>
    </row>
    <row r="38" spans="25:29" x14ac:dyDescent="0.2">
      <c r="Z38" t="s">
        <v>95</v>
      </c>
      <c r="AA38">
        <v>19762</v>
      </c>
      <c r="AB38">
        <v>19762</v>
      </c>
      <c r="AC38">
        <v>19762</v>
      </c>
    </row>
    <row r="39" spans="25:29" x14ac:dyDescent="0.2">
      <c r="Z39" t="s">
        <v>96</v>
      </c>
      <c r="AA39">
        <v>500</v>
      </c>
      <c r="AB39">
        <v>500</v>
      </c>
      <c r="AC39">
        <v>500</v>
      </c>
    </row>
    <row r="40" spans="25:29" x14ac:dyDescent="0.2">
      <c r="Y40" t="s">
        <v>104</v>
      </c>
      <c r="Z40" t="s">
        <v>97</v>
      </c>
      <c r="AA40" s="15">
        <f>AA36*AA37/(AA38*365*AA39)</f>
        <v>2.3294115988767945E-4</v>
      </c>
      <c r="AB40" s="15">
        <f t="shared" ref="AB40" si="25">AB36*AB37/(AB38*365*AB39)</f>
        <v>2.3294115988767945E-4</v>
      </c>
      <c r="AC40" s="15">
        <f t="shared" ref="AC40" si="26">AC36*AC37/(AC38*365*AC39)</f>
        <v>2.3294115988767945E-4</v>
      </c>
    </row>
    <row r="41" spans="25:29" x14ac:dyDescent="0.2">
      <c r="Z41" t="s">
        <v>103</v>
      </c>
      <c r="AA41" s="18">
        <f>AA40*AA44</f>
        <v>2.5623527587644739E-4</v>
      </c>
      <c r="AB41" s="18">
        <f t="shared" ref="AB41" si="27">AB40*AB44</f>
        <v>2.5623527587644739E-4</v>
      </c>
      <c r="AC41" s="18">
        <f t="shared" ref="AC41" si="28">AC40*AC44</f>
        <v>2.5623527587644739E-4</v>
      </c>
    </row>
    <row r="43" spans="25:29" x14ac:dyDescent="0.2">
      <c r="Z43" t="s">
        <v>97</v>
      </c>
      <c r="AA43" s="14">
        <f>AA34/($AA39*365*$AA38)</f>
        <v>2.5184767223105644E-4</v>
      </c>
      <c r="AB43" s="14">
        <f t="shared" ref="AB43:AC43" si="29">AB34/($AA39*365*$AA38)</f>
        <v>2.5184767223105644E-4</v>
      </c>
      <c r="AC43" s="14">
        <f t="shared" si="29"/>
        <v>2.5184767223105644E-4</v>
      </c>
    </row>
    <row r="44" spans="25:29" x14ac:dyDescent="0.2">
      <c r="Y44" t="s">
        <v>105</v>
      </c>
      <c r="Z44" t="s">
        <v>102</v>
      </c>
      <c r="AA44">
        <v>1.1000000000000001</v>
      </c>
      <c r="AB44">
        <v>1.1000000000000001</v>
      </c>
      <c r="AC44">
        <v>1.1000000000000001</v>
      </c>
    </row>
    <row r="45" spans="25:29" x14ac:dyDescent="0.2">
      <c r="Z45" t="s">
        <v>103</v>
      </c>
      <c r="AA45" s="20">
        <f>AA44*AA43</f>
        <v>2.7703243945416211E-4</v>
      </c>
      <c r="AB45" s="20">
        <f t="shared" ref="AB45" si="30">AB44*AB43</f>
        <v>2.7703243945416211E-4</v>
      </c>
      <c r="AC45" s="20">
        <f t="shared" ref="AC45" si="31">AC44*AC43</f>
        <v>2.7703243945416211E-4</v>
      </c>
    </row>
    <row r="47" spans="25:29" x14ac:dyDescent="0.2">
      <c r="Z47" t="s">
        <v>97</v>
      </c>
      <c r="AA47" s="21">
        <f>AA45+AA41</f>
        <v>5.3326771533060945E-4</v>
      </c>
      <c r="AB47" s="21">
        <f t="shared" ref="AB47:AC47" si="32">AB45+AB41</f>
        <v>5.3326771533060945E-4</v>
      </c>
      <c r="AC47" s="21">
        <f t="shared" si="32"/>
        <v>5.3326771533060945E-4</v>
      </c>
    </row>
    <row r="48" spans="25:29" x14ac:dyDescent="0.2">
      <c r="AA48" s="13"/>
      <c r="AB48" s="13"/>
      <c r="AC48" s="13"/>
    </row>
    <row r="50" spans="26:29" x14ac:dyDescent="0.2">
      <c r="Z50" t="s">
        <v>116</v>
      </c>
    </row>
    <row r="51" spans="26:29" x14ac:dyDescent="0.2">
      <c r="AA51">
        <v>9.8000000000000004E-2</v>
      </c>
      <c r="AB51" t="s">
        <v>117</v>
      </c>
      <c r="AC51">
        <v>0.13300000000000001</v>
      </c>
    </row>
    <row r="52" spans="26:29" x14ac:dyDescent="0.2">
      <c r="AA52">
        <v>202</v>
      </c>
      <c r="AB52" t="s">
        <v>118</v>
      </c>
      <c r="AC52">
        <v>302</v>
      </c>
    </row>
    <row r="53" spans="26:29" x14ac:dyDescent="0.2">
      <c r="AA53" s="16">
        <f>AA51/AA52</f>
        <v>4.8514851485148515E-4</v>
      </c>
      <c r="AB53" t="s">
        <v>97</v>
      </c>
      <c r="AC53" s="16">
        <f>AC51/AC52</f>
        <v>4.4039735099337752E-4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delivery-costs_CY_vartruck</vt:lpstr>
      <vt:lpstr>GH2 Terminals</vt:lpstr>
      <vt:lpstr>GH2 Terminals Penev</vt:lpstr>
      <vt:lpstr>LH2 Terminals</vt:lpstr>
      <vt:lpstr>GH2 Trucks</vt:lpstr>
      <vt:lpstr>LH2 Trucks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Yang</dc:creator>
  <cp:lastModifiedBy>Chris Yang</cp:lastModifiedBy>
  <dcterms:created xsi:type="dcterms:W3CDTF">2023-03-22T21:45:26Z</dcterms:created>
  <dcterms:modified xsi:type="dcterms:W3CDTF">2023-03-28T00:39:25Z</dcterms:modified>
</cp:coreProperties>
</file>