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slicerCaches/slicerCache7.xml" ContentType="application/vnd.ms-excel.slicerCache+xml"/>
  <Override PartName="/xl/slicerCaches/slicerCache8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fileSharing readOnlyRecommended="1"/>
  <workbookPr/>
  <mc:AlternateContent xmlns:mc="http://schemas.openxmlformats.org/markup-compatibility/2006">
    <mc:Choice Requires="x15">
      <x15ac:absPath xmlns:x15ac="http://schemas.microsoft.com/office/spreadsheetml/2010/11/ac" url="D:\Projetos\comercial2\mai-2023\"/>
    </mc:Choice>
  </mc:AlternateContent>
  <xr:revisionPtr revIDLastSave="0" documentId="13_ncr:1_{DAE5D03C-8BC6-4C3C-89BD-22D9A184DEDD}" xr6:coauthVersionLast="45" xr6:coauthVersionMax="47" xr10:uidLastSave="{00000000-0000-0000-0000-000000000000}"/>
  <bookViews>
    <workbookView xWindow="-120" yWindow="-120" windowWidth="24240" windowHeight="13140" activeTab="1" xr2:uid="{00000000-000D-0000-FFFF-FFFF00000000}"/>
  </bookViews>
  <sheets>
    <sheet name="FORNECEDOR " sheetId="3" r:id="rId1"/>
    <sheet name="Gerenciador de compras" sheetId="1" r:id="rId2"/>
    <sheet name="Análise" sheetId="2" r:id="rId3"/>
  </sheets>
  <externalReferences>
    <externalReference r:id="rId4"/>
    <externalReference r:id="rId5"/>
  </externalReferences>
  <definedNames>
    <definedName name="_xlnm._FilterDatabase" localSheetId="1" hidden="1">'Gerenciador de compras'!$B$7:$X$88</definedName>
    <definedName name="SegmentaçãodeDados_ACOMPANHAMENTO_DO_PRAZO">#N/A</definedName>
    <definedName name="SegmentaçãodeDados_DATA">#N/A</definedName>
    <definedName name="SegmentaçãodeDados_DESTINO">#N/A</definedName>
    <definedName name="SegmentaçãodeDados_EMPRESA">#N/A</definedName>
    <definedName name="SegmentaçãodeDados_FACÇÃO">#N/A</definedName>
    <definedName name="SegmentaçãodeDados_PEDIDO_NUMERO">#N/A</definedName>
    <definedName name="SegmentaçãodeDados_PRODUTO">#N/A</definedName>
    <definedName name="SegmentaçãodeDados_STATUS_DE_PRODUÇÃO">#N/A</definedName>
  </definedNames>
  <calcPr calcId="181029"/>
  <pivotCaches>
    <pivotCache cacheId="0" r:id="rId6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7"/>
        <x14:slicerCache r:id="rId8"/>
        <x14:slicerCache r:id="rId9"/>
        <x14:slicerCache r:id="rId10"/>
        <x14:slicerCache r:id="rId11"/>
        <x14:slicerCache r:id="rId12"/>
        <x14:slicerCache r:id="rId13"/>
        <x14:slicerCache r:id="rId14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88" i="1" l="1"/>
  <c r="P88" i="1" s="1"/>
  <c r="Q88" i="1"/>
  <c r="S88" i="1" s="1"/>
  <c r="U88" i="1"/>
  <c r="O87" i="1"/>
  <c r="P87" i="1" s="1"/>
  <c r="Q87" i="1"/>
  <c r="S87" i="1" s="1"/>
  <c r="U87" i="1"/>
  <c r="O86" i="1"/>
  <c r="P86" i="1" s="1"/>
  <c r="Q86" i="1"/>
  <c r="S86" i="1" s="1"/>
  <c r="U86" i="1"/>
  <c r="O85" i="1"/>
  <c r="P85" i="1" s="1"/>
  <c r="Q85" i="1"/>
  <c r="S85" i="1" s="1"/>
  <c r="U85" i="1"/>
  <c r="O84" i="1"/>
  <c r="P84" i="1" s="1"/>
  <c r="Q84" i="1"/>
  <c r="S84" i="1" s="1"/>
  <c r="U84" i="1"/>
  <c r="O83" i="1"/>
  <c r="P83" i="1" s="1"/>
  <c r="Q83" i="1"/>
  <c r="S83" i="1" s="1"/>
  <c r="U83" i="1"/>
  <c r="U10" i="1"/>
  <c r="U36" i="1"/>
  <c r="U40" i="1"/>
  <c r="U58" i="1"/>
  <c r="U73" i="1"/>
  <c r="O82" i="1"/>
  <c r="P82" i="1" s="1"/>
  <c r="Q82" i="1"/>
  <c r="S82" i="1" s="1"/>
  <c r="U82" i="1"/>
  <c r="O81" i="1"/>
  <c r="P81" i="1" s="1"/>
  <c r="Q81" i="1"/>
  <c r="S81" i="1" s="1"/>
  <c r="U81" i="1"/>
  <c r="O80" i="1" l="1"/>
  <c r="P80" i="1" s="1"/>
  <c r="Q80" i="1"/>
  <c r="S80" i="1" s="1"/>
  <c r="U80" i="1"/>
  <c r="O79" i="1"/>
  <c r="P79" i="1" s="1"/>
  <c r="Q79" i="1"/>
  <c r="S79" i="1" s="1"/>
  <c r="U79" i="1"/>
  <c r="O78" i="1"/>
  <c r="P78" i="1" s="1"/>
  <c r="Q78" i="1"/>
  <c r="S78" i="1" s="1"/>
  <c r="U78" i="1"/>
  <c r="O77" i="1"/>
  <c r="P77" i="1" s="1"/>
  <c r="Q77" i="1"/>
  <c r="S77" i="1" s="1"/>
  <c r="U77" i="1"/>
  <c r="O76" i="1"/>
  <c r="P76" i="1" s="1"/>
  <c r="Q76" i="1"/>
  <c r="S76" i="1" s="1"/>
  <c r="U76" i="1"/>
  <c r="O75" i="1"/>
  <c r="P75" i="1" s="1"/>
  <c r="Q75" i="1"/>
  <c r="S75" i="1" s="1"/>
  <c r="U75" i="1"/>
  <c r="O74" i="1"/>
  <c r="P74" i="1" s="1"/>
  <c r="Q74" i="1"/>
  <c r="S74" i="1" s="1"/>
  <c r="U74" i="1"/>
  <c r="O73" i="1" l="1"/>
  <c r="Q73" i="1"/>
  <c r="S73" i="1" s="1"/>
  <c r="Q36" i="1"/>
  <c r="S36" i="1" s="1"/>
  <c r="O36" i="1"/>
  <c r="P36" i="1" s="1"/>
  <c r="O72" i="1" l="1"/>
  <c r="Q72" i="1"/>
  <c r="S72" i="1" s="1"/>
  <c r="U72" i="1"/>
  <c r="O71" i="1"/>
  <c r="Q71" i="1"/>
  <c r="S71" i="1" s="1"/>
  <c r="U71" i="1"/>
  <c r="O70" i="1"/>
  <c r="Q70" i="1"/>
  <c r="S70" i="1" s="1"/>
  <c r="U70" i="1"/>
  <c r="O69" i="1"/>
  <c r="Q69" i="1"/>
  <c r="S69" i="1" s="1"/>
  <c r="U69" i="1"/>
  <c r="O68" i="1"/>
  <c r="Q68" i="1"/>
  <c r="S68" i="1" s="1"/>
  <c r="U68" i="1"/>
  <c r="O67" i="1"/>
  <c r="Q67" i="1"/>
  <c r="S67" i="1" s="1"/>
  <c r="U67" i="1"/>
  <c r="O66" i="1"/>
  <c r="Q66" i="1"/>
  <c r="S66" i="1" s="1"/>
  <c r="U66" i="1"/>
  <c r="O65" i="1" l="1"/>
  <c r="Q65" i="1"/>
  <c r="S65" i="1" s="1"/>
  <c r="U65" i="1"/>
  <c r="O64" i="1"/>
  <c r="Q64" i="1"/>
  <c r="S64" i="1" s="1"/>
  <c r="U64" i="1"/>
  <c r="O63" i="1"/>
  <c r="Q63" i="1"/>
  <c r="S63" i="1" s="1"/>
  <c r="U63" i="1"/>
  <c r="O62" i="1"/>
  <c r="Q62" i="1"/>
  <c r="S62" i="1" s="1"/>
  <c r="U62" i="1"/>
  <c r="O61" i="1"/>
  <c r="Q61" i="1"/>
  <c r="S61" i="1" s="1"/>
  <c r="U61" i="1"/>
  <c r="O60" i="1"/>
  <c r="Q60" i="1"/>
  <c r="S60" i="1" s="1"/>
  <c r="U60" i="1"/>
  <c r="O59" i="1" l="1"/>
  <c r="Q59" i="1"/>
  <c r="S59" i="1" s="1"/>
  <c r="U59" i="1"/>
  <c r="O58" i="1" l="1"/>
  <c r="Q58" i="1"/>
  <c r="S58" i="1" s="1"/>
  <c r="O57" i="1" l="1"/>
  <c r="Q57" i="1"/>
  <c r="S57" i="1" s="1"/>
  <c r="U57" i="1"/>
  <c r="O56" i="1" l="1"/>
  <c r="Q56" i="1"/>
  <c r="S56" i="1" s="1"/>
  <c r="U56" i="1"/>
  <c r="O55" i="1" l="1"/>
  <c r="Q55" i="1"/>
  <c r="S55" i="1" s="1"/>
  <c r="U55" i="1"/>
  <c r="O54" i="1" l="1"/>
  <c r="Q54" i="1"/>
  <c r="S54" i="1" s="1"/>
  <c r="U54" i="1"/>
  <c r="O53" i="1"/>
  <c r="Q53" i="1"/>
  <c r="S53" i="1" s="1"/>
  <c r="U53" i="1"/>
  <c r="O52" i="1"/>
  <c r="Q52" i="1"/>
  <c r="S52" i="1" s="1"/>
  <c r="U52" i="1"/>
  <c r="O51" i="1" l="1"/>
  <c r="Q51" i="1"/>
  <c r="S51" i="1" s="1"/>
  <c r="U51" i="1"/>
  <c r="O50" i="1" l="1"/>
  <c r="Q50" i="1"/>
  <c r="S50" i="1" s="1"/>
  <c r="U50" i="1"/>
  <c r="O49" i="1" l="1"/>
  <c r="Q49" i="1"/>
  <c r="S49" i="1" s="1"/>
  <c r="U49" i="1"/>
  <c r="O48" i="1"/>
  <c r="Q48" i="1"/>
  <c r="S48" i="1" s="1"/>
  <c r="U48" i="1"/>
  <c r="O47" i="1"/>
  <c r="Q47" i="1"/>
  <c r="S47" i="1" s="1"/>
  <c r="U47" i="1"/>
  <c r="O46" i="1"/>
  <c r="Q46" i="1"/>
  <c r="S46" i="1" s="1"/>
  <c r="U46" i="1"/>
  <c r="O45" i="1"/>
  <c r="Q45" i="1"/>
  <c r="S45" i="1" s="1"/>
  <c r="U45" i="1"/>
  <c r="O44" i="1"/>
  <c r="Q44" i="1"/>
  <c r="S44" i="1" s="1"/>
  <c r="U44" i="1"/>
  <c r="O43" i="1" l="1"/>
  <c r="Q43" i="1"/>
  <c r="S43" i="1" s="1"/>
  <c r="U43" i="1"/>
  <c r="O42" i="1"/>
  <c r="Q42" i="1"/>
  <c r="S42" i="1" s="1"/>
  <c r="U42" i="1"/>
  <c r="O41" i="1"/>
  <c r="Q41" i="1"/>
  <c r="S41" i="1" s="1"/>
  <c r="U41" i="1"/>
  <c r="O40" i="1" l="1"/>
  <c r="Q40" i="1"/>
  <c r="S40" i="1" s="1"/>
  <c r="O39" i="1" l="1"/>
  <c r="Q39" i="1"/>
  <c r="S39" i="1" s="1"/>
  <c r="U39" i="1"/>
  <c r="O38" i="1" l="1"/>
  <c r="Q38" i="1"/>
  <c r="S38" i="1" s="1"/>
  <c r="U38" i="1"/>
  <c r="O37" i="1" l="1"/>
  <c r="Q37" i="1"/>
  <c r="S37" i="1" s="1"/>
  <c r="U37" i="1"/>
  <c r="O35" i="1" l="1"/>
  <c r="Q35" i="1"/>
  <c r="S35" i="1" s="1"/>
  <c r="U35" i="1"/>
  <c r="O34" i="1"/>
  <c r="Q34" i="1"/>
  <c r="S34" i="1" s="1"/>
  <c r="U34" i="1"/>
  <c r="O33" i="1"/>
  <c r="Q33" i="1"/>
  <c r="S33" i="1" s="1"/>
  <c r="U33" i="1"/>
  <c r="O32" i="1" l="1"/>
  <c r="Q32" i="1"/>
  <c r="S32" i="1" s="1"/>
  <c r="U32" i="1"/>
  <c r="O31" i="1"/>
  <c r="P31" i="1" s="1"/>
  <c r="Q31" i="1"/>
  <c r="S31" i="1" s="1"/>
  <c r="U31" i="1"/>
  <c r="O30" i="1"/>
  <c r="P30" i="1" s="1"/>
  <c r="Q30" i="1"/>
  <c r="U30" i="1"/>
  <c r="O29" i="1" l="1"/>
  <c r="Q29" i="1"/>
  <c r="S29" i="1" s="1"/>
  <c r="U29" i="1"/>
  <c r="O28" i="1" l="1"/>
  <c r="Q28" i="1"/>
  <c r="S28" i="1" s="1"/>
  <c r="U28" i="1"/>
  <c r="O27" i="1" l="1"/>
  <c r="Q27" i="1"/>
  <c r="S27" i="1" s="1"/>
  <c r="U27" i="1"/>
  <c r="O26" i="1" l="1"/>
  <c r="Q26" i="1"/>
  <c r="S26" i="1" s="1"/>
  <c r="U26" i="1"/>
  <c r="O25" i="1" l="1"/>
  <c r="Q25" i="1"/>
  <c r="S25" i="1" s="1"/>
  <c r="O24" i="1" l="1"/>
  <c r="P24" i="1" s="1"/>
  <c r="Q24" i="1"/>
  <c r="S24" i="1" s="1"/>
  <c r="U24" i="1"/>
  <c r="O23" i="1"/>
  <c r="P23" i="1" s="1"/>
  <c r="Q23" i="1"/>
  <c r="S23" i="1" s="1"/>
  <c r="U23" i="1"/>
  <c r="O22" i="1" l="1"/>
  <c r="P22" i="1" s="1"/>
  <c r="Q22" i="1"/>
  <c r="S22" i="1" s="1"/>
  <c r="U22" i="1"/>
  <c r="O21" i="1" l="1"/>
  <c r="P21" i="1" s="1"/>
  <c r="Q21" i="1"/>
  <c r="S21" i="1" s="1"/>
  <c r="U21" i="1"/>
  <c r="O20" i="1"/>
  <c r="P20" i="1" s="1"/>
  <c r="Q20" i="1"/>
  <c r="S20" i="1" s="1"/>
  <c r="U20" i="1"/>
  <c r="O19" i="1"/>
  <c r="P19" i="1" s="1"/>
  <c r="Q19" i="1"/>
  <c r="S19" i="1" s="1"/>
  <c r="U19" i="1"/>
  <c r="O18" i="1" l="1"/>
  <c r="P18" i="1" s="1"/>
  <c r="Q18" i="1"/>
  <c r="S18" i="1" s="1"/>
  <c r="U18" i="1"/>
  <c r="O17" i="1" l="1"/>
  <c r="P17" i="1" s="1"/>
  <c r="Q17" i="1"/>
  <c r="S17" i="1" s="1"/>
  <c r="U17" i="1"/>
  <c r="O16" i="1" l="1"/>
  <c r="P16" i="1" s="1"/>
  <c r="Q16" i="1"/>
  <c r="S16" i="1" s="1"/>
  <c r="U16" i="1"/>
  <c r="O15" i="1" l="1"/>
  <c r="P15" i="1" s="1"/>
  <c r="Q15" i="1"/>
  <c r="S15" i="1" s="1"/>
  <c r="U15" i="1"/>
  <c r="O14" i="1" l="1"/>
  <c r="P14" i="1" s="1"/>
  <c r="Q14" i="1"/>
  <c r="S14" i="1" s="1"/>
  <c r="U14" i="1"/>
  <c r="O13" i="1" l="1"/>
  <c r="P13" i="1" s="1"/>
  <c r="Q13" i="1"/>
  <c r="S13" i="1" s="1"/>
  <c r="U13" i="1"/>
  <c r="O12" i="1" l="1"/>
  <c r="Q12" i="1"/>
  <c r="S12" i="1" s="1"/>
  <c r="U12" i="1"/>
  <c r="O11" i="1" l="1"/>
  <c r="Q11" i="1"/>
  <c r="S11" i="1" s="1"/>
  <c r="U11" i="1"/>
  <c r="O10" i="1"/>
  <c r="Q10" i="1"/>
  <c r="S10" i="1" s="1"/>
  <c r="U8" i="1" l="1"/>
  <c r="Q8" i="1"/>
  <c r="S8" i="1" s="1"/>
  <c r="O8" i="1"/>
  <c r="O9" i="1" l="1"/>
  <c r="Q9" i="1"/>
  <c r="S9" i="1" s="1"/>
  <c r="U9" i="1"/>
  <c r="V5" i="1" l="1"/>
  <c r="R5" i="1" l="1"/>
  <c r="Q5" i="1" l="1"/>
  <c r="S5" i="1" s="1"/>
  <c r="X5" i="1" l="1"/>
  <c r="B3" i="1"/>
  <c r="P40" i="1" l="1"/>
  <c r="P73" i="1"/>
  <c r="P58" i="1"/>
  <c r="P25" i="1"/>
  <c r="P9" i="1"/>
  <c r="P10" i="1"/>
  <c r="P8" i="1"/>
  <c r="P12" i="1"/>
  <c r="P26" i="1"/>
  <c r="P27" i="1"/>
  <c r="P28" i="1"/>
  <c r="P32" i="1"/>
  <c r="P34" i="1"/>
  <c r="P38" i="1"/>
  <c r="P43" i="1"/>
  <c r="P44" i="1"/>
  <c r="P46" i="1"/>
  <c r="P48" i="1"/>
  <c r="P11" i="1"/>
  <c r="P29" i="1"/>
  <c r="P33" i="1"/>
  <c r="P35" i="1"/>
  <c r="P37" i="1"/>
  <c r="P41" i="1"/>
  <c r="P47" i="1"/>
  <c r="P52" i="1"/>
  <c r="P54" i="1"/>
  <c r="P55" i="1"/>
  <c r="P61" i="1"/>
  <c r="P63" i="1"/>
  <c r="P65" i="1"/>
  <c r="P67" i="1"/>
  <c r="P68" i="1"/>
  <c r="P71" i="1"/>
  <c r="P39" i="1"/>
  <c r="P42" i="1"/>
  <c r="P45" i="1"/>
  <c r="P49" i="1"/>
  <c r="P50" i="1"/>
  <c r="P51" i="1"/>
  <c r="P53" i="1"/>
  <c r="P56" i="1"/>
  <c r="P57" i="1"/>
  <c r="P59" i="1"/>
  <c r="P60" i="1"/>
  <c r="P62" i="1"/>
  <c r="P64" i="1"/>
  <c r="P66" i="1"/>
  <c r="P69" i="1"/>
  <c r="P70" i="1"/>
  <c r="P72" i="1"/>
</calcChain>
</file>

<file path=xl/sharedStrings.xml><?xml version="1.0" encoding="utf-8"?>
<sst xmlns="http://schemas.openxmlformats.org/spreadsheetml/2006/main" count="400" uniqueCount="156">
  <si>
    <t>PREV DE ENTREGA</t>
  </si>
  <si>
    <t>QUANT ENTREGUE</t>
  </si>
  <si>
    <t>OBS</t>
  </si>
  <si>
    <t>QUANT ENVIADA</t>
  </si>
  <si>
    <t>DATA ENTREGA</t>
  </si>
  <si>
    <t>ACOMPANHAMENTO DO PRAZO</t>
  </si>
  <si>
    <t>PRODUTO</t>
  </si>
  <si>
    <t>PEDIDO NUMERO</t>
  </si>
  <si>
    <t>PAGO</t>
  </si>
  <si>
    <t>DATA</t>
  </si>
  <si>
    <t>BATISTA</t>
  </si>
  <si>
    <t>FATIMA</t>
  </si>
  <si>
    <t>FORNECEDOR</t>
  </si>
  <si>
    <t>V</t>
  </si>
  <si>
    <t xml:space="preserve">GERENCIADOR DE COMPRAS </t>
  </si>
  <si>
    <t>FALTA</t>
  </si>
  <si>
    <t>(Tudo)</t>
  </si>
  <si>
    <t>PREÇO UNITARIO</t>
  </si>
  <si>
    <t xml:space="preserve">VALOR A PAGAR POR ITEM </t>
  </si>
  <si>
    <t>FERNANDO</t>
  </si>
  <si>
    <t>LUIZA</t>
  </si>
  <si>
    <t>VERA</t>
  </si>
  <si>
    <t xml:space="preserve">DIA DO PAGNTO </t>
  </si>
  <si>
    <t>FALTA PAGAR</t>
  </si>
  <si>
    <t>JANAINA</t>
  </si>
  <si>
    <t>ROSELI</t>
  </si>
  <si>
    <t>MARISA</t>
  </si>
  <si>
    <t>VALE</t>
  </si>
  <si>
    <t xml:space="preserve">TOTAL A RECEBER </t>
  </si>
  <si>
    <t>DATA VALE</t>
  </si>
  <si>
    <t>MÊS</t>
  </si>
  <si>
    <t>-</t>
  </si>
  <si>
    <t>BONE GMJF</t>
  </si>
  <si>
    <t>BONE MARIANA</t>
  </si>
  <si>
    <t>S/N</t>
  </si>
  <si>
    <t>JAPONA CONSELHEIRO LAFA</t>
  </si>
  <si>
    <t>LUCIMARY</t>
  </si>
  <si>
    <t>BONE NOVA SERRANA</t>
  </si>
  <si>
    <t>4927-AP</t>
  </si>
  <si>
    <t>4948-AP</t>
  </si>
  <si>
    <t>4991-AP</t>
  </si>
  <si>
    <t>CALCA SOCIAL FEMININO</t>
  </si>
  <si>
    <t>CAMISA SOCIAL FEMININO</t>
  </si>
  <si>
    <t>CALCA SOCIAL MASCULINO</t>
  </si>
  <si>
    <t>CAMISA SOCIAL MASCULINO</t>
  </si>
  <si>
    <t xml:space="preserve">SHORT DRY VERDE </t>
  </si>
  <si>
    <t>14/02/202</t>
  </si>
  <si>
    <t>5026-AP</t>
  </si>
  <si>
    <t>BONE LAGE DO MURIAE</t>
  </si>
  <si>
    <t>CAMISA PV AZUL MARINHO</t>
  </si>
  <si>
    <t>SUSPENSORIO CAMPO</t>
  </si>
  <si>
    <t>5052-AP</t>
  </si>
  <si>
    <t>5065-AP</t>
  </si>
  <si>
    <t>BONE GMJF AMBIENTAL</t>
  </si>
  <si>
    <t>5075-AP</t>
  </si>
  <si>
    <t>BONE ITABIRITO - BRIGADA</t>
  </si>
  <si>
    <t>5104-AP</t>
  </si>
  <si>
    <t>BONE PETROPOLIS</t>
  </si>
  <si>
    <t>5117-AP</t>
  </si>
  <si>
    <t>BONE SÃO JOAO DEL REI</t>
  </si>
  <si>
    <t>5136-AP</t>
  </si>
  <si>
    <t>BONE ASTOLFO DUTRA</t>
  </si>
  <si>
    <t>5138-AP</t>
  </si>
  <si>
    <t>BONE MIRACEMA DEMUTRAN</t>
  </si>
  <si>
    <t>5149-AP</t>
  </si>
  <si>
    <t>BONE JUIZ DE FORA</t>
  </si>
  <si>
    <t>CAMISA POLO JUIZ DE FORA</t>
  </si>
  <si>
    <t>5168-AP</t>
  </si>
  <si>
    <t>ORGANIZADOR T10</t>
  </si>
  <si>
    <t>ROSINHA</t>
  </si>
  <si>
    <t>5210-AP</t>
  </si>
  <si>
    <t>BONE PRETO APERIBÉ</t>
  </si>
  <si>
    <t>5211-AP</t>
  </si>
  <si>
    <t>BONÉ BRANCO CONSELHEIRO</t>
  </si>
  <si>
    <t>JAPONA IGUARG M.PEREIRA</t>
  </si>
  <si>
    <t>5307-AP</t>
  </si>
  <si>
    <t>BONE AZUL DIAMANTINA</t>
  </si>
  <si>
    <t>5311-AP</t>
  </si>
  <si>
    <t>BONE PRETO NARDELLI</t>
  </si>
  <si>
    <t>5314-AP</t>
  </si>
  <si>
    <t>BONE PRETO GMJF</t>
  </si>
  <si>
    <t>5334-AP</t>
  </si>
  <si>
    <t>BONE PRETO PORCIUNCULA</t>
  </si>
  <si>
    <t>BONE PRETO JUIZ DE FORA</t>
  </si>
  <si>
    <t>5406-AP</t>
  </si>
  <si>
    <t>BONE AZUL OURO PRETO</t>
  </si>
  <si>
    <t>5407-AP</t>
  </si>
  <si>
    <t>BONE AZUL / BRANCO SJDR</t>
  </si>
  <si>
    <t>5430-AP</t>
  </si>
  <si>
    <t>BONE VERDE GUAPIMIRIM</t>
  </si>
  <si>
    <t>MAIA</t>
  </si>
  <si>
    <t>COSTURA DE DIVISAS</t>
  </si>
  <si>
    <t>COLETE DESTROIER VERDE</t>
  </si>
  <si>
    <t>JAPONA M.PEREIRA</t>
  </si>
  <si>
    <t>CORTE UNIFORME SOCIAL</t>
  </si>
  <si>
    <t>CALCA TACTEL MARIANA</t>
  </si>
  <si>
    <t>JAQUETA TACTEL MARIANA</t>
  </si>
  <si>
    <t>ISABEL</t>
  </si>
  <si>
    <t>CAMISA PV OUROTRAN</t>
  </si>
  <si>
    <t>JOTA FARDAS</t>
  </si>
  <si>
    <t>BONE PRETO AREAL</t>
  </si>
  <si>
    <t>CALCA OP AZUL MARINHO</t>
  </si>
  <si>
    <t>CAMISA AZUL JUIZ DE FORA</t>
  </si>
  <si>
    <t>GANDOLETA M.CURTA</t>
  </si>
  <si>
    <t>CONJUNTO CMF NOVO</t>
  </si>
  <si>
    <t>CAMISA PV CATANDUVA</t>
  </si>
  <si>
    <t>CAMISA PV VERDE CARMO</t>
  </si>
  <si>
    <t>CONJUNTO SLIM RIP STOP</t>
  </si>
  <si>
    <t>BERMUDA LYCRA</t>
  </si>
  <si>
    <t>CAMISA POLO AZUL LOJA</t>
  </si>
  <si>
    <t>CAMISA PV PRETA LOJA</t>
  </si>
  <si>
    <t>COLETE VERDE DEMUTRAN</t>
  </si>
  <si>
    <t>BANDEIRA TG SGT EVERALDO</t>
  </si>
  <si>
    <t>CAMISA PV BRANCA LOJA</t>
  </si>
  <si>
    <t>GANDOLA GMJF GUARDA</t>
  </si>
  <si>
    <t>PAGO 23/12/2022</t>
  </si>
  <si>
    <t>GANDOLETA DIGITAL CINZA</t>
  </si>
  <si>
    <t>PAGO 24/06/2022</t>
  </si>
  <si>
    <t>PAGO 30/12/2022</t>
  </si>
  <si>
    <t>VASSOURAS</t>
  </si>
  <si>
    <t>BONE TACTEL AZUL MARINHO</t>
  </si>
  <si>
    <t>SJDR</t>
  </si>
  <si>
    <t>BONE RIP STOP AZUL MAR</t>
  </si>
  <si>
    <t xml:space="preserve">M.PEREIRA </t>
  </si>
  <si>
    <t>BONE CMF DIGITAL</t>
  </si>
  <si>
    <t>AREAL</t>
  </si>
  <si>
    <t>J.FORA</t>
  </si>
  <si>
    <t>PADRAO</t>
  </si>
  <si>
    <t>ODIN</t>
  </si>
  <si>
    <t>MARIANA</t>
  </si>
  <si>
    <t>OUROTRAN</t>
  </si>
  <si>
    <t>CATANDUVA</t>
  </si>
  <si>
    <t>CARMO</t>
  </si>
  <si>
    <t>C.LAFAIETE</t>
  </si>
  <si>
    <t>GMJF</t>
  </si>
  <si>
    <t>GANDOLA OP AZUL MARINHO</t>
  </si>
  <si>
    <t>JAPONA OP AZUL MARINHO</t>
  </si>
  <si>
    <t>JAPONA CMF WOODLAND</t>
  </si>
  <si>
    <t>JAQUETA NYLON AZUL</t>
  </si>
  <si>
    <t>O.PRETO</t>
  </si>
  <si>
    <t>TG</t>
  </si>
  <si>
    <t>CAMISA AMARELA OUROTRAN</t>
  </si>
  <si>
    <t>CONJUNTO SLIM LISO</t>
  </si>
  <si>
    <t>ORGANIZADOR PARA KIT</t>
  </si>
  <si>
    <t>ALTA PATENTE</t>
  </si>
  <si>
    <t>EMPRESA</t>
  </si>
  <si>
    <t xml:space="preserve">ODIN </t>
  </si>
  <si>
    <t xml:space="preserve">PADRAO </t>
  </si>
  <si>
    <t>STATUS DE PRODUÇÃO</t>
  </si>
  <si>
    <t xml:space="preserve">CODIGO DO PRODUTO </t>
  </si>
  <si>
    <t xml:space="preserve">DESTINO DO PRODUTO </t>
  </si>
  <si>
    <t>CORTE</t>
  </si>
  <si>
    <t xml:space="preserve">BORDANDO </t>
  </si>
  <si>
    <t xml:space="preserve">ACABAMENTO </t>
  </si>
  <si>
    <t xml:space="preserve">EMBALANDO </t>
  </si>
  <si>
    <t xml:space="preserve">PCP GRUPO ALTA PATENTE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</si>
</sst>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R$&quot;* #,##0.00_-;\-&quot;R$&quot;* #,##0.00_-;_-&quot;R$&quot;* &quot;-&quot;??_-;_-@_-"/>
    <numFmt numFmtId="165" formatCode="&quot;R$&quot;#,##0.00"/>
  </numFmts>
  <fonts count="3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6"/>
      <name val="Calibri"/>
      <family val="2"/>
      <scheme val="minor"/>
    </font>
    <font>
      <sz val="24"/>
      <color theme="1"/>
      <name val="Cambria"/>
      <family val="1"/>
    </font>
    <font>
      <sz val="11"/>
      <color theme="1"/>
      <name val="Arial Rounded MT Bold"/>
      <family val="2"/>
    </font>
    <font>
      <b/>
      <u/>
      <sz val="24"/>
      <color theme="5" tint="-0.499984740745262"/>
      <name val="Cambria"/>
      <family val="1"/>
    </font>
    <font>
      <sz val="8"/>
      <name val="Calibri"/>
      <family val="2"/>
      <scheme val="minor"/>
    </font>
    <font>
      <sz val="8"/>
      <color rgb="FFFF0000"/>
      <name val="Calibri"/>
      <family val="2"/>
      <scheme val="minor"/>
    </font>
    <font>
      <sz val="12"/>
      <name val="Calibri Light"/>
      <family val="1"/>
      <scheme val="maj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color theme="9" tint="-0.499984740745262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b/>
      <sz val="12"/>
      <name val="Cambria"/>
      <family val="1"/>
    </font>
    <font>
      <b/>
      <sz val="12"/>
      <color theme="9" tint="-0.499984740745262"/>
      <name val="Cambria"/>
      <family val="1"/>
    </font>
    <font>
      <b/>
      <sz val="12"/>
      <color rgb="FFFF0000"/>
      <name val="Cambria"/>
      <family val="1"/>
    </font>
    <font>
      <b/>
      <sz val="16"/>
      <color theme="1"/>
      <name val="Cambria"/>
      <family val="1"/>
    </font>
    <font>
      <sz val="8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6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scheme val="minor"/>
    </font>
    <font>
      <b/>
      <sz val="11"/>
      <color theme="6"/>
      <name val="Calibri"/>
      <scheme val="minor"/>
    </font>
    <font>
      <b/>
      <sz val="11"/>
      <color theme="9" tint="-0.499984740745262"/>
      <name val="Calibri"/>
      <scheme val="minor"/>
    </font>
    <font>
      <b/>
      <sz val="11"/>
      <color rgb="FFFF0000"/>
      <name val="Calibri"/>
      <scheme val="minor"/>
    </font>
    <font>
      <b/>
      <sz val="1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FF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theme="8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0" fillId="0" borderId="0" applyFont="0" applyFill="0" applyBorder="0" applyAlignment="0" applyProtection="0"/>
  </cellStyleXfs>
  <cellXfs count="89">
    <xf numFmtId="0" fontId="0" fillId="0" borderId="0" xfId="0"/>
    <xf numFmtId="0" fontId="0" fillId="0" borderId="0" xfId="0" pivotButton="1"/>
    <xf numFmtId="0" fontId="1" fillId="0" borderId="0" xfId="0" applyFont="1" applyAlignment="1">
      <alignment horizontal="center"/>
    </xf>
    <xf numFmtId="0" fontId="1" fillId="0" borderId="0" xfId="0" applyFont="1"/>
    <xf numFmtId="0" fontId="5" fillId="0" borderId="0" xfId="0" applyFont="1"/>
    <xf numFmtId="0" fontId="0" fillId="0" borderId="0" xfId="0" applyAlignment="1" applyProtection="1">
      <alignment horizontal="center"/>
    </xf>
    <xf numFmtId="14" fontId="2" fillId="0" borderId="0" xfId="0" applyNumberFormat="1" applyFont="1" applyAlignment="1" applyProtection="1">
      <alignment horizontal="center"/>
    </xf>
    <xf numFmtId="0" fontId="7" fillId="3" borderId="1" xfId="0" applyFont="1" applyFill="1" applyBorder="1" applyAlignment="1" applyProtection="1">
      <alignment horizontal="center" vertical="center"/>
    </xf>
    <xf numFmtId="0" fontId="7" fillId="4" borderId="2" xfId="0" applyFont="1" applyFill="1" applyBorder="1" applyAlignment="1" applyProtection="1">
      <alignment horizontal="center" vertical="center" wrapText="1"/>
    </xf>
    <xf numFmtId="0" fontId="8" fillId="5" borderId="2" xfId="0" applyFont="1" applyFill="1" applyBorder="1" applyAlignment="1" applyProtection="1">
      <alignment horizontal="center" vertical="center"/>
    </xf>
    <xf numFmtId="14" fontId="7" fillId="5" borderId="2" xfId="0" applyNumberFormat="1" applyFont="1" applyFill="1" applyBorder="1" applyAlignment="1" applyProtection="1">
      <alignment horizontal="center" vertical="center" wrapText="1"/>
    </xf>
    <xf numFmtId="164" fontId="7" fillId="5" borderId="2" xfId="1" applyFont="1" applyFill="1" applyBorder="1" applyAlignment="1" applyProtection="1">
      <alignment horizontal="center" vertical="center" wrapText="1"/>
    </xf>
    <xf numFmtId="0" fontId="9" fillId="0" borderId="0" xfId="0" applyFont="1" applyAlignment="1" applyProtection="1">
      <alignment horizontal="center" vertical="center"/>
    </xf>
    <xf numFmtId="164" fontId="0" fillId="0" borderId="0" xfId="1" applyFont="1" applyAlignment="1" applyProtection="1">
      <alignment horizontal="center"/>
    </xf>
    <xf numFmtId="14" fontId="1" fillId="0" borderId="0" xfId="0" applyNumberFormat="1" applyFont="1" applyAlignment="1" applyProtection="1">
      <alignment horizontal="center"/>
      <protection locked="0"/>
    </xf>
    <xf numFmtId="0" fontId="1" fillId="0" borderId="0" xfId="0" applyFont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165" fontId="0" fillId="0" borderId="0" xfId="0" applyNumberFormat="1" applyAlignment="1" applyProtection="1">
      <alignment horizontal="center"/>
      <protection locked="0"/>
    </xf>
    <xf numFmtId="14" fontId="0" fillId="0" borderId="0" xfId="0" applyNumberFormat="1" applyAlignment="1" applyProtection="1">
      <alignment horizontal="center"/>
      <protection locked="0"/>
    </xf>
    <xf numFmtId="0" fontId="11" fillId="0" borderId="0" xfId="0" applyFont="1" applyAlignment="1" applyProtection="1">
      <alignment horizontal="center"/>
    </xf>
    <xf numFmtId="164" fontId="8" fillId="5" borderId="4" xfId="1" applyFont="1" applyFill="1" applyBorder="1" applyAlignment="1" applyProtection="1">
      <alignment horizontal="center" vertical="center" wrapText="1"/>
    </xf>
    <xf numFmtId="164" fontId="12" fillId="0" borderId="0" xfId="1" applyFont="1" applyAlignment="1" applyProtection="1">
      <alignment horizontal="center"/>
    </xf>
    <xf numFmtId="0" fontId="14" fillId="4" borderId="2" xfId="0" applyFont="1" applyFill="1" applyBorder="1" applyAlignment="1" applyProtection="1">
      <alignment horizontal="center" vertical="center" wrapText="1"/>
    </xf>
    <xf numFmtId="164" fontId="16" fillId="0" borderId="0" xfId="1" applyFont="1" applyAlignment="1" applyProtection="1">
      <alignment horizontal="center"/>
      <protection locked="0"/>
    </xf>
    <xf numFmtId="164" fontId="17" fillId="8" borderId="1" xfId="1" applyFont="1" applyFill="1" applyBorder="1" applyAlignment="1" applyProtection="1">
      <alignment horizontal="center" vertical="center"/>
    </xf>
    <xf numFmtId="164" fontId="18" fillId="7" borderId="1" xfId="1" applyFont="1" applyFill="1" applyBorder="1" applyAlignment="1" applyProtection="1">
      <alignment horizontal="center" vertical="center"/>
    </xf>
    <xf numFmtId="164" fontId="19" fillId="6" borderId="1" xfId="1" applyFont="1" applyFill="1" applyBorder="1" applyAlignment="1" applyProtection="1">
      <alignment horizontal="center" vertical="center"/>
    </xf>
    <xf numFmtId="14" fontId="1" fillId="0" borderId="5" xfId="0" applyNumberFormat="1" applyFont="1" applyBorder="1" applyAlignment="1">
      <alignment horizontal="center"/>
    </xf>
    <xf numFmtId="0" fontId="0" fillId="0" borderId="0" xfId="0" applyAlignment="1" applyProtection="1">
      <alignment horizontal="left"/>
      <protection locked="0"/>
    </xf>
    <xf numFmtId="164" fontId="0" fillId="0" borderId="0" xfId="0" applyNumberFormat="1" applyAlignment="1" applyProtection="1">
      <alignment horizontal="center"/>
      <protection locked="0"/>
    </xf>
    <xf numFmtId="0" fontId="6" fillId="2" borderId="0" xfId="0" applyFont="1" applyFill="1" applyAlignment="1" applyProtection="1">
      <alignment horizontal="center" vertical="top"/>
    </xf>
    <xf numFmtId="14" fontId="2" fillId="0" borderId="0" xfId="0" applyNumberFormat="1" applyFont="1" applyAlignment="1" applyProtection="1">
      <alignment horizontal="center" vertical="center"/>
    </xf>
    <xf numFmtId="0" fontId="6" fillId="2" borderId="0" xfId="0" applyFont="1" applyFill="1" applyAlignment="1" applyProtection="1">
      <alignment horizontal="center" vertical="center"/>
    </xf>
    <xf numFmtId="0" fontId="6" fillId="2" borderId="0" xfId="0" applyFont="1" applyFill="1" applyAlignment="1" applyProtection="1">
      <alignment horizontal="left" vertical="center"/>
    </xf>
    <xf numFmtId="14" fontId="6" fillId="2" borderId="0" xfId="0" applyNumberFormat="1" applyFont="1" applyFill="1" applyAlignment="1" applyProtection="1">
      <alignment horizontal="center" vertical="center"/>
    </xf>
    <xf numFmtId="0" fontId="0" fillId="0" borderId="0" xfId="0" applyAlignment="1" applyProtection="1">
      <alignment horizontal="center" vertical="center"/>
    </xf>
    <xf numFmtId="164" fontId="17" fillId="8" borderId="6" xfId="1" applyFont="1" applyFill="1" applyBorder="1" applyAlignment="1" applyProtection="1">
      <alignment horizontal="center" vertical="center"/>
    </xf>
    <xf numFmtId="164" fontId="18" fillId="0" borderId="6" xfId="1" applyFont="1" applyFill="1" applyBorder="1" applyAlignment="1" applyProtection="1">
      <alignment horizontal="center" vertical="center"/>
    </xf>
    <xf numFmtId="164" fontId="19" fillId="0" borderId="6" xfId="1" applyFont="1" applyFill="1" applyBorder="1" applyAlignment="1" applyProtection="1">
      <alignment horizontal="center" vertical="center"/>
    </xf>
    <xf numFmtId="14" fontId="6" fillId="0" borderId="0" xfId="0" applyNumberFormat="1" applyFont="1" applyFill="1" applyAlignment="1" applyProtection="1">
      <alignment horizontal="center" vertical="center"/>
    </xf>
    <xf numFmtId="164" fontId="20" fillId="0" borderId="6" xfId="0" applyNumberFormat="1" applyFont="1" applyFill="1" applyBorder="1" applyAlignment="1" applyProtection="1">
      <alignment horizontal="center" vertical="center"/>
    </xf>
    <xf numFmtId="164" fontId="20" fillId="9" borderId="1" xfId="0" applyNumberFormat="1" applyFont="1" applyFill="1" applyBorder="1" applyAlignment="1" applyProtection="1">
      <alignment horizontal="center" vertical="center"/>
    </xf>
    <xf numFmtId="164" fontId="21" fillId="11" borderId="2" xfId="0" applyNumberFormat="1" applyFont="1" applyFill="1" applyBorder="1" applyAlignment="1" applyProtection="1">
      <alignment horizontal="center" vertical="center" wrapText="1"/>
    </xf>
    <xf numFmtId="14" fontId="21" fillId="11" borderId="2" xfId="0" applyNumberFormat="1" applyFont="1" applyFill="1" applyBorder="1" applyAlignment="1" applyProtection="1">
      <alignment horizontal="center" vertical="center" wrapText="1"/>
    </xf>
    <xf numFmtId="0" fontId="6" fillId="2" borderId="0" xfId="0" applyFont="1" applyFill="1" applyAlignment="1" applyProtection="1">
      <alignment horizontal="center" vertical="top"/>
    </xf>
    <xf numFmtId="14" fontId="23" fillId="0" borderId="0" xfId="0" applyNumberFormat="1" applyFont="1" applyAlignment="1" applyProtection="1">
      <alignment horizontal="center"/>
      <protection locked="0"/>
    </xf>
    <xf numFmtId="17" fontId="23" fillId="0" borderId="0" xfId="0" applyNumberFormat="1" applyFont="1" applyAlignment="1" applyProtection="1">
      <alignment horizontal="center"/>
    </xf>
    <xf numFmtId="14" fontId="1" fillId="12" borderId="0" xfId="0" applyNumberFormat="1" applyFont="1" applyFill="1" applyAlignment="1" applyProtection="1">
      <alignment horizontal="center"/>
      <protection locked="0"/>
    </xf>
    <xf numFmtId="0" fontId="1" fillId="12" borderId="0" xfId="0" applyFont="1" applyFill="1" applyAlignment="1" applyProtection="1">
      <alignment horizontal="center"/>
      <protection locked="0"/>
    </xf>
    <xf numFmtId="0" fontId="1" fillId="12" borderId="0" xfId="0" applyFont="1" applyFill="1" applyAlignment="1" applyProtection="1">
      <alignment horizontal="left"/>
      <protection locked="0"/>
    </xf>
    <xf numFmtId="165" fontId="22" fillId="12" borderId="0" xfId="0" applyNumberFormat="1" applyFont="1" applyFill="1" applyAlignment="1" applyProtection="1">
      <alignment horizontal="center"/>
      <protection locked="0"/>
    </xf>
    <xf numFmtId="0" fontId="1" fillId="12" borderId="0" xfId="0" applyFont="1" applyFill="1" applyAlignment="1" applyProtection="1">
      <alignment horizontal="center"/>
    </xf>
    <xf numFmtId="164" fontId="22" fillId="12" borderId="0" xfId="1" applyFont="1" applyFill="1" applyAlignment="1" applyProtection="1">
      <alignment horizontal="center"/>
    </xf>
    <xf numFmtId="164" fontId="25" fillId="12" borderId="0" xfId="1" applyNumberFormat="1" applyFont="1" applyFill="1" applyAlignment="1" applyProtection="1">
      <alignment horizontal="center"/>
    </xf>
    <xf numFmtId="14" fontId="23" fillId="12" borderId="0" xfId="0" applyNumberFormat="1" applyFont="1" applyFill="1" applyAlignment="1" applyProtection="1">
      <alignment horizontal="center"/>
      <protection locked="0"/>
    </xf>
    <xf numFmtId="164" fontId="24" fillId="12" borderId="0" xfId="1" applyFont="1" applyFill="1" applyAlignment="1" applyProtection="1">
      <alignment horizontal="center"/>
      <protection locked="0"/>
    </xf>
    <xf numFmtId="17" fontId="23" fillId="12" borderId="0" xfId="0" applyNumberFormat="1" applyFont="1" applyFill="1" applyAlignment="1" applyProtection="1">
      <alignment horizontal="center"/>
    </xf>
    <xf numFmtId="164" fontId="23" fillId="12" borderId="0" xfId="0" applyNumberFormat="1" applyFont="1" applyFill="1" applyAlignment="1" applyProtection="1">
      <alignment horizontal="center"/>
      <protection locked="0"/>
    </xf>
    <xf numFmtId="165" fontId="1" fillId="12" borderId="0" xfId="0" applyNumberFormat="1" applyFont="1" applyFill="1" applyAlignment="1" applyProtection="1">
      <alignment horizontal="center"/>
      <protection locked="0"/>
    </xf>
    <xf numFmtId="14" fontId="3" fillId="12" borderId="0" xfId="0" applyNumberFormat="1" applyFont="1" applyFill="1" applyAlignment="1" applyProtection="1">
      <alignment horizontal="center"/>
    </xf>
    <xf numFmtId="164" fontId="1" fillId="12" borderId="0" xfId="1" applyFont="1" applyFill="1" applyAlignment="1" applyProtection="1">
      <alignment horizontal="center"/>
    </xf>
    <xf numFmtId="164" fontId="15" fillId="12" borderId="0" xfId="1" applyFont="1" applyFill="1" applyAlignment="1" applyProtection="1">
      <alignment horizontal="center"/>
      <protection locked="0"/>
    </xf>
    <xf numFmtId="164" fontId="13" fillId="12" borderId="0" xfId="1" applyNumberFormat="1" applyFont="1" applyFill="1" applyAlignment="1" applyProtection="1">
      <alignment horizontal="center"/>
    </xf>
    <xf numFmtId="14" fontId="3" fillId="12" borderId="0" xfId="0" applyNumberFormat="1" applyFont="1" applyFill="1" applyAlignment="1" applyProtection="1">
      <alignment horizontal="center"/>
      <protection locked="0"/>
    </xf>
    <xf numFmtId="17" fontId="3" fillId="0" borderId="0" xfId="0" applyNumberFormat="1" applyFont="1" applyAlignment="1" applyProtection="1">
      <alignment horizontal="center"/>
    </xf>
    <xf numFmtId="164" fontId="3" fillId="12" borderId="0" xfId="0" applyNumberFormat="1" applyFont="1" applyFill="1" applyAlignment="1" applyProtection="1">
      <alignment horizontal="center"/>
      <protection locked="0"/>
    </xf>
    <xf numFmtId="165" fontId="26" fillId="12" borderId="0" xfId="0" applyNumberFormat="1" applyFont="1" applyFill="1" applyAlignment="1" applyProtection="1">
      <alignment horizontal="center"/>
      <protection locked="0"/>
    </xf>
    <xf numFmtId="14" fontId="27" fillId="12" borderId="0" xfId="0" applyNumberFormat="1" applyFont="1" applyFill="1" applyAlignment="1" applyProtection="1">
      <alignment horizontal="center"/>
    </xf>
    <xf numFmtId="164" fontId="26" fillId="12" borderId="0" xfId="1" applyFont="1" applyFill="1" applyAlignment="1" applyProtection="1">
      <alignment horizontal="center"/>
    </xf>
    <xf numFmtId="164" fontId="28" fillId="12" borderId="0" xfId="1" applyFont="1" applyFill="1" applyAlignment="1" applyProtection="1">
      <alignment horizontal="center"/>
      <protection locked="0"/>
    </xf>
    <xf numFmtId="164" fontId="29" fillId="12" borderId="0" xfId="1" applyNumberFormat="1" applyFont="1" applyFill="1" applyAlignment="1" applyProtection="1">
      <alignment horizontal="center"/>
    </xf>
    <xf numFmtId="14" fontId="27" fillId="12" borderId="0" xfId="0" applyNumberFormat="1" applyFont="1" applyFill="1" applyAlignment="1" applyProtection="1">
      <alignment horizontal="center"/>
      <protection locked="0"/>
    </xf>
    <xf numFmtId="17" fontId="27" fillId="12" borderId="0" xfId="0" applyNumberFormat="1" applyFont="1" applyFill="1" applyAlignment="1" applyProtection="1">
      <alignment horizontal="center"/>
    </xf>
    <xf numFmtId="164" fontId="27" fillId="12" borderId="0" xfId="0" applyNumberFormat="1" applyFont="1" applyFill="1" applyAlignment="1" applyProtection="1">
      <alignment horizontal="center"/>
      <protection locked="0"/>
    </xf>
    <xf numFmtId="17" fontId="27" fillId="0" borderId="0" xfId="0" applyNumberFormat="1" applyFont="1" applyAlignment="1" applyProtection="1">
      <alignment horizontal="center"/>
    </xf>
    <xf numFmtId="14" fontId="30" fillId="12" borderId="0" xfId="0" applyNumberFormat="1" applyFont="1" applyFill="1" applyAlignment="1" applyProtection="1">
      <alignment horizontal="center"/>
    </xf>
    <xf numFmtId="0" fontId="6" fillId="2" borderId="0" xfId="0" applyFont="1" applyFill="1" applyAlignment="1" applyProtection="1">
      <alignment horizontal="center" vertical="top"/>
    </xf>
    <xf numFmtId="14" fontId="1" fillId="0" borderId="0" xfId="0" applyNumberFormat="1" applyFont="1" applyBorder="1" applyAlignment="1">
      <alignment horizontal="center"/>
    </xf>
    <xf numFmtId="0" fontId="7" fillId="13" borderId="3" xfId="0" applyFont="1" applyFill="1" applyBorder="1" applyAlignment="1" applyProtection="1">
      <alignment horizontal="center" vertical="center" wrapText="1"/>
    </xf>
    <xf numFmtId="0" fontId="7" fillId="13" borderId="2" xfId="0" applyFont="1" applyFill="1" applyBorder="1" applyAlignment="1" applyProtection="1">
      <alignment horizontal="center" vertical="center" wrapText="1"/>
    </xf>
    <xf numFmtId="0" fontId="7" fillId="13" borderId="2" xfId="0" applyFont="1" applyFill="1" applyBorder="1" applyAlignment="1" applyProtection="1">
      <alignment horizontal="center" vertical="center"/>
    </xf>
    <xf numFmtId="165" fontId="7" fillId="13" borderId="2" xfId="0" applyNumberFormat="1" applyFont="1" applyFill="1" applyBorder="1" applyAlignment="1" applyProtection="1">
      <alignment horizontal="center" vertical="center" wrapText="1"/>
    </xf>
    <xf numFmtId="14" fontId="7" fillId="13" borderId="2" xfId="0" applyNumberFormat="1" applyFont="1" applyFill="1" applyBorder="1" applyAlignment="1" applyProtection="1">
      <alignment horizontal="center" vertical="center" wrapText="1"/>
    </xf>
    <xf numFmtId="0" fontId="20" fillId="10" borderId="1" xfId="0" applyFont="1" applyFill="1" applyBorder="1" applyAlignment="1" applyProtection="1">
      <alignment horizontal="center" vertical="center"/>
    </xf>
    <xf numFmtId="0" fontId="7" fillId="14" borderId="1" xfId="0" applyFont="1" applyFill="1" applyBorder="1" applyAlignment="1" applyProtection="1">
      <alignment horizontal="center" vertical="center"/>
    </xf>
    <xf numFmtId="0" fontId="7" fillId="13" borderId="1" xfId="0" applyFont="1" applyFill="1" applyBorder="1" applyAlignment="1" applyProtection="1">
      <alignment horizontal="center" vertical="center" wrapText="1"/>
    </xf>
    <xf numFmtId="0" fontId="7" fillId="15" borderId="2" xfId="0" applyFont="1" applyFill="1" applyBorder="1" applyAlignment="1" applyProtection="1">
      <alignment horizontal="center" vertical="center"/>
    </xf>
    <xf numFmtId="0" fontId="6" fillId="2" borderId="0" xfId="0" applyFont="1" applyFill="1" applyBorder="1" applyAlignment="1" applyProtection="1">
      <alignment horizontal="left" vertical="top"/>
    </xf>
    <xf numFmtId="0" fontId="4" fillId="0" borderId="0" xfId="0" applyFont="1" applyAlignment="1">
      <alignment horizontal="center" vertical="center"/>
    </xf>
  </cellXfs>
  <cellStyles count="2">
    <cellStyle name="Moeda" xfId="1" builtinId="4"/>
    <cellStyle name="Normal" xfId="0" builtinId="0"/>
  </cellStyles>
  <dxfs count="387">
    <dxf>
      <font>
        <b/>
      </font>
      <alignment horizontal="center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6"/>
        <name val="Calibri"/>
        <scheme val="minor"/>
      </font>
      <numFmt numFmtId="19" formatCode="dd/mm/yyyy"/>
      <alignment horizontal="center" vertical="bottom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6"/>
        <name val="Calibri"/>
        <scheme val="minor"/>
      </font>
      <numFmt numFmtId="164" formatCode="_-&quot;R$&quot;* #,##0.00_-;\-&quot;R$&quot;* #,##0.00_-;_-&quot;R$&quot;* &quot;-&quot;??_-;_-@_-"/>
      <alignment horizontal="center" vertical="bottom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6"/>
        <name val="Calibri"/>
        <scheme val="minor"/>
      </font>
      <numFmt numFmtId="22" formatCode="mmm/yy"/>
      <alignment horizontal="center" vertical="bottom" textRotation="0" wrapText="0" 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6"/>
        <name val="Calibri"/>
        <scheme val="minor"/>
      </font>
      <numFmt numFmtId="19" formatCode="dd/mm/yyyy"/>
      <alignment horizontal="center" vertical="bottom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164" formatCode="_-&quot;R$&quot;* #,##0.00_-;\-&quot;R$&quot;* #,##0.00_-;_-&quot;R$&quot;* &quot;-&quot;??_-;_-@_-"/>
      <alignment horizontal="center" vertical="bottom" textRotation="0" wrapText="0" 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9" tint="-0.499984740745262"/>
        <name val="Calibri"/>
        <scheme val="minor"/>
      </font>
      <alignment horizontal="center" vertical="bottom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6"/>
        <name val="Calibri"/>
        <scheme val="minor"/>
      </font>
      <numFmt numFmtId="19" formatCode="dd/mm/yyyy"/>
      <alignment horizontal="center" vertical="bottom" textRotation="0" wrapText="0" indent="0" justifyLastLine="0" shrinkToFit="0" readingOrder="0"/>
      <protection locked="1" hidden="0"/>
    </dxf>
    <dxf>
      <font>
        <b/>
      </font>
      <alignment horizontal="center" vertical="bottom" textRotation="0" wrapText="0" indent="0" justifyLastLine="0" shrinkToFit="0" readingOrder="0"/>
      <protection locked="1" hidden="0"/>
    </dxf>
    <dxf>
      <font>
        <b/>
      </font>
      <alignment horizontal="center" vertical="bottom" textRotation="0" wrapText="0" indent="0" justifyLastLine="0" shrinkToFit="0" readingOrder="0"/>
      <protection locked="0" hidden="0"/>
    </dxf>
    <dxf>
      <font>
        <b/>
      </font>
      <numFmt numFmtId="19" formatCode="dd/mm/yyyy"/>
      <alignment horizontal="center" vertical="bottom" textRotation="0" wrapText="0" indent="0" justifyLastLine="0" shrinkToFit="0" readingOrder="0"/>
      <protection locked="0" hidden="0"/>
    </dxf>
    <dxf>
      <font>
        <b/>
      </font>
      <numFmt numFmtId="19" formatCode="dd/mm/yyyy"/>
      <alignment horizontal="center" vertical="bottom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&quot;R$&quot;#,##0.00"/>
      <alignment horizontal="center" vertical="bottom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5" tint="0.79998168889431442"/>
        </patternFill>
      </fill>
      <alignment horizontal="left" vertical="bottom" textRotation="0" wrapText="0" indent="0" justifyLastLine="0" shrinkToFit="0" readingOrder="0"/>
      <protection locked="0" hidden="0"/>
    </dxf>
    <dxf>
      <font>
        <b/>
      </font>
      <alignment horizontal="left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protection locked="0" hidden="0"/>
    </dxf>
    <dxf>
      <font>
        <b/>
      </font>
      <alignment horizontal="center" vertical="bottom" textRotation="0" wrapText="0" indent="0" justifyLastLine="0" shrinkToFit="0" readingOrder="0"/>
      <protection locked="0" hidden="0"/>
    </dxf>
    <dxf>
      <font>
        <b/>
      </font>
      <alignment horizontal="center" textRotation="0" indent="0" justifyLastLine="0" shrinkToFit="0" readingOrder="0"/>
      <protection locked="0" hidden="0"/>
    </dxf>
    <dxf>
      <font>
        <b/>
      </font>
      <alignment horizontal="center" textRotation="0" wrapText="0" indent="0" justifyLastLine="0" shrinkToFit="0" readingOrder="0"/>
      <protection locked="0" hidden="0"/>
    </dxf>
    <dxf>
      <font>
        <b/>
      </font>
      <alignment horizontal="center" textRotation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alignment horizontal="center" vertical="bottom" textRotation="0" wrapText="0" indent="0" justifyLastLine="0" shrinkToFit="0" readingOrder="0"/>
      <protection locked="0" hidden="0"/>
    </dxf>
    <dxf>
      <font>
        <b/>
      </font>
      <numFmt numFmtId="19" formatCode="dd/mm/yyyy"/>
      <alignment horizontal="center" textRotation="0" indent="0" justifyLastLine="0" shrinkToFit="0" readingOrder="0"/>
      <protection locked="0" hidden="0"/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font>
        <b/>
      </font>
      <alignment horizontal="center" textRotation="0" indent="0" justifyLastLine="0" shrinkToFit="0" readingOrder="0"/>
      <protection locked="1" hidden="0"/>
    </dxf>
    <dxf>
      <border>
        <bottom style="medium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auto="1"/>
        <name val="Calibri"/>
        <scheme val="minor"/>
      </font>
      <alignment horizontal="center" textRotation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/>
        <bottom/>
      </border>
      <protection locked="1" hidden="0"/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auto="1"/>
      </font>
    </dxf>
    <dxf>
      <font>
        <b/>
        <i val="0"/>
        <color rgb="FFFFC000"/>
      </font>
    </dxf>
    <dxf>
      <font>
        <b/>
        <i val="0"/>
        <color rgb="FFC00000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auto="1"/>
      </font>
      <fill>
        <patternFill>
          <bgColor theme="9" tint="-0.2499465926084170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auto="1"/>
      </font>
    </dxf>
    <dxf>
      <font>
        <b/>
        <i val="0"/>
        <color rgb="FFFFC000"/>
      </font>
    </dxf>
    <dxf>
      <font>
        <b/>
        <i val="0"/>
        <color rgb="FFC00000"/>
      </font>
    </dxf>
  </dxfs>
  <tableStyles count="0" defaultTableStyle="TableStyleMedium2" defaultPivotStyle="PivotStyleLight16"/>
  <colors>
    <mruColors>
      <color rgb="FFFF00FF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2.xml"/><Relationship Id="rId13" Type="http://schemas.microsoft.com/office/2007/relationships/slicerCache" Target="slicerCaches/slicerCache7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12" Type="http://schemas.microsoft.com/office/2007/relationships/slicerCache" Target="slicerCaches/slicerCache6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microsoft.com/office/2007/relationships/slicerCache" Target="slicerCaches/slicerCache5.xml"/><Relationship Id="rId5" Type="http://schemas.openxmlformats.org/officeDocument/2006/relationships/externalLink" Target="externalLinks/externalLink2.xml"/><Relationship Id="rId15" Type="http://schemas.openxmlformats.org/officeDocument/2006/relationships/theme" Target="theme/theme1.xml"/><Relationship Id="rId10" Type="http://schemas.microsoft.com/office/2007/relationships/slicerCache" Target="slicerCaches/slicerCache4.xml"/><Relationship Id="rId19" Type="http://schemas.openxmlformats.org/officeDocument/2006/relationships/customXml" Target="../customXml/item1.xml"/><Relationship Id="rId4" Type="http://schemas.openxmlformats.org/officeDocument/2006/relationships/externalLink" Target="externalLinks/externalLink1.xml"/><Relationship Id="rId9" Type="http://schemas.microsoft.com/office/2007/relationships/slicerCache" Target="slicerCaches/slicerCache3.xml"/><Relationship Id="rId14" Type="http://schemas.microsoft.com/office/2007/relationships/slicerCache" Target="slicerCaches/slicerCache8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0</xdr:row>
      <xdr:rowOff>76200</xdr:rowOff>
    </xdr:from>
    <xdr:to>
      <xdr:col>0</xdr:col>
      <xdr:colOff>1645601</xdr:colOff>
      <xdr:row>1</xdr:row>
      <xdr:rowOff>85725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675" y="76200"/>
          <a:ext cx="1578926" cy="4476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134938</xdr:colOff>
      <xdr:row>1</xdr:row>
      <xdr:rowOff>78048</xdr:rowOff>
    </xdr:from>
    <xdr:to>
      <xdr:col>2</xdr:col>
      <xdr:colOff>784226</xdr:colOff>
      <xdr:row>3</xdr:row>
      <xdr:rowOff>169846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271" y="734215"/>
          <a:ext cx="1473730" cy="790298"/>
        </a:xfrm>
        <a:prstGeom prst="rect">
          <a:avLst/>
        </a:prstGeom>
        <a:effectLst>
          <a:glow rad="114300">
            <a:schemeClr val="accent1">
              <a:alpha val="40000"/>
            </a:schemeClr>
          </a:glow>
          <a:outerShdw blurRad="215900" dist="76200" dir="5040000" sx="105000" sy="105000" algn="ctr" rotWithShape="0">
            <a:srgbClr val="000000">
              <a:alpha val="43137"/>
            </a:srgbClr>
          </a:outerShdw>
        </a:effectLst>
      </xdr:spPr>
    </xdr:pic>
    <xdr:clientData/>
  </xdr:twoCellAnchor>
  <xdr:twoCellAnchor editAs="absolute">
    <xdr:from>
      <xdr:col>14</xdr:col>
      <xdr:colOff>590655</xdr:colOff>
      <xdr:row>0</xdr:row>
      <xdr:rowOff>438150</xdr:rowOff>
    </xdr:from>
    <xdr:to>
      <xdr:col>22</xdr:col>
      <xdr:colOff>0</xdr:colOff>
      <xdr:row>3</xdr:row>
      <xdr:rowOff>210503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PEDIDO NUMERO">
              <a:extLst>
                <a:ext uri="{FF2B5EF4-FFF2-40B4-BE49-F238E27FC236}">
                  <a16:creationId xmlns:a16="http://schemas.microsoft.com/office/drawing/2014/main" id="{00000000-0008-0000-0100-000004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EDIDO NUMER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811903" y="428625"/>
              <a:ext cx="9339264" cy="114035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 slicer da tabela. As segmentações de dados da tabela não são suportadas nesta versão do Excel.
Se a forma tiver sido modificada em uma versão anterior do Excel, ou se a pasta de trabalho foi salva no Excel 2007 ou anterior, a segmentação de dados não pode ser usada.</a:t>
              </a:r>
            </a:p>
          </xdr:txBody>
        </xdr:sp>
      </mc:Fallback>
    </mc:AlternateContent>
    <xdr:clientData/>
  </xdr:twoCellAnchor>
  <xdr:twoCellAnchor editAs="absolute">
    <xdr:from>
      <xdr:col>12</xdr:col>
      <xdr:colOff>628865</xdr:colOff>
      <xdr:row>0</xdr:row>
      <xdr:rowOff>435663</xdr:rowOff>
    </xdr:from>
    <xdr:to>
      <xdr:col>14</xdr:col>
      <xdr:colOff>552665</xdr:colOff>
      <xdr:row>5</xdr:row>
      <xdr:rowOff>1323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5" name="DATA">
              <a:extLst>
                <a:ext uri="{FF2B5EF4-FFF2-40B4-BE49-F238E27FC236}">
                  <a16:creationId xmlns:a16="http://schemas.microsoft.com/office/drawing/2014/main" id="{00000000-0008-0000-0100-000005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AT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940245" y="429948"/>
              <a:ext cx="1839383" cy="158220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 slicer da tabela. As segmentações de dados da tabela não são suportadas nesta versão do Excel.
Se a forma tiver sido modificada em uma versão anterior do Excel, ou se a pasta de trabalho foi salva no Excel 2007 ou anterior, a segmentação de dados não pode ser usada.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932385</xdr:colOff>
      <xdr:row>0</xdr:row>
      <xdr:rowOff>434340</xdr:rowOff>
    </xdr:from>
    <xdr:to>
      <xdr:col>4</xdr:col>
      <xdr:colOff>129910</xdr:colOff>
      <xdr:row>5</xdr:row>
      <xdr:rowOff>21166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8" name="EMPRESA">
              <a:extLst>
                <a:ext uri="{FF2B5EF4-FFF2-40B4-BE49-F238E27FC236}">
                  <a16:creationId xmlns:a16="http://schemas.microsoft.com/office/drawing/2014/main" id="{312248F7-9B24-44B9-86AF-D2E651DA7A1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MPRES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89635" y="428625"/>
              <a:ext cx="1558667" cy="160337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 slicer da tabela. As segmentações de dados da tabela não são suportadas nesta versão do Excel.
Se a forma tiver sido modificada em uma versão anterior do Excel, ou se a pasta de trabalho foi salva no Excel 2007 ou anterior, a segmentação de dados não pode ser usada.</a:t>
              </a:r>
            </a:p>
          </xdr:txBody>
        </xdr:sp>
      </mc:Fallback>
    </mc:AlternateContent>
    <xdr:clientData/>
  </xdr:twoCellAnchor>
  <xdr:twoCellAnchor editAs="absolute">
    <xdr:from>
      <xdr:col>5</xdr:col>
      <xdr:colOff>1239576</xdr:colOff>
      <xdr:row>0</xdr:row>
      <xdr:rowOff>434340</xdr:rowOff>
    </xdr:from>
    <xdr:to>
      <xdr:col>8</xdr:col>
      <xdr:colOff>285328</xdr:colOff>
      <xdr:row>5</xdr:row>
      <xdr:rowOff>16189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9" name="DESTINO">
              <a:extLst>
                <a:ext uri="{FF2B5EF4-FFF2-40B4-BE49-F238E27FC236}">
                  <a16:creationId xmlns:a16="http://schemas.microsoft.com/office/drawing/2014/main" id="{BB5ACCE3-1FC2-4521-9F9E-98A15F566A5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ESTIN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335326" y="428625"/>
              <a:ext cx="1971409" cy="160601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 slicer da tabela. As segmentações de dados da tabela não são suportadas nesta versão do Excel.
Se a forma tiver sido modificada em uma versão anterior do Excel, ou se a pasta de trabalho foi salva no Excel 2007 ou anterior, a segmentação de dados não pode ser usada.</a:t>
              </a:r>
            </a:p>
          </xdr:txBody>
        </xdr:sp>
      </mc:Fallback>
    </mc:AlternateContent>
    <xdr:clientData/>
  </xdr:twoCellAnchor>
  <xdr:twoCellAnchor editAs="absolute">
    <xdr:from>
      <xdr:col>10</xdr:col>
      <xdr:colOff>474445</xdr:colOff>
      <xdr:row>0</xdr:row>
      <xdr:rowOff>418042</xdr:rowOff>
    </xdr:from>
    <xdr:to>
      <xdr:col>12</xdr:col>
      <xdr:colOff>593984</xdr:colOff>
      <xdr:row>5</xdr:row>
      <xdr:rowOff>22225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7" name="PRODUTO">
              <a:extLst>
                <a:ext uri="{FF2B5EF4-FFF2-40B4-BE49-F238E27FC236}">
                  <a16:creationId xmlns:a16="http://schemas.microsoft.com/office/drawing/2014/main" id="{06257D61-F79D-4AC6-A6A2-D7244C07738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DUT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980732" y="418042"/>
              <a:ext cx="1932252" cy="162454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 slicer da tabela. As segmentações de dados da tabela não são suportadas nesta versão do Excel.
Se a forma tiver sido modificada em uma versão anterior do Excel, ou se a pasta de trabalho foi salva no Excel 2007 ou anterior, a segmentação de dados não pode ser usada.</a:t>
              </a:r>
            </a:p>
          </xdr:txBody>
        </xdr:sp>
      </mc:Fallback>
    </mc:AlternateContent>
    <xdr:clientData/>
  </xdr:twoCellAnchor>
  <xdr:twoCellAnchor editAs="absolute">
    <xdr:from>
      <xdr:col>8</xdr:col>
      <xdr:colOff>323535</xdr:colOff>
      <xdr:row>0</xdr:row>
      <xdr:rowOff>419100</xdr:rowOff>
    </xdr:from>
    <xdr:to>
      <xdr:col>9</xdr:col>
      <xdr:colOff>288769</xdr:colOff>
      <xdr:row>5</xdr:row>
      <xdr:rowOff>16190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10" name="STATUS DE PRODUÇÃO">
              <a:extLst>
                <a:ext uri="{FF2B5EF4-FFF2-40B4-BE49-F238E27FC236}">
                  <a16:creationId xmlns:a16="http://schemas.microsoft.com/office/drawing/2014/main" id="{FA6302F0-F472-48B0-BA4A-DA9CB8A2A40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TATUS DE PRODUÇÃ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341132" y="419100"/>
              <a:ext cx="1822185" cy="161554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 slicer da tabela. As segmentações de dados da tabela não são suportadas nesta versão do Excel.
Se a forma tiver sido modificada em uma versão anterior do Excel, ou se a pasta de trabalho foi salva no Excel 2007 ou anterior, a segmentação de dados não pode ser usada.</a:t>
              </a:r>
            </a:p>
          </xdr:txBody>
        </xdr:sp>
      </mc:Fallback>
    </mc:AlternateContent>
    <xdr:clientData/>
  </xdr:twoCellAnchor>
  <xdr:twoCellAnchor editAs="absolute">
    <xdr:from>
      <xdr:col>4</xdr:col>
      <xdr:colOff>131445</xdr:colOff>
      <xdr:row>0</xdr:row>
      <xdr:rowOff>434340</xdr:rowOff>
    </xdr:from>
    <xdr:to>
      <xdr:col>5</xdr:col>
      <xdr:colOff>1235868</xdr:colOff>
      <xdr:row>5</xdr:row>
      <xdr:rowOff>15240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11" name="FORNECEDOR">
              <a:extLst>
                <a:ext uri="{FF2B5EF4-FFF2-40B4-BE49-F238E27FC236}">
                  <a16:creationId xmlns:a16="http://schemas.microsoft.com/office/drawing/2014/main" id="{2C7B36A8-8F95-4B66-B987-F830B2BA89B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FORNECEDO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370792" y="428625"/>
              <a:ext cx="1951301" cy="159173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 slicer da tabela. As segmentações de dados da tabela não são suportadas nesta versão do Excel.
Se a forma tiver sido modificada em uma versão anterior do Excel, ou se a pasta de trabalho foi salva no Excel 2007 ou anterior, a segmentação de dados não pode ser usada.</a:t>
              </a:r>
            </a:p>
          </xdr:txBody>
        </xdr:sp>
      </mc:Fallback>
    </mc:AlternateContent>
    <xdr:clientData/>
  </xdr:twoCellAnchor>
  <xdr:twoCellAnchor editAs="absolute">
    <xdr:from>
      <xdr:col>9</xdr:col>
      <xdr:colOff>320675</xdr:colOff>
      <xdr:row>0</xdr:row>
      <xdr:rowOff>419101</xdr:rowOff>
    </xdr:from>
    <xdr:to>
      <xdr:col>10</xdr:col>
      <xdr:colOff>458258</xdr:colOff>
      <xdr:row>5</xdr:row>
      <xdr:rowOff>22225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12" name="ACOMPANHAMENTO DO PRAZO 1">
              <a:extLst>
                <a:ext uri="{FF2B5EF4-FFF2-40B4-BE49-F238E27FC236}">
                  <a16:creationId xmlns:a16="http://schemas.microsoft.com/office/drawing/2014/main" id="{9F595C99-E0C5-4813-8BDC-AFE2538E6D6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COMPANHAMENTO DO PRAZ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179983" y="419101"/>
              <a:ext cx="1776942" cy="162348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 slicer da tabela. As segmentações de dados da tabela não são suportadas nesta versão do Excel.
Se a forma tiver sido modificada em uma versão anterior do Excel, ou se a pasta de trabalho foi salva no Excel 2007 ou anterior, a segmentação de dados não pode ser usada.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158749</xdr:colOff>
      <xdr:row>0</xdr:row>
      <xdr:rowOff>74084</xdr:rowOff>
    </xdr:from>
    <xdr:to>
      <xdr:col>0</xdr:col>
      <xdr:colOff>1700348</xdr:colOff>
      <xdr:row>3</xdr:row>
      <xdr:rowOff>95251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8749" y="74084"/>
          <a:ext cx="1541599" cy="592667"/>
        </a:xfrm>
        <a:prstGeom prst="rect">
          <a:avLst/>
        </a:prstGeom>
        <a:effectLst>
          <a:glow rad="114300">
            <a:schemeClr val="accent1">
              <a:alpha val="40000"/>
            </a:schemeClr>
          </a:glow>
          <a:outerShdw blurRad="215900" dist="76200" dir="5040000" sx="105000" sy="105000" algn="ctr" rotWithShape="0">
            <a:srgbClr val="000000">
              <a:alpha val="43137"/>
            </a:srgbClr>
          </a:outerShdw>
        </a:effec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1%20CONTROLE%20DE%20FAC&#199;OES\CONTROLE%20FAC&#199;&#195;O%20202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1%20CONTROLE%20DE%20FAC&#199;OES\CONTROLE%20FAC&#199;&#195;O%20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NECEDOR "/>
      <sheetName val="Gerenciador de compras"/>
      <sheetName val="Análise"/>
    </sheetNames>
    <sheetDataSet>
      <sheetData sheetId="0"/>
      <sheetData sheetId="1">
        <row r="3">
          <cell r="B3">
            <v>44939</v>
          </cell>
        </row>
      </sheetData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NECEDOR "/>
    </sheetNames>
    <sheetDataSet>
      <sheetData sheetId="0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o" refreshedDate="43739.673488194443" createdVersion="5" refreshedVersion="5" minRefreshableVersion="3" recordCount="356" xr:uid="{00000000-000A-0000-FFFF-FFFF00000000}">
  <cacheSource type="worksheet">
    <worksheetSource name="Tabela1"/>
  </cacheSource>
  <cacheFields count="17">
    <cacheField name="DATA" numFmtId="14">
      <sharedItems containsDate="1" containsBlank="1" containsMixedTypes="1" minDate="2018-07-04T00:00:00" maxDate="2019-09-27T00:00:00"/>
    </cacheField>
    <cacheField name="FORNECEDOR" numFmtId="0">
      <sharedItems containsBlank="1"/>
    </cacheField>
    <cacheField name="PEDIDO NUMERO" numFmtId="0">
      <sharedItems containsString="0" containsBlank="1" containsNumber="1" containsInteger="1" minValue="1" maxValue="3776"/>
    </cacheField>
    <cacheField name="CODIGO GARRA" numFmtId="0">
      <sharedItems containsBlank="1" containsMixedTypes="1" containsNumber="1" containsInteger="1" minValue="277" maxValue="8584"/>
    </cacheField>
    <cacheField name="QUANT ENVIADA" numFmtId="0">
      <sharedItems containsString="0" containsBlank="1" containsNumber="1" containsInteger="1" minValue="0" maxValue="219"/>
    </cacheField>
    <cacheField name="PRODUTO" numFmtId="0">
      <sharedItems containsBlank="1"/>
    </cacheField>
    <cacheField name="PREÇO UNITARIO" numFmtId="165">
      <sharedItems containsString="0" containsBlank="1" containsNumber="1" minValue="0.7" maxValue="30"/>
    </cacheField>
    <cacheField name="PREV DE ENTREGA" numFmtId="14">
      <sharedItems containsDate="1" containsBlank="1" containsMixedTypes="1" minDate="2019-06-10T00:00:00" maxDate="2019-10-04T00:00:00"/>
    </cacheField>
    <cacheField name="DATA ENTREGA" numFmtId="14">
      <sharedItems containsDate="1" containsBlank="1" containsMixedTypes="1" minDate="2019-04-28T00:00:00" maxDate="2019-09-27T00:00:00"/>
    </cacheField>
    <cacheField name="QUANT ENTREGUE" numFmtId="0">
      <sharedItems containsString="0" containsBlank="1" containsNumber="1" containsInteger="1" minValue="1" maxValue="219"/>
    </cacheField>
    <cacheField name="FALTA" numFmtId="0">
      <sharedItems containsSemiMixedTypes="0" containsString="0" containsNumber="1" containsInteger="1" minValue="-14" maxValue="120"/>
    </cacheField>
    <cacheField name="ACOMPANHAMENTO DO PRAZO" numFmtId="14">
      <sharedItems count="5">
        <s v="ENTREGA COMPLETA"/>
        <s v="PED. ATRASADO"/>
        <s v=""/>
        <s v="EM PRODUÇÃO"/>
        <e v="#REF!" u="1"/>
      </sharedItems>
    </cacheField>
    <cacheField name="VALOR A PAGAR POR ITEM " numFmtId="164">
      <sharedItems containsSemiMixedTypes="0" containsString="0" containsNumber="1" minValue="0" maxValue="1500"/>
    </cacheField>
    <cacheField name="PAGO" numFmtId="164">
      <sharedItems containsBlank="1" containsMixedTypes="1" containsNumber="1" minValue="3" maxValue="1500"/>
    </cacheField>
    <cacheField name="FALTA PAGAR" numFmtId="164">
      <sharedItems containsString="0" containsBlank="1" containsNumber="1" minValue="0" maxValue="650"/>
    </cacheField>
    <cacheField name="DIA DO PAGNTO " numFmtId="14">
      <sharedItems containsNonDate="0" containsDate="1" containsString="0" containsBlank="1" minDate="2018-08-16T00:00:00" maxDate="2019-09-21T00:00:00"/>
    </cacheField>
    <cacheField name="OBS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56">
  <r>
    <d v="2019-06-11T00:00:00"/>
    <s v="FATIMA"/>
    <n v="3581"/>
    <n v="2177"/>
    <n v="6"/>
    <s v="CALÇA ABRIGO M "/>
    <n v="10"/>
    <d v="2019-06-26T00:00:00"/>
    <d v="2019-06-26T00:00:00"/>
    <n v="6"/>
    <n v="0"/>
    <x v="0"/>
    <n v="60"/>
    <n v="60"/>
    <n v="0"/>
    <d v="2019-07-07T00:00:00"/>
    <m/>
  </r>
  <r>
    <d v="2019-06-11T00:00:00"/>
    <s v="FATIMA"/>
    <n v="3581"/>
    <n v="2178"/>
    <n v="2"/>
    <s v="CALÇA ABRIGO G"/>
    <n v="10"/>
    <d v="2019-06-26T00:00:00"/>
    <d v="2019-06-26T00:00:00"/>
    <n v="2"/>
    <n v="0"/>
    <x v="0"/>
    <n v="20"/>
    <n v="20"/>
    <n v="0"/>
    <d v="2019-07-05T00:00:00"/>
    <m/>
  </r>
  <r>
    <d v="2019-06-12T00:00:00"/>
    <s v="BATISTA"/>
    <n v="3606"/>
    <n v="7325"/>
    <n v="20"/>
    <s v="calça cmf pp"/>
    <n v="15"/>
    <d v="2019-06-12T00:00:00"/>
    <d v="2019-06-11T00:00:00"/>
    <n v="20"/>
    <n v="0"/>
    <x v="0"/>
    <n v="300"/>
    <n v="300"/>
    <n v="0"/>
    <d v="2019-06-14T00:00:00"/>
    <m/>
  </r>
  <r>
    <d v="2019-06-12T00:00:00"/>
    <s v="BATISTA"/>
    <n v="3606"/>
    <n v="7326"/>
    <n v="15"/>
    <s v="calça cmf p"/>
    <n v="15"/>
    <d v="2019-06-12T00:00:00"/>
    <d v="2019-06-11T00:00:00"/>
    <n v="15"/>
    <n v="0"/>
    <x v="0"/>
    <n v="225"/>
    <n v="225"/>
    <n v="0"/>
    <d v="2019-06-14T00:00:00"/>
    <m/>
  </r>
  <r>
    <d v="2019-06-12T00:00:00"/>
    <s v="BATISTA"/>
    <n v="3606"/>
    <n v="7327"/>
    <n v="15"/>
    <s v="calça cmf m"/>
    <n v="15"/>
    <d v="2019-06-12T00:00:00"/>
    <d v="2019-06-11T00:00:00"/>
    <n v="15"/>
    <n v="0"/>
    <x v="0"/>
    <n v="225"/>
    <n v="225"/>
    <n v="0"/>
    <d v="2019-06-14T00:00:00"/>
    <m/>
  </r>
  <r>
    <d v="2019-06-12T00:00:00"/>
    <s v="BATISTA"/>
    <n v="3606"/>
    <n v="7712"/>
    <n v="5"/>
    <s v="calca cmf ppp"/>
    <n v="15"/>
    <d v="2019-06-12T00:00:00"/>
    <d v="2019-06-11T00:00:00"/>
    <n v="5"/>
    <n v="0"/>
    <x v="0"/>
    <n v="75"/>
    <n v="75"/>
    <n v="0"/>
    <d v="2019-06-14T00:00:00"/>
    <m/>
  </r>
  <r>
    <d v="2019-06-12T00:00:00"/>
    <s v="BATISTA"/>
    <n v="3606"/>
    <n v="7330"/>
    <n v="20"/>
    <s v="gandola cmf pp"/>
    <n v="22"/>
    <d v="2019-06-12T00:00:00"/>
    <d v="2019-06-11T00:00:00"/>
    <n v="20"/>
    <n v="0"/>
    <x v="0"/>
    <n v="440"/>
    <n v="440"/>
    <n v="0"/>
    <d v="2019-06-14T00:00:00"/>
    <m/>
  </r>
  <r>
    <d v="2019-06-12T00:00:00"/>
    <s v="BATISTA"/>
    <n v="3606"/>
    <n v="7331"/>
    <n v="15"/>
    <s v="gandola cmf p"/>
    <n v="22"/>
    <d v="2019-06-12T00:00:00"/>
    <d v="2019-06-12T00:00:00"/>
    <n v="15"/>
    <n v="0"/>
    <x v="0"/>
    <n v="330"/>
    <n v="330"/>
    <n v="0"/>
    <d v="2019-06-14T00:00:00"/>
    <m/>
  </r>
  <r>
    <d v="2019-06-12T00:00:00"/>
    <s v="BATISTA"/>
    <n v="3606"/>
    <n v="7332"/>
    <n v="15"/>
    <s v="gandola cmf m"/>
    <n v="22"/>
    <d v="2019-06-12T00:00:00"/>
    <d v="2019-06-12T00:00:00"/>
    <n v="15"/>
    <n v="0"/>
    <x v="0"/>
    <n v="330"/>
    <n v="330"/>
    <n v="0"/>
    <d v="2019-06-14T00:00:00"/>
    <m/>
  </r>
  <r>
    <d v="2019-06-12T00:00:00"/>
    <s v="BATISTA"/>
    <n v="3606"/>
    <n v="7878"/>
    <n v="5"/>
    <s v="gandola cmf ppp"/>
    <n v="22"/>
    <d v="2019-06-12T00:00:00"/>
    <d v="2019-06-12T00:00:00"/>
    <n v="5"/>
    <n v="0"/>
    <x v="0"/>
    <n v="110"/>
    <n v="110"/>
    <n v="0"/>
    <d v="2019-06-14T00:00:00"/>
    <m/>
  </r>
  <r>
    <d v="2019-06-12T00:00:00"/>
    <s v="BATISTA"/>
    <n v="3627"/>
    <n v="7329"/>
    <n v="2"/>
    <s v="calça cmf gg"/>
    <n v="20"/>
    <d v="2019-06-12T00:00:00"/>
    <d v="2019-06-17T00:00:00"/>
    <n v="2"/>
    <n v="0"/>
    <x v="0"/>
    <n v="40"/>
    <n v="40"/>
    <n v="0"/>
    <d v="2019-06-14T00:00:00"/>
    <m/>
  </r>
  <r>
    <d v="2019-06-12T00:00:00"/>
    <s v="BATISTA"/>
    <n v="3627"/>
    <n v="7334"/>
    <n v="2"/>
    <s v="gandola cmf gg"/>
    <n v="22"/>
    <d v="2019-06-12T00:00:00"/>
    <d v="2019-06-17T00:00:00"/>
    <n v="2"/>
    <n v="0"/>
    <x v="0"/>
    <n v="44"/>
    <n v="44"/>
    <n v="0"/>
    <d v="2019-06-14T00:00:00"/>
    <m/>
  </r>
  <r>
    <d v="2019-06-12T00:00:00"/>
    <s v="BATISTA"/>
    <n v="3622"/>
    <n v="5876"/>
    <n v="2"/>
    <s v="calça az m"/>
    <n v="17"/>
    <d v="2019-06-18T00:00:00"/>
    <d v="2019-07-02T00:00:00"/>
    <n v="2"/>
    <n v="0"/>
    <x v="0"/>
    <n v="34"/>
    <n v="34"/>
    <n v="0"/>
    <d v="2019-07-02T00:00:00"/>
    <m/>
  </r>
  <r>
    <d v="2019-06-12T00:00:00"/>
    <s v="BATISTA"/>
    <n v="3622"/>
    <n v="5943"/>
    <n v="1"/>
    <s v="gandola az m"/>
    <n v="25"/>
    <d v="2019-06-18T00:00:00"/>
    <d v="2019-07-02T00:00:00"/>
    <n v="1"/>
    <n v="0"/>
    <x v="0"/>
    <n v="25"/>
    <n v="25"/>
    <n v="0"/>
    <d v="2019-07-02T00:00:00"/>
    <m/>
  </r>
  <r>
    <d v="2019-06-12T00:00:00"/>
    <s v="BATISTA"/>
    <n v="3622"/>
    <n v="7993"/>
    <n v="2"/>
    <s v="calça az g"/>
    <n v="17"/>
    <d v="2019-06-18T00:00:00"/>
    <d v="2019-07-02T00:00:00"/>
    <n v="2"/>
    <n v="0"/>
    <x v="0"/>
    <n v="34"/>
    <n v="34"/>
    <n v="0"/>
    <d v="2019-07-02T00:00:00"/>
    <m/>
  </r>
  <r>
    <d v="2019-06-12T00:00:00"/>
    <s v="BATISTA"/>
    <n v="3623"/>
    <n v="803"/>
    <n v="1"/>
    <s v="japona m"/>
    <n v="30"/>
    <d v="2019-06-14T00:00:00"/>
    <d v="2019-06-14T00:00:00"/>
    <n v="1"/>
    <n v="0"/>
    <x v="0"/>
    <n v="30"/>
    <n v="30"/>
    <n v="0"/>
    <d v="2019-06-14T00:00:00"/>
    <m/>
  </r>
  <r>
    <d v="2019-06-12T00:00:00"/>
    <s v="BATISTA"/>
    <n v="3623"/>
    <n v="5878"/>
    <n v="1"/>
    <s v="calça az gg"/>
    <n v="17"/>
    <d v="2019-06-14T00:00:00"/>
    <d v="2019-06-14T00:00:00"/>
    <n v="1"/>
    <n v="0"/>
    <x v="0"/>
    <n v="17"/>
    <n v="17"/>
    <n v="0"/>
    <d v="2019-06-14T00:00:00"/>
    <m/>
  </r>
  <r>
    <d v="2019-06-12T00:00:00"/>
    <s v="BATISTA"/>
    <n v="3623"/>
    <n v="7991"/>
    <n v="2"/>
    <s v="calça az p"/>
    <n v="17"/>
    <d v="2019-06-14T00:00:00"/>
    <d v="2019-06-14T00:00:00"/>
    <n v="2"/>
    <n v="0"/>
    <x v="0"/>
    <n v="34"/>
    <n v="34"/>
    <n v="0"/>
    <d v="2019-06-14T00:00:00"/>
    <m/>
  </r>
  <r>
    <d v="2019-06-12T00:00:00"/>
    <s v="BATISTA"/>
    <n v="3623"/>
    <n v="7993"/>
    <n v="2"/>
    <s v="calça az g"/>
    <n v="17"/>
    <d v="2019-06-14T00:00:00"/>
    <d v="2019-06-14T00:00:00"/>
    <n v="2"/>
    <n v="0"/>
    <x v="0"/>
    <n v="34"/>
    <n v="34"/>
    <n v="0"/>
    <d v="2019-06-14T00:00:00"/>
    <m/>
  </r>
  <r>
    <d v="2019-06-12T00:00:00"/>
    <s v="BATISTA"/>
    <n v="3620"/>
    <n v="7527"/>
    <n v="3"/>
    <s v="japona az m"/>
    <n v="30"/>
    <s v="21/16/19"/>
    <d v="2019-06-21T00:00:00"/>
    <n v="3"/>
    <n v="0"/>
    <x v="0"/>
    <n v="90"/>
    <n v="90"/>
    <n v="0"/>
    <d v="2019-06-21T00:00:00"/>
    <m/>
  </r>
  <r>
    <d v="2019-06-12T00:00:00"/>
    <s v="BATISTA"/>
    <n v="3620"/>
    <n v="7528"/>
    <n v="2"/>
    <s v="japona az g"/>
    <n v="30"/>
    <d v="2019-06-21T00:00:00"/>
    <d v="2019-06-21T00:00:00"/>
    <n v="2"/>
    <n v="0"/>
    <x v="0"/>
    <n v="60"/>
    <n v="60"/>
    <n v="0"/>
    <d v="2019-06-21T00:00:00"/>
    <m/>
  </r>
  <r>
    <d v="2019-06-12T00:00:00"/>
    <s v="BATISTA"/>
    <n v="3619"/>
    <n v="8397"/>
    <n v="2"/>
    <s v="colete g verde"/>
    <n v="22"/>
    <d v="2019-06-21T00:00:00"/>
    <d v="2019-08-22T00:00:00"/>
    <n v="2"/>
    <n v="0"/>
    <x v="0"/>
    <n v="44"/>
    <n v="44"/>
    <n v="0"/>
    <d v="2019-08-23T00:00:00"/>
    <m/>
  </r>
  <r>
    <d v="2019-06-12T00:00:00"/>
    <s v="BATISTA"/>
    <n v="3619"/>
    <n v="8398"/>
    <n v="5"/>
    <s v="colete gg verde"/>
    <n v="22"/>
    <d v="2019-06-21T00:00:00"/>
    <d v="2019-08-22T00:00:00"/>
    <n v="5"/>
    <n v="0"/>
    <x v="0"/>
    <n v="110"/>
    <n v="110"/>
    <n v="0"/>
    <d v="2019-08-23T00:00:00"/>
    <m/>
  </r>
  <r>
    <d v="2019-06-12T00:00:00"/>
    <s v="BATISTA"/>
    <n v="3619"/>
    <n v="8401"/>
    <n v="1"/>
    <s v="colete xg verde"/>
    <n v="22"/>
    <d v="2019-06-21T00:00:00"/>
    <d v="2019-08-22T00:00:00"/>
    <n v="1"/>
    <n v="0"/>
    <x v="0"/>
    <n v="22"/>
    <n v="22"/>
    <n v="0"/>
    <d v="2019-08-23T00:00:00"/>
    <m/>
  </r>
  <r>
    <d v="2019-06-19T00:00:00"/>
    <s v="BATISTA"/>
    <n v="3592"/>
    <n v="6325"/>
    <n v="3"/>
    <s v="JAPONA   M -M PER"/>
    <n v="30"/>
    <d v="2019-06-21T00:00:00"/>
    <d v="2019-07-20T00:00:00"/>
    <n v="3"/>
    <n v="0"/>
    <x v="0"/>
    <n v="90"/>
    <n v="90"/>
    <n v="0"/>
    <d v="2019-07-20T00:00:00"/>
    <m/>
  </r>
  <r>
    <d v="2019-06-19T00:00:00"/>
    <s v="BATISTA"/>
    <n v="3592"/>
    <n v="6326"/>
    <n v="3"/>
    <s v="JAPONA G -M PER"/>
    <n v="30"/>
    <d v="2019-06-21T00:00:00"/>
    <d v="2019-07-20T00:00:00"/>
    <n v="3"/>
    <n v="0"/>
    <x v="0"/>
    <n v="90"/>
    <n v="90"/>
    <n v="0"/>
    <d v="2019-07-20T00:00:00"/>
    <m/>
  </r>
  <r>
    <d v="2019-06-19T00:00:00"/>
    <s v="FERNANDO"/>
    <n v="3630"/>
    <n v="4545"/>
    <n v="50"/>
    <s v="SUSPENSORIO CAM"/>
    <n v="4"/>
    <d v="2019-06-25T00:00:00"/>
    <d v="2019-07-02T00:00:00"/>
    <n v="50"/>
    <n v="0"/>
    <x v="0"/>
    <n v="200"/>
    <n v="200"/>
    <n v="0"/>
    <d v="2019-07-02T00:00:00"/>
    <m/>
  </r>
  <r>
    <d v="2019-06-19T00:00:00"/>
    <s v="FERNANDO"/>
    <n v="3631"/>
    <n v="4545"/>
    <n v="50"/>
    <s v="SUSPENSORIO CAM"/>
    <n v="4"/>
    <d v="2019-06-29T00:00:00"/>
    <d v="2019-07-02T00:00:00"/>
    <n v="50"/>
    <n v="0"/>
    <x v="0"/>
    <n v="200"/>
    <n v="200"/>
    <n v="0"/>
    <d v="2019-07-02T00:00:00"/>
    <m/>
  </r>
  <r>
    <d v="2019-06-19T00:00:00"/>
    <s v="FERNANDO"/>
    <n v="3632"/>
    <n v="4545"/>
    <n v="50"/>
    <s v="SUSPENSORIO CAM"/>
    <n v="4"/>
    <d v="2019-07-01T00:00:00"/>
    <d v="2019-06-27T00:00:00"/>
    <n v="50"/>
    <n v="0"/>
    <x v="0"/>
    <n v="200"/>
    <n v="200"/>
    <n v="0"/>
    <d v="2019-06-27T00:00:00"/>
    <m/>
  </r>
  <r>
    <d v="2019-05-25T00:00:00"/>
    <s v="BATISTA"/>
    <n v="3612"/>
    <n v="5875"/>
    <n v="4"/>
    <s v="calça az p"/>
    <n v="17"/>
    <d v="2019-06-24T00:00:00"/>
    <d v="2019-05-31T00:00:00"/>
    <n v="4"/>
    <n v="0"/>
    <x v="0"/>
    <n v="68"/>
    <n v="68"/>
    <n v="0"/>
    <d v="2019-05-31T00:00:00"/>
    <m/>
  </r>
  <r>
    <d v="2019-05-25T00:00:00"/>
    <s v="BATISTA"/>
    <n v="3612"/>
    <n v="5876"/>
    <n v="10"/>
    <s v="calça az m"/>
    <n v="17"/>
    <d v="2019-06-24T00:00:00"/>
    <d v="2019-05-31T00:00:00"/>
    <n v="10"/>
    <n v="0"/>
    <x v="0"/>
    <n v="170"/>
    <n v="170"/>
    <n v="0"/>
    <d v="2019-05-31T00:00:00"/>
    <m/>
  </r>
  <r>
    <d v="2019-05-25T00:00:00"/>
    <s v="BATISTA"/>
    <n v="3612"/>
    <n v="5877"/>
    <n v="10"/>
    <s v="calça az g"/>
    <n v="17"/>
    <d v="2019-06-24T00:00:00"/>
    <d v="2019-05-31T00:00:00"/>
    <n v="10"/>
    <n v="0"/>
    <x v="0"/>
    <n v="170"/>
    <n v="170"/>
    <n v="0"/>
    <d v="2019-05-31T00:00:00"/>
    <m/>
  </r>
  <r>
    <d v="2019-05-25T00:00:00"/>
    <s v="BATISTA"/>
    <n v="3612"/>
    <n v="5878"/>
    <n v="3"/>
    <s v="calça az gg"/>
    <n v="17"/>
    <d v="2019-06-24T00:00:00"/>
    <d v="2019-05-31T00:00:00"/>
    <n v="3"/>
    <n v="0"/>
    <x v="0"/>
    <n v="51"/>
    <n v="51"/>
    <n v="0"/>
    <d v="2019-05-31T00:00:00"/>
    <m/>
  </r>
  <r>
    <d v="2019-05-25T00:00:00"/>
    <s v="BATISTA"/>
    <n v="3612"/>
    <n v="5879"/>
    <n v="2"/>
    <s v="CALÇA AZ EXG"/>
    <n v="17"/>
    <d v="2019-06-24T00:00:00"/>
    <d v="2019-05-31T00:00:00"/>
    <n v="2"/>
    <n v="0"/>
    <x v="0"/>
    <n v="34"/>
    <n v="34"/>
    <n v="0"/>
    <d v="2019-05-31T00:00:00"/>
    <m/>
  </r>
  <r>
    <d v="2019-05-25T00:00:00"/>
    <s v="BATISTA"/>
    <n v="3612"/>
    <n v="5807"/>
    <n v="12"/>
    <s v="gandola az m"/>
    <n v="25"/>
    <d v="2019-06-24T00:00:00"/>
    <d v="2019-06-28T00:00:00"/>
    <n v="12"/>
    <n v="0"/>
    <x v="0"/>
    <n v="300"/>
    <n v="300"/>
    <n v="0"/>
    <d v="2019-06-28T00:00:00"/>
    <m/>
  </r>
  <r>
    <d v="2019-05-25T00:00:00"/>
    <s v="BATISTA"/>
    <n v="3612"/>
    <n v="5943"/>
    <n v="6"/>
    <s v="GANDOLA AZ P"/>
    <n v="25"/>
    <d v="2019-06-24T00:00:00"/>
    <d v="2019-06-28T00:00:00"/>
    <n v="6"/>
    <n v="0"/>
    <x v="0"/>
    <n v="150"/>
    <n v="150"/>
    <n v="0"/>
    <d v="2019-06-28T00:00:00"/>
    <m/>
  </r>
  <r>
    <d v="2019-05-25T00:00:00"/>
    <s v="BATISTA"/>
    <n v="3612"/>
    <n v="5944"/>
    <n v="7"/>
    <s v="GANDOLA AZ G"/>
    <n v="25"/>
    <d v="2019-06-24T00:00:00"/>
    <d v="2019-06-28T00:00:00"/>
    <n v="7"/>
    <n v="0"/>
    <x v="0"/>
    <n v="175"/>
    <n v="175"/>
    <n v="0"/>
    <d v="2019-06-28T00:00:00"/>
    <m/>
  </r>
  <r>
    <d v="2019-05-25T00:00:00"/>
    <s v="BATISTA"/>
    <n v="3612"/>
    <n v="5945"/>
    <n v="4"/>
    <s v="GANDOLA AZ GG"/>
    <n v="25"/>
    <d v="2019-06-24T00:00:00"/>
    <d v="2019-06-28T00:00:00"/>
    <n v="4"/>
    <n v="0"/>
    <x v="0"/>
    <n v="100"/>
    <n v="100"/>
    <n v="0"/>
    <d v="2019-06-28T00:00:00"/>
    <m/>
  </r>
  <r>
    <d v="2019-05-14T00:00:00"/>
    <s v="BATISTA"/>
    <n v="3587"/>
    <n v="5880"/>
    <n v="2"/>
    <s v="CALÇA CMF AZ  P"/>
    <n v="17"/>
    <d v="2019-06-30T00:00:00"/>
    <d v="2019-06-28T00:00:00"/>
    <n v="2"/>
    <n v="0"/>
    <x v="0"/>
    <n v="34"/>
    <n v="34"/>
    <n v="0"/>
    <d v="2019-06-28T00:00:00"/>
    <m/>
  </r>
  <r>
    <d v="2019-05-14T00:00:00"/>
    <s v="BATISTA"/>
    <n v="3587"/>
    <n v="5881"/>
    <n v="1"/>
    <s v="CALÇA CMF AZ M"/>
    <n v="17"/>
    <d v="2019-06-30T00:00:00"/>
    <d v="2019-06-28T00:00:00"/>
    <n v="1"/>
    <n v="0"/>
    <x v="0"/>
    <n v="17"/>
    <n v="17"/>
    <n v="0"/>
    <d v="2019-06-28T00:00:00"/>
    <m/>
  </r>
  <r>
    <d v="2019-05-14T00:00:00"/>
    <s v="BATISTA"/>
    <n v="3587"/>
    <n v="5882"/>
    <n v="5"/>
    <s v="CALÇA CMF AZ G"/>
    <n v="17"/>
    <d v="2019-06-30T00:00:00"/>
    <d v="2019-06-28T00:00:00"/>
    <n v="5"/>
    <n v="0"/>
    <x v="0"/>
    <n v="85"/>
    <n v="85"/>
    <n v="0"/>
    <d v="2019-06-28T00:00:00"/>
    <m/>
  </r>
  <r>
    <d v="2019-05-14T00:00:00"/>
    <s v="BATISTA"/>
    <n v="3587"/>
    <n v="5883"/>
    <n v="2"/>
    <s v="CALÇA CMF AZ GG"/>
    <n v="17"/>
    <d v="2019-06-30T00:00:00"/>
    <d v="2019-06-28T00:00:00"/>
    <n v="2"/>
    <n v="0"/>
    <x v="0"/>
    <n v="34"/>
    <n v="34"/>
    <n v="0"/>
    <d v="2019-06-28T00:00:00"/>
    <m/>
  </r>
  <r>
    <d v="2019-05-14T00:00:00"/>
    <s v="BATISTA"/>
    <n v="3587"/>
    <n v="5947"/>
    <n v="1"/>
    <s v="GANDOLA CMF AZ PP"/>
    <n v="25"/>
    <d v="2019-06-30T00:00:00"/>
    <d v="2019-06-28T00:00:00"/>
    <n v="1"/>
    <n v="0"/>
    <x v="0"/>
    <n v="25"/>
    <n v="25"/>
    <n v="0"/>
    <d v="2019-06-28T00:00:00"/>
    <m/>
  </r>
  <r>
    <d v="2019-05-14T00:00:00"/>
    <s v="BATISTA"/>
    <n v="3587"/>
    <n v="5948"/>
    <n v="1"/>
    <s v="GANDOLA CMF AZ P"/>
    <n v="25"/>
    <d v="2019-06-30T00:00:00"/>
    <d v="2019-06-28T00:00:00"/>
    <n v="1"/>
    <n v="0"/>
    <x v="0"/>
    <n v="25"/>
    <n v="25"/>
    <n v="0"/>
    <d v="2019-06-28T00:00:00"/>
    <m/>
  </r>
  <r>
    <d v="2019-05-14T00:00:00"/>
    <s v="BATISTA"/>
    <n v="3587"/>
    <n v="5949"/>
    <n v="4"/>
    <s v="GANDOLA CMF AZ M"/>
    <n v="25"/>
    <d v="2019-06-30T00:00:00"/>
    <d v="2019-06-28T00:00:00"/>
    <n v="4"/>
    <n v="0"/>
    <x v="0"/>
    <n v="100"/>
    <n v="100"/>
    <n v="0"/>
    <d v="2019-06-28T00:00:00"/>
    <m/>
  </r>
  <r>
    <d v="2019-05-14T00:00:00"/>
    <s v="BATISTA"/>
    <n v="3587"/>
    <n v="5950"/>
    <n v="4"/>
    <s v="GANDOLA CMF AZ G"/>
    <n v="25"/>
    <d v="2019-06-30T00:00:00"/>
    <d v="2019-06-28T00:00:00"/>
    <n v="4"/>
    <n v="0"/>
    <x v="0"/>
    <n v="100"/>
    <n v="100"/>
    <n v="0"/>
    <d v="2019-06-28T00:00:00"/>
    <m/>
  </r>
  <r>
    <d v="2019-05-14T00:00:00"/>
    <s v="BATISTA"/>
    <n v="3587"/>
    <n v="5951"/>
    <n v="1"/>
    <s v="GANDOLA CMF AZ GG"/>
    <n v="25"/>
    <d v="2019-06-30T00:00:00"/>
    <d v="2019-06-28T00:00:00"/>
    <n v="1"/>
    <n v="0"/>
    <x v="0"/>
    <n v="25"/>
    <n v="25"/>
    <n v="0"/>
    <d v="2019-06-28T00:00:00"/>
    <m/>
  </r>
  <r>
    <d v="2019-05-14T00:00:00"/>
    <s v="BATISTA"/>
    <n v="3587"/>
    <n v="7526"/>
    <n v="2"/>
    <s v="JAPONA CMF AZ P"/>
    <n v="30"/>
    <d v="2019-06-30T00:00:00"/>
    <d v="2019-06-28T00:00:00"/>
    <n v="2"/>
    <n v="0"/>
    <x v="0"/>
    <n v="60"/>
    <n v="60"/>
    <n v="0"/>
    <d v="2019-06-21T00:00:00"/>
    <m/>
  </r>
  <r>
    <d v="2019-05-14T00:00:00"/>
    <s v="BATISTA"/>
    <n v="3587"/>
    <n v="7527"/>
    <n v="3"/>
    <s v="JAPONA CMF AZ M"/>
    <n v="30"/>
    <d v="2019-06-30T00:00:00"/>
    <d v="2019-06-28T00:00:00"/>
    <n v="3"/>
    <n v="0"/>
    <x v="0"/>
    <n v="90"/>
    <n v="90"/>
    <n v="0"/>
    <d v="2019-06-21T00:00:00"/>
    <m/>
  </r>
  <r>
    <d v="2019-05-14T00:00:00"/>
    <s v="BATISTA"/>
    <n v="3587"/>
    <n v="7528"/>
    <n v="5"/>
    <s v="JAPONA CMF AZ G"/>
    <n v="30"/>
    <d v="2019-06-30T00:00:00"/>
    <d v="2019-06-28T00:00:00"/>
    <n v="5"/>
    <n v="0"/>
    <x v="0"/>
    <n v="150"/>
    <n v="150"/>
    <n v="0"/>
    <d v="2019-06-21T00:00:00"/>
    <m/>
  </r>
  <r>
    <d v="2019-05-30T00:00:00"/>
    <s v="BATISTA"/>
    <n v="3607"/>
    <n v="8284"/>
    <n v="2"/>
    <s v="CALÇACMF WOOD G"/>
    <n v="17"/>
    <d v="2019-07-10T00:00:00"/>
    <d v="2019-06-21T00:00:00"/>
    <n v="2"/>
    <n v="0"/>
    <x v="0"/>
    <n v="34"/>
    <n v="34"/>
    <n v="0"/>
    <d v="2019-06-21T00:00:00"/>
    <m/>
  </r>
  <r>
    <d v="2019-05-30T00:00:00"/>
    <s v="BATISTA"/>
    <n v="3607"/>
    <n v="8286"/>
    <n v="2"/>
    <s v="CALÇA CMFWOOD P"/>
    <n v="17"/>
    <d v="2019-07-10T00:00:00"/>
    <d v="2019-06-21T00:00:00"/>
    <n v="2"/>
    <n v="0"/>
    <x v="0"/>
    <n v="34"/>
    <n v="34"/>
    <n v="0"/>
    <d v="2019-06-21T00:00:00"/>
    <m/>
  </r>
  <r>
    <d v="2019-05-30T00:00:00"/>
    <s v="BATISTA"/>
    <n v="3607"/>
    <n v="8287"/>
    <n v="3"/>
    <s v="GANDOLA CMF WOOD G"/>
    <n v="25"/>
    <d v="2019-07-10T00:00:00"/>
    <d v="2019-06-21T00:00:00"/>
    <n v="3"/>
    <n v="0"/>
    <x v="0"/>
    <n v="75"/>
    <n v="75"/>
    <n v="0"/>
    <d v="2019-06-21T00:00:00"/>
    <m/>
  </r>
  <r>
    <d v="2019-05-30T00:00:00"/>
    <s v="BATISTA"/>
    <n v="3607"/>
    <n v="8418"/>
    <n v="2"/>
    <s v="GANDOLA CMF WOOD PP"/>
    <n v="25"/>
    <d v="2019-07-10T00:00:00"/>
    <d v="2019-06-21T00:00:00"/>
    <n v="2"/>
    <n v="0"/>
    <x v="0"/>
    <n v="50"/>
    <n v="50"/>
    <n v="0"/>
    <d v="2019-06-21T00:00:00"/>
    <m/>
  </r>
  <r>
    <d v="2019-05-30T00:00:00"/>
    <s v="BATISTA"/>
    <n v="3607"/>
    <n v="8419"/>
    <n v="2"/>
    <s v="GANDOLA CMF WOOD GG"/>
    <n v="25"/>
    <d v="2019-07-10T00:00:00"/>
    <d v="2019-06-21T00:00:00"/>
    <n v="2"/>
    <n v="0"/>
    <x v="0"/>
    <n v="50"/>
    <n v="50"/>
    <n v="0"/>
    <d v="2019-06-21T00:00:00"/>
    <m/>
  </r>
  <r>
    <d v="2019-05-30T00:00:00"/>
    <s v="BATISTA"/>
    <n v="3607"/>
    <n v="8420"/>
    <n v="2"/>
    <s v="GANDOLA CMF WOOD EXG"/>
    <n v="25"/>
    <d v="2019-07-10T00:00:00"/>
    <d v="2019-06-21T00:00:00"/>
    <n v="2"/>
    <n v="0"/>
    <x v="0"/>
    <n v="50"/>
    <n v="50"/>
    <n v="0"/>
    <d v="2019-06-21T00:00:00"/>
    <m/>
  </r>
  <r>
    <d v="2019-05-30T00:00:00"/>
    <s v="BATISTA"/>
    <n v="3607"/>
    <n v="8422"/>
    <n v="1"/>
    <s v="CALÇA CMF WOOD GG"/>
    <n v="17"/>
    <d v="2019-07-10T00:00:00"/>
    <d v="2019-06-21T00:00:00"/>
    <n v="1"/>
    <n v="0"/>
    <x v="0"/>
    <n v="17"/>
    <n v="17"/>
    <n v="0"/>
    <d v="2019-06-21T00:00:00"/>
    <m/>
  </r>
  <r>
    <d v="2019-05-30T00:00:00"/>
    <s v="BATISTA"/>
    <n v="3607"/>
    <n v="8423"/>
    <n v="4"/>
    <s v="CALÇA CMF WWOD EXG"/>
    <n v="17"/>
    <d v="2019-07-10T00:00:00"/>
    <d v="2019-06-21T00:00:00"/>
    <n v="4"/>
    <n v="0"/>
    <x v="0"/>
    <n v="68"/>
    <n v="68"/>
    <n v="0"/>
    <d v="2019-06-21T00:00:00"/>
    <m/>
  </r>
  <r>
    <d v="2019-03-07T00:00:00"/>
    <s v="BATISTA"/>
    <n v="2865"/>
    <n v="7847"/>
    <n v="2"/>
    <s v="CALÇA CAMP P CIN"/>
    <n v="15"/>
    <d v="2019-08-01T00:00:00"/>
    <m/>
    <m/>
    <n v="2"/>
    <x v="1"/>
    <n v="30"/>
    <m/>
    <n v="30"/>
    <m/>
    <m/>
  </r>
  <r>
    <d v="2019-03-07T00:00:00"/>
    <s v="BATISTA"/>
    <n v="2865"/>
    <n v="7848"/>
    <n v="3"/>
    <s v="CALÇA CAMP M CIN"/>
    <n v="15"/>
    <d v="2019-08-01T00:00:00"/>
    <m/>
    <m/>
    <n v="3"/>
    <x v="1"/>
    <n v="45"/>
    <m/>
    <n v="45"/>
    <m/>
    <m/>
  </r>
  <r>
    <d v="2019-03-07T00:00:00"/>
    <s v="BATISTA"/>
    <n v="2865"/>
    <n v="7849"/>
    <n v="3"/>
    <s v="CALÇA CAMP G CIN"/>
    <n v="15"/>
    <d v="2019-08-01T00:00:00"/>
    <m/>
    <m/>
    <n v="3"/>
    <x v="1"/>
    <n v="45"/>
    <m/>
    <n v="45"/>
    <m/>
    <m/>
  </r>
  <r>
    <d v="2019-03-07T00:00:00"/>
    <s v="BATISTA"/>
    <n v="2865"/>
    <n v="7850"/>
    <n v="2"/>
    <s v="CALÇA CAMP GG CIN"/>
    <n v="15"/>
    <d v="2019-08-01T00:00:00"/>
    <m/>
    <m/>
    <n v="2"/>
    <x v="1"/>
    <n v="30"/>
    <m/>
    <n v="30"/>
    <m/>
    <m/>
  </r>
  <r>
    <d v="2019-03-07T00:00:00"/>
    <s v="BATISTA"/>
    <n v="2861"/>
    <n v="7811"/>
    <n v="2"/>
    <s v="CALÇA CAMP P CH"/>
    <n v="15"/>
    <d v="2019-08-01T00:00:00"/>
    <m/>
    <m/>
    <n v="2"/>
    <x v="1"/>
    <n v="30"/>
    <m/>
    <n v="30"/>
    <m/>
    <m/>
  </r>
  <r>
    <d v="2019-03-07T00:00:00"/>
    <s v="BATISTA"/>
    <n v="2861"/>
    <n v="7812"/>
    <n v="3"/>
    <s v="CALÇA CAMP M CH"/>
    <n v="15"/>
    <d v="2019-08-01T00:00:00"/>
    <m/>
    <m/>
    <n v="3"/>
    <x v="1"/>
    <n v="45"/>
    <m/>
    <n v="45"/>
    <m/>
    <m/>
  </r>
  <r>
    <d v="2019-03-07T00:00:00"/>
    <s v="BATISTA"/>
    <n v="2861"/>
    <n v="7813"/>
    <n v="3"/>
    <s v="CALÇA CAMP G CH"/>
    <n v="15"/>
    <d v="2019-08-01T00:00:00"/>
    <m/>
    <m/>
    <n v="3"/>
    <x v="1"/>
    <n v="45"/>
    <m/>
    <n v="45"/>
    <m/>
    <m/>
  </r>
  <r>
    <d v="2019-03-07T00:00:00"/>
    <s v="BATISTA"/>
    <n v="2861"/>
    <n v="7814"/>
    <n v="2"/>
    <s v="CALÇA CAMP GG CH"/>
    <n v="15"/>
    <d v="2019-08-01T00:00:00"/>
    <m/>
    <m/>
    <n v="2"/>
    <x v="1"/>
    <n v="30"/>
    <m/>
    <n v="30"/>
    <m/>
    <m/>
  </r>
  <r>
    <d v="2019-03-07T00:00:00"/>
    <s v="BATISTA"/>
    <n v="2862"/>
    <n v="7835"/>
    <n v="2"/>
    <s v="CALÇA CAMP P C MA"/>
    <n v="15"/>
    <d v="2019-08-01T00:00:00"/>
    <m/>
    <m/>
    <n v="2"/>
    <x v="1"/>
    <n v="30"/>
    <m/>
    <n v="30"/>
    <m/>
    <m/>
  </r>
  <r>
    <d v="2019-03-07T00:00:00"/>
    <s v="BATISTA"/>
    <n v="2862"/>
    <n v="7835"/>
    <n v="2"/>
    <s v="CALÇA CAMP M CMA"/>
    <n v="15"/>
    <d v="2019-08-01T00:00:00"/>
    <m/>
    <m/>
    <n v="2"/>
    <x v="1"/>
    <n v="30"/>
    <m/>
    <n v="30"/>
    <m/>
    <m/>
  </r>
  <r>
    <d v="2019-03-07T00:00:00"/>
    <s v="BATISTA"/>
    <n v="2862"/>
    <n v="7837"/>
    <n v="3"/>
    <s v="CALÇA CAMP G CMA"/>
    <n v="15"/>
    <d v="2019-08-01T00:00:00"/>
    <m/>
    <m/>
    <n v="3"/>
    <x v="1"/>
    <n v="45"/>
    <m/>
    <n v="45"/>
    <m/>
    <m/>
  </r>
  <r>
    <d v="2019-03-07T00:00:00"/>
    <s v="BATISTA"/>
    <n v="2862"/>
    <n v="7838"/>
    <n v="2"/>
    <s v="CALÇA CAMP GG CMA"/>
    <n v="15"/>
    <d v="2019-08-01T00:00:00"/>
    <m/>
    <m/>
    <n v="2"/>
    <x v="1"/>
    <n v="30"/>
    <m/>
    <n v="30"/>
    <m/>
    <m/>
  </r>
  <r>
    <d v="2019-03-07T00:00:00"/>
    <s v="BATISTA"/>
    <n v="2863"/>
    <n v="7799"/>
    <n v="2"/>
    <s v="CALÇA CAMP PR P"/>
    <n v="15"/>
    <d v="2019-08-01T00:00:00"/>
    <m/>
    <m/>
    <n v="2"/>
    <x v="1"/>
    <n v="30"/>
    <m/>
    <n v="30"/>
    <m/>
    <m/>
  </r>
  <r>
    <d v="2019-03-07T00:00:00"/>
    <s v="BATISTA"/>
    <n v="2863"/>
    <n v="7800"/>
    <n v="3"/>
    <s v="CALÇA CAMP PR M"/>
    <n v="15"/>
    <d v="2019-08-01T00:00:00"/>
    <m/>
    <m/>
    <n v="3"/>
    <x v="1"/>
    <n v="45"/>
    <m/>
    <n v="45"/>
    <m/>
    <m/>
  </r>
  <r>
    <d v="2019-03-07T00:00:00"/>
    <s v="BATISTA"/>
    <n v="2863"/>
    <n v="7801"/>
    <n v="3"/>
    <s v="CALÇA CAMP PR G"/>
    <n v="15"/>
    <d v="2019-08-01T00:00:00"/>
    <m/>
    <m/>
    <n v="3"/>
    <x v="1"/>
    <n v="45"/>
    <m/>
    <n v="45"/>
    <m/>
    <m/>
  </r>
  <r>
    <d v="2019-03-07T00:00:00"/>
    <s v="BATISTA"/>
    <n v="2863"/>
    <n v="7802"/>
    <n v="2"/>
    <s v="CALÇA CAMP PR GG"/>
    <n v="15"/>
    <d v="2019-08-01T00:00:00"/>
    <m/>
    <m/>
    <n v="2"/>
    <x v="1"/>
    <n v="30"/>
    <m/>
    <n v="30"/>
    <m/>
    <m/>
  </r>
  <r>
    <d v="2019-03-07T00:00:00"/>
    <s v="BATISTA"/>
    <n v="2864"/>
    <n v="7823"/>
    <n v="2"/>
    <s v="CALÇA CAMP P FL"/>
    <n v="15"/>
    <d v="2019-08-01T00:00:00"/>
    <m/>
    <m/>
    <n v="2"/>
    <x v="1"/>
    <n v="30"/>
    <m/>
    <n v="30"/>
    <m/>
    <m/>
  </r>
  <r>
    <d v="2019-03-07T00:00:00"/>
    <s v="BATISTA"/>
    <n v="2864"/>
    <n v="7824"/>
    <n v="3"/>
    <s v="CALÇA CAMP M FL"/>
    <n v="15"/>
    <d v="2019-08-01T00:00:00"/>
    <m/>
    <m/>
    <n v="3"/>
    <x v="1"/>
    <n v="45"/>
    <m/>
    <n v="45"/>
    <m/>
    <m/>
  </r>
  <r>
    <d v="2019-03-07T00:00:00"/>
    <s v="BATISTA"/>
    <n v="2864"/>
    <n v="7825"/>
    <n v="3"/>
    <s v="CALÇA CAMP G FL"/>
    <n v="15"/>
    <d v="2019-08-01T00:00:00"/>
    <m/>
    <m/>
    <n v="3"/>
    <x v="1"/>
    <n v="45"/>
    <m/>
    <n v="45"/>
    <m/>
    <m/>
  </r>
  <r>
    <d v="2019-03-07T00:00:00"/>
    <s v="BATISTA"/>
    <n v="2864"/>
    <n v="7826"/>
    <n v="2"/>
    <s v="CALÇA CAMP GG FL"/>
    <n v="15"/>
    <d v="2019-08-01T00:00:00"/>
    <m/>
    <m/>
    <n v="2"/>
    <x v="1"/>
    <n v="30"/>
    <m/>
    <n v="30"/>
    <m/>
    <m/>
  </r>
  <r>
    <d v="2019-06-26T00:00:00"/>
    <s v="BATISTA"/>
    <n v="3647"/>
    <n v="2754"/>
    <n v="5"/>
    <s v="CALÇA FEM PPP"/>
    <n v="17"/>
    <d v="2019-07-10T00:00:00"/>
    <d v="2019-08-15T00:00:00"/>
    <n v="5"/>
    <n v="0"/>
    <x v="0"/>
    <n v="85"/>
    <n v="85"/>
    <n v="0"/>
    <d v="2018-08-16T00:00:00"/>
    <m/>
  </r>
  <r>
    <d v="2019-06-26T00:00:00"/>
    <s v="BATISTA"/>
    <n v="3647"/>
    <n v="4413"/>
    <n v="3"/>
    <s v="CALÇA FEM PP"/>
    <n v="17"/>
    <d v="2019-07-10T00:00:00"/>
    <d v="2019-08-15T00:00:00"/>
    <n v="3"/>
    <n v="0"/>
    <x v="0"/>
    <n v="51"/>
    <n v="51"/>
    <n v="0"/>
    <d v="2018-08-16T00:00:00"/>
    <m/>
  </r>
  <r>
    <d v="2019-06-26T00:00:00"/>
    <s v="BATISTA"/>
    <n v="3647"/>
    <n v="4415"/>
    <n v="12"/>
    <s v="CALÇA FEM P"/>
    <n v="17"/>
    <d v="2019-07-10T00:00:00"/>
    <d v="2019-08-15T00:00:00"/>
    <n v="12"/>
    <n v="0"/>
    <x v="0"/>
    <n v="204"/>
    <n v="204"/>
    <n v="0"/>
    <d v="2018-08-16T00:00:00"/>
    <m/>
  </r>
  <r>
    <d v="2019-06-26T00:00:00"/>
    <s v="BATISTA"/>
    <n v="3647"/>
    <n v="4416"/>
    <n v="5"/>
    <s v="CALÇA FEM G"/>
    <n v="17"/>
    <d v="2019-07-10T00:00:00"/>
    <d v="2019-08-15T00:00:00"/>
    <n v="5"/>
    <n v="0"/>
    <x v="0"/>
    <n v="85"/>
    <n v="85"/>
    <n v="0"/>
    <d v="2018-08-16T00:00:00"/>
    <m/>
  </r>
  <r>
    <d v="2019-06-26T00:00:00"/>
    <s v="BATISTA"/>
    <n v="3647"/>
    <n v="7405"/>
    <n v="10"/>
    <s v="CALÇA V MUS P"/>
    <n v="17"/>
    <d v="2019-07-10T00:00:00"/>
    <d v="2019-08-15T00:00:00"/>
    <n v="10"/>
    <n v="0"/>
    <x v="0"/>
    <n v="170"/>
    <n v="170"/>
    <n v="0"/>
    <d v="2018-08-16T00:00:00"/>
    <m/>
  </r>
  <r>
    <d v="2019-06-26T00:00:00"/>
    <s v="BATISTA"/>
    <n v="3647"/>
    <n v="7406"/>
    <n v="40"/>
    <s v="CALÇA V MUS M"/>
    <n v="17"/>
    <d v="2019-07-10T00:00:00"/>
    <d v="2019-08-15T00:00:00"/>
    <n v="40"/>
    <n v="0"/>
    <x v="0"/>
    <n v="680"/>
    <n v="680"/>
    <n v="0"/>
    <d v="2018-08-16T00:00:00"/>
    <m/>
  </r>
  <r>
    <d v="2019-06-26T00:00:00"/>
    <s v="BATISTA"/>
    <n v="3647"/>
    <n v="7407"/>
    <n v="45"/>
    <s v="CALÇA V MUS G"/>
    <n v="17"/>
    <d v="2019-07-10T00:00:00"/>
    <d v="2019-08-15T00:00:00"/>
    <n v="45"/>
    <n v="0"/>
    <x v="0"/>
    <n v="765"/>
    <n v="765"/>
    <n v="0"/>
    <d v="2018-08-16T00:00:00"/>
    <m/>
  </r>
  <r>
    <d v="2019-06-26T00:00:00"/>
    <s v="BATISTA"/>
    <n v="3647"/>
    <n v="7408"/>
    <n v="20"/>
    <s v="CALÇA V MUS GG"/>
    <n v="17"/>
    <d v="2019-07-10T00:00:00"/>
    <d v="2019-08-15T00:00:00"/>
    <n v="20"/>
    <n v="0"/>
    <x v="0"/>
    <n v="340"/>
    <n v="340"/>
    <n v="0"/>
    <d v="2018-08-16T00:00:00"/>
    <m/>
  </r>
  <r>
    <d v="2019-06-26T00:00:00"/>
    <s v="BATISTA"/>
    <n v="3646"/>
    <n v="4418"/>
    <n v="10"/>
    <s v="GANDOLA VO PP"/>
    <n v="25"/>
    <d v="2019-07-10T00:00:00"/>
    <d v="2019-08-15T00:00:00"/>
    <n v="10"/>
    <n v="0"/>
    <x v="0"/>
    <n v="250"/>
    <n v="250"/>
    <n v="0"/>
    <d v="2019-08-16T00:00:00"/>
    <m/>
  </r>
  <r>
    <d v="2019-06-26T00:00:00"/>
    <s v="BATISTA"/>
    <n v="3646"/>
    <n v="4419"/>
    <n v="25"/>
    <s v="GANDOLA VO P"/>
    <n v="25"/>
    <d v="2019-07-10T00:00:00"/>
    <d v="2019-08-15T00:00:00"/>
    <n v="25"/>
    <n v="0"/>
    <x v="0"/>
    <n v="625"/>
    <n v="625"/>
    <n v="0"/>
    <d v="2019-08-16T00:00:00"/>
    <m/>
  </r>
  <r>
    <d v="2019-06-26T00:00:00"/>
    <s v="BATISTA"/>
    <n v="3646"/>
    <n v="4420"/>
    <n v="30"/>
    <s v="GANDOA VO M"/>
    <n v="25"/>
    <d v="2019-07-10T00:00:00"/>
    <d v="2019-08-15T00:00:00"/>
    <n v="30"/>
    <n v="0"/>
    <x v="0"/>
    <n v="750"/>
    <n v="750"/>
    <n v="0"/>
    <d v="2019-08-16T00:00:00"/>
    <m/>
  </r>
  <r>
    <d v="2019-06-26T00:00:00"/>
    <s v="BATISTA"/>
    <n v="3646"/>
    <n v="4421"/>
    <n v="60"/>
    <s v="GANDOLA VO G"/>
    <n v="25"/>
    <d v="2019-07-10T00:00:00"/>
    <d v="2019-08-15T00:00:00"/>
    <n v="60"/>
    <n v="0"/>
    <x v="0"/>
    <n v="1500"/>
    <n v="1500"/>
    <n v="0"/>
    <d v="2019-08-16T00:00:00"/>
    <m/>
  </r>
  <r>
    <d v="2019-06-26T00:00:00"/>
    <s v="BATISTA"/>
    <n v="3646"/>
    <n v="4422"/>
    <n v="10"/>
    <s v="GANDOLA VO GG"/>
    <n v="25"/>
    <d v="2019-07-10T00:00:00"/>
    <d v="2019-08-15T00:00:00"/>
    <n v="10"/>
    <n v="0"/>
    <x v="0"/>
    <n v="250"/>
    <n v="250"/>
    <n v="0"/>
    <d v="2019-08-16T00:00:00"/>
    <m/>
  </r>
  <r>
    <d v="2019-06-26T00:00:00"/>
    <s v="BATISTA"/>
    <n v="3646"/>
    <n v="8104"/>
    <n v="5"/>
    <s v="GANDOLA VO PPP"/>
    <n v="25"/>
    <d v="2019-07-10T00:00:00"/>
    <d v="2019-08-15T00:00:00"/>
    <n v="5"/>
    <n v="0"/>
    <x v="0"/>
    <n v="125"/>
    <n v="125"/>
    <n v="0"/>
    <d v="2019-08-16T00:00:00"/>
    <m/>
  </r>
  <r>
    <d v="2019-07-25T00:00:00"/>
    <s v="JANAINA"/>
    <n v="3700"/>
    <n v="4272"/>
    <n v="1"/>
    <s v="JAPONA D FACE P"/>
    <n v="24"/>
    <d v="2019-08-07T00:00:00"/>
    <d v="2019-08-07T00:00:00"/>
    <n v="1"/>
    <n v="0"/>
    <x v="0"/>
    <n v="24"/>
    <n v="24"/>
    <n v="0"/>
    <d v="2019-08-01T00:00:00"/>
    <m/>
  </r>
  <r>
    <d v="2019-07-25T00:00:00"/>
    <s v="JANAINA"/>
    <n v="3700"/>
    <n v="7274"/>
    <n v="1"/>
    <s v="JAPONA D FACE M"/>
    <n v="24"/>
    <d v="2019-08-07T00:00:00"/>
    <d v="2019-08-07T00:00:00"/>
    <n v="1"/>
    <n v="0"/>
    <x v="0"/>
    <n v="24"/>
    <n v="24"/>
    <n v="0"/>
    <d v="2019-08-01T00:00:00"/>
    <m/>
  </r>
  <r>
    <d v="2019-07-25T00:00:00"/>
    <s v="JANAINA"/>
    <n v="3700"/>
    <n v="4275"/>
    <n v="8"/>
    <s v=" JAPONA D FACE G"/>
    <n v="24"/>
    <d v="2019-08-07T00:00:00"/>
    <d v="2019-08-07T00:00:00"/>
    <n v="8"/>
    <n v="0"/>
    <x v="0"/>
    <n v="192"/>
    <n v="192"/>
    <n v="0"/>
    <d v="2019-08-01T00:00:00"/>
    <m/>
  </r>
  <r>
    <d v="2019-07-25T00:00:00"/>
    <s v="JANAINA"/>
    <n v="3700"/>
    <n v="5575"/>
    <n v="1"/>
    <s v="JAPONA D FACE PP"/>
    <n v="24"/>
    <d v="2019-08-07T00:00:00"/>
    <d v="2019-08-07T00:00:00"/>
    <n v="1"/>
    <n v="0"/>
    <x v="0"/>
    <n v="24"/>
    <n v="24"/>
    <n v="0"/>
    <d v="2019-08-01T00:00:00"/>
    <m/>
  </r>
  <r>
    <d v="2019-07-25T00:00:00"/>
    <s v="JANAINA"/>
    <n v="3700"/>
    <n v="8176"/>
    <n v="6"/>
    <s v="JAPONA D FACE GG"/>
    <n v="24"/>
    <d v="2019-08-07T00:00:00"/>
    <d v="2019-08-07T00:00:00"/>
    <n v="6"/>
    <n v="0"/>
    <x v="0"/>
    <n v="144"/>
    <n v="144"/>
    <n v="0"/>
    <d v="2019-08-01T00:00:00"/>
    <m/>
  </r>
  <r>
    <d v="2019-07-25T00:00:00"/>
    <s v="JANAINA"/>
    <n v="3700"/>
    <n v="8320"/>
    <n v="6"/>
    <s v="JAPONBA D FACE EXG"/>
    <n v="24"/>
    <d v="2019-08-07T00:00:00"/>
    <d v="2019-08-07T00:00:00"/>
    <n v="6"/>
    <n v="0"/>
    <x v="0"/>
    <n v="144"/>
    <n v="144"/>
    <n v="0"/>
    <d v="2019-08-01T00:00:00"/>
    <m/>
  </r>
  <r>
    <d v="2019-07-25T00:00:00"/>
    <s v="JANAINA"/>
    <n v="3700"/>
    <n v="8479"/>
    <n v="1"/>
    <s v="JAPONA D FACE EXXG"/>
    <n v="24"/>
    <d v="2019-08-07T00:00:00"/>
    <d v="2019-08-07T00:00:00"/>
    <n v="1"/>
    <n v="0"/>
    <x v="0"/>
    <n v="24"/>
    <n v="24"/>
    <n v="0"/>
    <d v="2019-08-01T00:00:00"/>
    <m/>
  </r>
  <r>
    <d v="2019-05-31T00:00:00"/>
    <s v="MARIZA"/>
    <n v="1"/>
    <n v="8217"/>
    <n v="1"/>
    <s v="BONE"/>
    <n v="7"/>
    <d v="2019-06-10T00:00:00"/>
    <d v="2019-06-10T00:00:00"/>
    <n v="1"/>
    <n v="0"/>
    <x v="0"/>
    <n v="7"/>
    <n v="7"/>
    <n v="0"/>
    <d v="2019-06-10T00:00:00"/>
    <m/>
  </r>
  <r>
    <d v="2019-05-31T00:00:00"/>
    <s v="MARIZA"/>
    <n v="1"/>
    <n v="8217"/>
    <n v="10"/>
    <s v="BONE"/>
    <n v="7"/>
    <d v="2019-06-10T00:00:00"/>
    <d v="2019-06-10T00:00:00"/>
    <n v="10"/>
    <n v="0"/>
    <x v="0"/>
    <n v="70"/>
    <n v="70"/>
    <n v="0"/>
    <d v="2019-06-10T00:00:00"/>
    <m/>
  </r>
  <r>
    <d v="2019-06-10T00:00:00"/>
    <s v="MARIZA"/>
    <n v="3512"/>
    <n v="8250"/>
    <n v="10"/>
    <s v="BONE"/>
    <n v="7"/>
    <d v="2019-06-10T00:00:00"/>
    <d v="2019-06-10T00:00:00"/>
    <n v="10"/>
    <n v="0"/>
    <x v="0"/>
    <n v="70"/>
    <n v="70"/>
    <n v="0"/>
    <d v="2019-06-10T00:00:00"/>
    <m/>
  </r>
  <r>
    <d v="2019-06-28T00:00:00"/>
    <s v="MARIZA"/>
    <n v="3653"/>
    <n v="5868"/>
    <n v="30"/>
    <s v="BONE AZ"/>
    <n v="7"/>
    <d v="2019-07-02T00:00:00"/>
    <d v="2019-07-02T00:00:00"/>
    <n v="30"/>
    <n v="0"/>
    <x v="0"/>
    <n v="210"/>
    <n v="210"/>
    <n v="0"/>
    <d v="2019-07-02T00:00:00"/>
    <m/>
  </r>
  <r>
    <d v="2019-06-19T00:00:00"/>
    <s v="FERNANDO"/>
    <n v="3641"/>
    <n v="7264"/>
    <n v="6"/>
    <s v="BRASAO BOINA"/>
    <n v="1"/>
    <d v="2019-06-24T00:00:00"/>
    <d v="2019-06-24T00:00:00"/>
    <n v="6"/>
    <n v="0"/>
    <x v="0"/>
    <n v="6"/>
    <n v="6"/>
    <n v="0"/>
    <d v="2019-06-24T00:00:00"/>
    <m/>
  </r>
  <r>
    <d v="2019-06-24T00:00:00"/>
    <s v="FERNANDO"/>
    <n v="3644"/>
    <n v="3769"/>
    <n v="15"/>
    <s v="BRAÇAL"/>
    <n v="3"/>
    <d v="2019-06-26T00:00:00"/>
    <d v="2019-06-27T00:00:00"/>
    <n v="15"/>
    <n v="0"/>
    <x v="0"/>
    <n v="45"/>
    <n v="45"/>
    <n v="0"/>
    <d v="2019-06-25T00:00:00"/>
    <m/>
  </r>
  <r>
    <d v="2019-05-31T00:00:00"/>
    <s v="BATISTA"/>
    <n v="3591"/>
    <n v="8078"/>
    <n v="1"/>
    <s v="GANDOLA JF"/>
    <n v="25"/>
    <d v="2019-06-28T00:00:00"/>
    <d v="2019-06-28T00:00:00"/>
    <n v="1"/>
    <n v="0"/>
    <x v="0"/>
    <n v="25"/>
    <n v="25"/>
    <n v="0"/>
    <d v="2019-06-26T00:00:00"/>
    <m/>
  </r>
  <r>
    <d v="2019-05-31T00:00:00"/>
    <s v="BATISTA"/>
    <n v="3591"/>
    <n v="8083"/>
    <n v="2"/>
    <s v="CALÇA JF"/>
    <n v="17"/>
    <d v="2019-06-28T00:00:00"/>
    <d v="2019-06-28T00:00:00"/>
    <n v="2"/>
    <n v="0"/>
    <x v="0"/>
    <n v="34"/>
    <n v="34"/>
    <n v="0"/>
    <d v="2019-06-27T00:00:00"/>
    <m/>
  </r>
  <r>
    <d v="2019-07-01T00:00:00"/>
    <s v="FATIMA"/>
    <n v="3671"/>
    <n v="5888"/>
    <n v="1"/>
    <s v="CALÇA TAC AZ M"/>
    <n v="10"/>
    <d v="2019-07-15T00:00:00"/>
    <d v="2019-07-15T00:00:00"/>
    <n v="1"/>
    <n v="0"/>
    <x v="0"/>
    <n v="10"/>
    <n v="10"/>
    <n v="0"/>
    <d v="2019-08-09T00:00:00"/>
    <m/>
  </r>
  <r>
    <s v="01/07/019"/>
    <s v="FATIMA"/>
    <n v="3671"/>
    <n v="5965"/>
    <n v="2"/>
    <s v="JAQUETA D FACE M"/>
    <n v="20"/>
    <d v="2019-07-15T00:00:00"/>
    <d v="2019-07-15T00:00:00"/>
    <n v="2"/>
    <n v="0"/>
    <x v="0"/>
    <n v="40"/>
    <n v="40"/>
    <n v="0"/>
    <d v="2019-08-09T00:00:00"/>
    <m/>
  </r>
  <r>
    <d v="2019-07-04T00:00:00"/>
    <s v="FATIMA"/>
    <n v="3678"/>
    <n v="1010"/>
    <n v="15"/>
    <s v="SHORT VO DRY OF M"/>
    <m/>
    <d v="2019-07-15T00:00:00"/>
    <m/>
    <m/>
    <n v="15"/>
    <x v="1"/>
    <n v="0"/>
    <m/>
    <n v="0"/>
    <m/>
    <m/>
  </r>
  <r>
    <d v="2019-07-04T00:00:00"/>
    <s v="FATIMA"/>
    <n v="3678"/>
    <n v="1019"/>
    <n v="15"/>
    <s v="SHORT VO DRY SD M"/>
    <m/>
    <d v="2019-07-15T00:00:00"/>
    <m/>
    <m/>
    <n v="15"/>
    <x v="1"/>
    <n v="0"/>
    <m/>
    <n v="0"/>
    <m/>
    <m/>
  </r>
  <r>
    <d v="2019-07-04T00:00:00"/>
    <s v="FATIMA"/>
    <n v="3678"/>
    <n v="2722"/>
    <n v="15"/>
    <s v="SHORT VO DRY OF G"/>
    <m/>
    <d v="2019-07-15T00:00:00"/>
    <m/>
    <m/>
    <n v="15"/>
    <x v="1"/>
    <n v="0"/>
    <m/>
    <n v="0"/>
    <m/>
    <m/>
  </r>
  <r>
    <d v="2019-07-04T00:00:00"/>
    <s v="FATIMA"/>
    <n v="3678"/>
    <n v="2723"/>
    <n v="10"/>
    <s v="SHORT VO DRY OF GG"/>
    <m/>
    <d v="2019-07-15T00:00:00"/>
    <m/>
    <m/>
    <n v="10"/>
    <x v="1"/>
    <n v="0"/>
    <m/>
    <n v="0"/>
    <m/>
    <m/>
  </r>
  <r>
    <d v="2019-07-04T00:00:00"/>
    <s v="FATIMA"/>
    <n v="3678"/>
    <n v="2724"/>
    <n v="15"/>
    <s v="SHORT VO DRY OF P"/>
    <m/>
    <d v="2019-07-15T00:00:00"/>
    <m/>
    <m/>
    <n v="15"/>
    <x v="1"/>
    <n v="0"/>
    <m/>
    <n v="0"/>
    <m/>
    <m/>
  </r>
  <r>
    <d v="2019-07-04T00:00:00"/>
    <s v="FATIMA"/>
    <n v="3678"/>
    <n v="2725"/>
    <n v="20"/>
    <s v="SHORT VO DRY SGT G"/>
    <m/>
    <d v="2019-07-15T00:00:00"/>
    <m/>
    <m/>
    <n v="20"/>
    <x v="1"/>
    <n v="0"/>
    <m/>
    <n v="0"/>
    <m/>
    <m/>
  </r>
  <r>
    <d v="2019-07-04T00:00:00"/>
    <s v="FATIMA"/>
    <n v="3678"/>
    <n v="2726"/>
    <n v="10"/>
    <s v="SHORT VO DRY SGT GG"/>
    <m/>
    <d v="2019-07-15T00:00:00"/>
    <m/>
    <m/>
    <n v="10"/>
    <x v="1"/>
    <n v="0"/>
    <m/>
    <n v="0"/>
    <m/>
    <m/>
  </r>
  <r>
    <d v="2019-07-04T00:00:00"/>
    <s v="FATIMA"/>
    <n v="3678"/>
    <n v="2727"/>
    <n v="20"/>
    <s v="SHORT VO DRY SGT P"/>
    <m/>
    <d v="2019-07-15T00:00:00"/>
    <m/>
    <m/>
    <n v="20"/>
    <x v="1"/>
    <n v="0"/>
    <m/>
    <n v="0"/>
    <m/>
    <m/>
  </r>
  <r>
    <d v="2019-07-04T00:00:00"/>
    <s v="FATIMA"/>
    <n v="3678"/>
    <n v="2728"/>
    <n v="10"/>
    <s v="SHORT VO DRY SD G"/>
    <m/>
    <d v="2019-07-15T00:00:00"/>
    <m/>
    <m/>
    <n v="10"/>
    <x v="1"/>
    <n v="0"/>
    <m/>
    <n v="0"/>
    <m/>
    <m/>
  </r>
  <r>
    <d v="2019-07-04T00:00:00"/>
    <s v="FATIMA"/>
    <n v="3678"/>
    <n v="2730"/>
    <n v="10"/>
    <s v="SHORT VO DRY SD P"/>
    <m/>
    <d v="2019-07-15T00:00:00"/>
    <m/>
    <m/>
    <n v="10"/>
    <x v="1"/>
    <n v="0"/>
    <m/>
    <n v="0"/>
    <m/>
    <m/>
  </r>
  <r>
    <d v="2019-07-04T00:00:00"/>
    <s v="FATIMA"/>
    <n v="3678"/>
    <n v="2866"/>
    <n v="5"/>
    <s v="SHORT VO DRY AL G"/>
    <m/>
    <d v="2019-07-15T00:00:00"/>
    <m/>
    <m/>
    <n v="5"/>
    <x v="1"/>
    <n v="0"/>
    <m/>
    <n v="0"/>
    <m/>
    <m/>
  </r>
  <r>
    <d v="2019-07-04T00:00:00"/>
    <s v="FATIMA"/>
    <n v="3678"/>
    <n v="2867"/>
    <n v="5"/>
    <s v="SHORT VO DRY AL M"/>
    <m/>
    <d v="2019-07-15T00:00:00"/>
    <m/>
    <m/>
    <n v="5"/>
    <x v="1"/>
    <n v="0"/>
    <m/>
    <n v="0"/>
    <m/>
    <m/>
  </r>
  <r>
    <d v="2019-07-04T00:00:00"/>
    <s v="FATIMA"/>
    <n v="3678"/>
    <n v="2868"/>
    <n v="5"/>
    <s v="SHORT VO DRY AL P"/>
    <m/>
    <d v="2019-07-15T00:00:00"/>
    <m/>
    <m/>
    <n v="5"/>
    <x v="1"/>
    <n v="0"/>
    <m/>
    <n v="0"/>
    <m/>
    <m/>
  </r>
  <r>
    <d v="2019-07-04T00:00:00"/>
    <s v="FATIMA"/>
    <n v="3678"/>
    <n v="3570"/>
    <n v="20"/>
    <s v="SHORT VO DRY SGT M"/>
    <m/>
    <d v="2019-07-15T00:00:00"/>
    <m/>
    <m/>
    <n v="20"/>
    <x v="1"/>
    <n v="0"/>
    <m/>
    <n v="0"/>
    <m/>
    <m/>
  </r>
  <r>
    <d v="2019-07-04T00:00:00"/>
    <s v="FATIMA"/>
    <n v="3678"/>
    <n v="6501"/>
    <n v="5"/>
    <s v="SHORT VO DRY AL PP"/>
    <m/>
    <d v="2019-07-15T00:00:00"/>
    <m/>
    <m/>
    <n v="5"/>
    <x v="1"/>
    <n v="0"/>
    <m/>
    <n v="0"/>
    <m/>
    <m/>
  </r>
  <r>
    <d v="2019-04-25T00:00:00"/>
    <s v="FATIMA"/>
    <n v="3566"/>
    <n v="4387"/>
    <n v="20"/>
    <s v="CAMISETA DRY BR PP"/>
    <n v="3.5"/>
    <d v="2019-07-15T00:00:00"/>
    <d v="2019-07-01T00:00:00"/>
    <n v="20"/>
    <n v="0"/>
    <x v="0"/>
    <n v="70"/>
    <n v="70"/>
    <n v="0"/>
    <d v="2019-07-05T00:00:00"/>
    <m/>
  </r>
  <r>
    <d v="2019-04-25T00:00:00"/>
    <s v="FATIMA"/>
    <n v="3566"/>
    <n v="4712"/>
    <n v="50"/>
    <s v="CAMISETA DRY BR P"/>
    <n v="3.5"/>
    <d v="2019-07-15T00:00:00"/>
    <d v="2019-07-01T00:00:00"/>
    <n v="50"/>
    <n v="0"/>
    <x v="0"/>
    <n v="175"/>
    <n v="175"/>
    <n v="0"/>
    <d v="2019-07-05T00:00:00"/>
    <m/>
  </r>
  <r>
    <d v="2019-04-25T00:00:00"/>
    <s v="FATIMA"/>
    <n v="3566"/>
    <n v="4713"/>
    <n v="50"/>
    <s v="CAMISETA DRY BR M"/>
    <n v="3.5"/>
    <d v="2019-07-15T00:00:00"/>
    <d v="2019-07-01T00:00:00"/>
    <n v="50"/>
    <n v="0"/>
    <x v="0"/>
    <n v="175"/>
    <n v="175"/>
    <n v="0"/>
    <d v="2019-07-05T00:00:00"/>
    <m/>
  </r>
  <r>
    <d v="2019-04-25T00:00:00"/>
    <s v="FATIMA"/>
    <n v="3566"/>
    <n v="4714"/>
    <n v="35"/>
    <s v="CAMISETA DRY BR G"/>
    <n v="3.5"/>
    <d v="2019-07-15T00:00:00"/>
    <d v="2019-07-01T00:00:00"/>
    <n v="35"/>
    <n v="0"/>
    <x v="0"/>
    <n v="122.5"/>
    <n v="122.5"/>
    <n v="0"/>
    <d v="2019-07-05T00:00:00"/>
    <m/>
  </r>
  <r>
    <d v="2019-04-29T00:00:00"/>
    <s v="FATIMA"/>
    <n v="3571"/>
    <n v="7899"/>
    <n v="10"/>
    <s v="SHORT VO OF C/B M"/>
    <n v="4.5"/>
    <d v="2019-07-15T00:00:00"/>
    <d v="2019-07-01T00:00:00"/>
    <n v="10"/>
    <n v="0"/>
    <x v="0"/>
    <n v="45"/>
    <n v="45"/>
    <n v="0"/>
    <d v="2019-07-05T00:00:00"/>
    <m/>
  </r>
  <r>
    <d v="2019-04-29T00:00:00"/>
    <s v="FATIMA"/>
    <n v="3571"/>
    <n v="7900"/>
    <n v="19"/>
    <s v="SHORT VO OF C/B G"/>
    <n v="4.5"/>
    <d v="2019-07-15T00:00:00"/>
    <d v="2019-07-01T00:00:00"/>
    <n v="19"/>
    <n v="0"/>
    <x v="0"/>
    <n v="85.5"/>
    <n v="85.5"/>
    <n v="0"/>
    <d v="2019-07-05T00:00:00"/>
    <m/>
  </r>
  <r>
    <d v="2019-04-29T00:00:00"/>
    <s v="FATIMA"/>
    <n v="3571"/>
    <n v="7901"/>
    <n v="6"/>
    <s v="SHORT VO OF C/B GG"/>
    <n v="4.5"/>
    <d v="2019-07-15T00:00:00"/>
    <d v="2019-07-01T00:00:00"/>
    <n v="6"/>
    <n v="0"/>
    <x v="0"/>
    <n v="27"/>
    <n v="27"/>
    <n v="0"/>
    <d v="2019-07-05T00:00:00"/>
    <m/>
  </r>
  <r>
    <d v="2019-04-29T00:00:00"/>
    <s v="FATIMA"/>
    <n v="3571"/>
    <n v="7904"/>
    <n v="20"/>
    <s v="SHORT VO SGT C/B G"/>
    <n v="4.5"/>
    <d v="2019-07-15T00:00:00"/>
    <d v="2019-07-01T00:00:00"/>
    <n v="20"/>
    <n v="0"/>
    <x v="0"/>
    <n v="90"/>
    <n v="90"/>
    <n v="0"/>
    <d v="2019-07-05T00:00:00"/>
    <m/>
  </r>
  <r>
    <d v="2019-04-29T00:00:00"/>
    <s v="FATIMA"/>
    <n v="3571"/>
    <n v="7907"/>
    <n v="5"/>
    <s v="SHORT VO SGT C/B M"/>
    <n v="4.5"/>
    <d v="2019-07-15T00:00:00"/>
    <d v="2019-07-01T00:00:00"/>
    <n v="5"/>
    <n v="0"/>
    <x v="0"/>
    <n v="22.5"/>
    <n v="22.5"/>
    <n v="0"/>
    <d v="2019-07-05T00:00:00"/>
    <m/>
  </r>
  <r>
    <d v="2019-04-29T00:00:00"/>
    <s v="FATIMA"/>
    <n v="3571"/>
    <n v="7909"/>
    <n v="6"/>
    <s v="SHORT VO SD C/B M"/>
    <n v="4.5"/>
    <d v="2019-07-15T00:00:00"/>
    <d v="2019-07-01T00:00:00"/>
    <n v="6"/>
    <n v="0"/>
    <x v="0"/>
    <n v="27"/>
    <n v="27"/>
    <n v="0"/>
    <d v="2019-07-05T00:00:00"/>
    <m/>
  </r>
  <r>
    <d v="2019-06-06T00:00:00"/>
    <s v="FATIMA"/>
    <n v="3616"/>
    <n v="7096"/>
    <n v="6"/>
    <s v="GANDOLETA ML PPP"/>
    <n v="18"/>
    <d v="2019-07-15T00:00:00"/>
    <d v="2019-07-01T00:00:00"/>
    <n v="6"/>
    <n v="0"/>
    <x v="0"/>
    <n v="108"/>
    <n v="108"/>
    <n v="0"/>
    <d v="2019-07-05T00:00:00"/>
    <m/>
  </r>
  <r>
    <d v="2019-06-06T00:00:00"/>
    <s v="FATIMA"/>
    <n v="3616"/>
    <n v="7097"/>
    <n v="9"/>
    <s v="GANDOLETA ML PP"/>
    <n v="18"/>
    <d v="2019-07-15T00:00:00"/>
    <d v="2019-07-01T00:00:00"/>
    <n v="9"/>
    <n v="0"/>
    <x v="0"/>
    <n v="162"/>
    <n v="162"/>
    <n v="0"/>
    <d v="2019-07-05T00:00:00"/>
    <m/>
  </r>
  <r>
    <d v="2019-06-06T00:00:00"/>
    <s v="FATIMA"/>
    <n v="3616"/>
    <n v="7098"/>
    <n v="8"/>
    <s v="GANDOLETA ML P"/>
    <n v="18"/>
    <d v="2019-07-15T00:00:00"/>
    <d v="2019-07-01T00:00:00"/>
    <n v="8"/>
    <n v="0"/>
    <x v="0"/>
    <n v="144"/>
    <n v="144"/>
    <n v="0"/>
    <d v="2019-07-05T00:00:00"/>
    <m/>
  </r>
  <r>
    <d v="2019-06-06T00:00:00"/>
    <s v="FATIMA"/>
    <n v="3616"/>
    <n v="7099"/>
    <n v="5"/>
    <s v="GANDOLETA ML M"/>
    <n v="18"/>
    <d v="2019-07-15T00:00:00"/>
    <d v="2019-07-01T00:00:00"/>
    <n v="5"/>
    <n v="0"/>
    <x v="0"/>
    <n v="90"/>
    <n v="90"/>
    <n v="0"/>
    <d v="2019-07-05T00:00:00"/>
    <m/>
  </r>
  <r>
    <d v="2019-06-06T00:00:00"/>
    <s v="FATIMA"/>
    <n v="3616"/>
    <n v="7100"/>
    <n v="5"/>
    <s v="GANDOLETA ML G"/>
    <n v="18"/>
    <d v="2019-07-15T00:00:00"/>
    <d v="2019-07-01T00:00:00"/>
    <n v="5"/>
    <n v="0"/>
    <x v="0"/>
    <n v="90"/>
    <n v="90"/>
    <n v="0"/>
    <d v="2019-07-05T00:00:00"/>
    <m/>
  </r>
  <r>
    <d v="2019-06-06T00:00:00"/>
    <s v="FATIMA"/>
    <n v="3616"/>
    <n v="7101"/>
    <n v="2"/>
    <s v="GANDOLETA ML GG"/>
    <n v="18"/>
    <d v="2019-07-15T00:00:00"/>
    <d v="2019-07-01T00:00:00"/>
    <n v="2"/>
    <n v="0"/>
    <x v="0"/>
    <n v="36"/>
    <n v="36"/>
    <n v="0"/>
    <d v="2019-07-05T00:00:00"/>
    <m/>
  </r>
  <r>
    <d v="2019-06-06T00:00:00"/>
    <s v="FATIMA"/>
    <n v="3616"/>
    <n v="7103"/>
    <n v="2"/>
    <s v="GANDOLETA MC PP"/>
    <n v="18"/>
    <d v="2019-07-15T00:00:00"/>
    <d v="2019-07-01T00:00:00"/>
    <n v="2"/>
    <n v="0"/>
    <x v="0"/>
    <n v="36"/>
    <n v="36"/>
    <n v="0"/>
    <d v="2019-07-05T00:00:00"/>
    <m/>
  </r>
  <r>
    <d v="2019-06-06T00:00:00"/>
    <s v="FATIMA"/>
    <n v="3616"/>
    <n v="7104"/>
    <n v="2"/>
    <s v="GANDOLETA MC P"/>
    <n v="18"/>
    <d v="2019-07-15T00:00:00"/>
    <d v="2019-07-01T00:00:00"/>
    <n v="2"/>
    <n v="0"/>
    <x v="0"/>
    <n v="36"/>
    <n v="36"/>
    <n v="0"/>
    <d v="2019-07-05T00:00:00"/>
    <m/>
  </r>
  <r>
    <d v="2019-06-06T00:00:00"/>
    <s v="FATIMA"/>
    <n v="3616"/>
    <n v="7105"/>
    <n v="5"/>
    <s v="GANDOLETA MC M"/>
    <n v="18"/>
    <d v="2019-07-15T00:00:00"/>
    <d v="2019-07-01T00:00:00"/>
    <n v="5"/>
    <n v="0"/>
    <x v="0"/>
    <n v="90"/>
    <n v="90"/>
    <n v="0"/>
    <d v="2019-07-05T00:00:00"/>
    <m/>
  </r>
  <r>
    <d v="2019-06-06T00:00:00"/>
    <s v="FATIMA"/>
    <n v="3616"/>
    <n v="7106"/>
    <n v="3"/>
    <s v="GANDOLETA MC G"/>
    <n v="18"/>
    <d v="2019-07-15T00:00:00"/>
    <d v="2019-07-01T00:00:00"/>
    <n v="3"/>
    <n v="0"/>
    <x v="0"/>
    <n v="54"/>
    <n v="54"/>
    <n v="0"/>
    <d v="2019-07-05T00:00:00"/>
    <m/>
  </r>
  <r>
    <d v="2019-06-06T00:00:00"/>
    <s v="FATIMA"/>
    <n v="3616"/>
    <n v="7107"/>
    <n v="6"/>
    <s v="GANDOLETA MC GG"/>
    <n v="18"/>
    <d v="2019-07-15T00:00:00"/>
    <d v="2019-07-01T00:00:00"/>
    <n v="6"/>
    <n v="0"/>
    <x v="0"/>
    <n v="108"/>
    <n v="108"/>
    <n v="0"/>
    <d v="2019-07-05T00:00:00"/>
    <m/>
  </r>
  <r>
    <d v="2019-07-01T00:00:00"/>
    <s v="FATIMA"/>
    <n v="3666"/>
    <n v="6926"/>
    <n v="2"/>
    <s v="CAMISA POLO MAR. M"/>
    <n v="7"/>
    <d v="2019-07-15T00:00:00"/>
    <d v="2019-06-29T00:00:00"/>
    <n v="2"/>
    <n v="0"/>
    <x v="0"/>
    <n v="14"/>
    <n v="14"/>
    <n v="0"/>
    <d v="2019-07-05T00:00:00"/>
    <m/>
  </r>
  <r>
    <d v="2019-07-01T00:00:00"/>
    <s v="FATIMA"/>
    <n v="3665"/>
    <n v="8254"/>
    <n v="20"/>
    <s v="CAMISA CMF DRY P"/>
    <n v="3.5"/>
    <d v="2019-07-15T00:00:00"/>
    <d v="2019-07-15T00:00:00"/>
    <n v="20"/>
    <n v="0"/>
    <x v="0"/>
    <n v="70"/>
    <n v="70"/>
    <n v="0"/>
    <d v="2019-08-09T00:00:00"/>
    <m/>
  </r>
  <r>
    <d v="2019-07-01T00:00:00"/>
    <s v="FATIMA"/>
    <n v="3665"/>
    <n v="8255"/>
    <n v="80"/>
    <s v="CAMISA CMF DRY M"/>
    <n v="3.5"/>
    <d v="2019-07-15T00:00:00"/>
    <d v="2019-07-15T00:00:00"/>
    <n v="80"/>
    <n v="0"/>
    <x v="0"/>
    <n v="280"/>
    <n v="280"/>
    <n v="0"/>
    <d v="2019-08-09T00:00:00"/>
    <m/>
  </r>
  <r>
    <d v="2019-07-01T00:00:00"/>
    <s v="FATIMA"/>
    <n v="3665"/>
    <n v="8256"/>
    <n v="20"/>
    <s v="CAMISA CMF DRY G"/>
    <n v="3.5"/>
    <d v="2019-07-15T00:00:00"/>
    <d v="2019-07-15T00:00:00"/>
    <n v="20"/>
    <n v="0"/>
    <x v="0"/>
    <n v="70"/>
    <n v="70"/>
    <n v="0"/>
    <d v="2019-08-09T00:00:00"/>
    <m/>
  </r>
  <r>
    <d v="2019-07-01T00:00:00"/>
    <s v="FATIMA"/>
    <n v="3664"/>
    <n v="4387"/>
    <n v="15"/>
    <s v="CAMISETA TFM BR DRY PP"/>
    <n v="3.5"/>
    <d v="2019-07-15T00:00:00"/>
    <d v="2019-07-17T00:00:00"/>
    <n v="15"/>
    <n v="0"/>
    <x v="0"/>
    <n v="52.5"/>
    <n v="52.5"/>
    <n v="0"/>
    <d v="2019-08-09T00:00:00"/>
    <m/>
  </r>
  <r>
    <d v="2019-07-01T00:00:00"/>
    <s v="FATIMA"/>
    <n v="3664"/>
    <n v="4712"/>
    <n v="40"/>
    <s v="CAMISETA TFM BR DRY P"/>
    <n v="3.5"/>
    <d v="2019-07-15T00:00:00"/>
    <d v="2019-07-17T00:00:00"/>
    <n v="40"/>
    <n v="0"/>
    <x v="0"/>
    <n v="140"/>
    <n v="140"/>
    <n v="0"/>
    <d v="2019-08-09T00:00:00"/>
    <m/>
  </r>
  <r>
    <d v="2019-07-01T00:00:00"/>
    <s v="FATIMA"/>
    <n v="3664"/>
    <n v="4713"/>
    <n v="40"/>
    <s v="CAMISETA TFM BR DRY M"/>
    <n v="3.5"/>
    <d v="2019-07-15T00:00:00"/>
    <d v="2019-07-17T00:00:00"/>
    <n v="40"/>
    <n v="0"/>
    <x v="0"/>
    <n v="140"/>
    <n v="140"/>
    <n v="0"/>
    <d v="2019-08-09T00:00:00"/>
    <m/>
  </r>
  <r>
    <d v="2019-07-01T00:00:00"/>
    <s v="FATIMA"/>
    <n v="3664"/>
    <n v="4714"/>
    <n v="30"/>
    <s v="CAMISETA TFM BR DRY G"/>
    <n v="3.5"/>
    <d v="2019-07-15T00:00:00"/>
    <d v="2019-07-17T00:00:00"/>
    <n v="30"/>
    <n v="0"/>
    <x v="0"/>
    <n v="105"/>
    <n v="105"/>
    <n v="0"/>
    <d v="2019-08-09T00:00:00"/>
    <m/>
  </r>
  <r>
    <d v="2019-07-01T00:00:00"/>
    <s v="FATIMA"/>
    <n v="3664"/>
    <n v="6907"/>
    <n v="15"/>
    <s v="CAMISETA TFM BR DRY GG"/>
    <n v="3.5"/>
    <d v="2019-07-15T00:00:00"/>
    <d v="2019-07-17T00:00:00"/>
    <n v="15"/>
    <n v="0"/>
    <x v="0"/>
    <n v="52.5"/>
    <n v="52.5"/>
    <n v="0"/>
    <d v="2019-08-09T00:00:00"/>
    <m/>
  </r>
  <r>
    <d v="2019-06-28T00:00:00"/>
    <s v="FATIMA"/>
    <n v="3663"/>
    <n v="6925"/>
    <n v="22"/>
    <s v="CAMISA POLO AZ P"/>
    <n v="7"/>
    <d v="2019-07-15T00:00:00"/>
    <d v="2019-09-06T00:00:00"/>
    <n v="22"/>
    <n v="0"/>
    <x v="0"/>
    <n v="154"/>
    <n v="154"/>
    <n v="0"/>
    <d v="2019-09-10T00:00:00"/>
    <m/>
  </r>
  <r>
    <d v="2019-06-28T00:00:00"/>
    <s v="FATIMA"/>
    <n v="3663"/>
    <n v="6926"/>
    <n v="14"/>
    <s v="CAMISA POLO AZ M"/>
    <n v="7"/>
    <d v="2019-07-15T00:00:00"/>
    <d v="2019-09-06T00:00:00"/>
    <n v="14"/>
    <n v="0"/>
    <x v="0"/>
    <n v="98"/>
    <n v="98"/>
    <n v="0"/>
    <d v="2019-09-10T00:00:00"/>
    <m/>
  </r>
  <r>
    <d v="2019-06-28T00:00:00"/>
    <s v="FATIMA"/>
    <n v="3663"/>
    <n v="6927"/>
    <n v="31"/>
    <s v="CAMISA POLO AZ G"/>
    <n v="7"/>
    <d v="2019-07-15T00:00:00"/>
    <d v="2019-09-06T00:00:00"/>
    <n v="31"/>
    <n v="0"/>
    <x v="0"/>
    <n v="217"/>
    <n v="217"/>
    <n v="0"/>
    <d v="2019-09-10T00:00:00"/>
    <m/>
  </r>
  <r>
    <d v="2019-06-28T00:00:00"/>
    <s v="FATIMA"/>
    <n v="3663"/>
    <n v="6930"/>
    <n v="20"/>
    <s v="CAMISA POLO AZ FEM M"/>
    <n v="7"/>
    <d v="2019-07-15T00:00:00"/>
    <d v="2019-09-06T00:00:00"/>
    <n v="20"/>
    <n v="0"/>
    <x v="0"/>
    <n v="140"/>
    <n v="140"/>
    <n v="0"/>
    <d v="2019-09-10T00:00:00"/>
    <m/>
  </r>
  <r>
    <d v="2019-06-28T00:00:00"/>
    <s v="FATIMA"/>
    <n v="3663"/>
    <n v="6931"/>
    <n v="20"/>
    <s v="CAMISA POLO AZ FEM G"/>
    <n v="7"/>
    <d v="2019-07-15T00:00:00"/>
    <d v="2019-09-06T00:00:00"/>
    <n v="20"/>
    <n v="0"/>
    <x v="0"/>
    <n v="140"/>
    <n v="140"/>
    <n v="0"/>
    <d v="2019-09-10T00:00:00"/>
    <m/>
  </r>
  <r>
    <d v="2019-06-28T00:00:00"/>
    <s v="FATIMA"/>
    <n v="3663"/>
    <n v="7475"/>
    <n v="4"/>
    <s v="CAMISA POLO AZ FEM GG"/>
    <n v="7"/>
    <d v="2019-07-15T00:00:00"/>
    <d v="2019-09-06T00:00:00"/>
    <n v="4"/>
    <n v="0"/>
    <x v="0"/>
    <n v="28"/>
    <n v="28"/>
    <n v="0"/>
    <d v="2019-09-10T00:00:00"/>
    <m/>
  </r>
  <r>
    <d v="2019-06-28T00:00:00"/>
    <s v="FATIMA"/>
    <n v="3662"/>
    <n v="277"/>
    <n v="20"/>
    <s v="CAMISA BR PV G"/>
    <n v="3.5"/>
    <d v="2019-07-15T00:00:00"/>
    <d v="2019-08-16T00:00:00"/>
    <n v="20"/>
    <n v="0"/>
    <x v="0"/>
    <n v="70"/>
    <n v="70"/>
    <n v="0"/>
    <d v="2019-09-10T00:00:00"/>
    <m/>
  </r>
  <r>
    <d v="2019-06-28T00:00:00"/>
    <s v="FATIMA"/>
    <n v="3662"/>
    <n v="285"/>
    <n v="20"/>
    <s v="CAMISA BR PV P"/>
    <n v="3.5"/>
    <d v="2019-07-15T00:00:00"/>
    <d v="2019-08-16T00:00:00"/>
    <n v="20"/>
    <n v="0"/>
    <x v="0"/>
    <n v="70"/>
    <n v="70"/>
    <n v="0"/>
    <d v="2019-09-10T00:00:00"/>
    <m/>
  </r>
  <r>
    <d v="2019-06-28T00:00:00"/>
    <s v="FATIMA"/>
    <n v="3662"/>
    <n v="4537"/>
    <n v="20"/>
    <s v="CAMISA BR PV G"/>
    <n v="3.5"/>
    <d v="2019-07-15T00:00:00"/>
    <d v="2019-08-16T00:00:00"/>
    <n v="20"/>
    <n v="0"/>
    <x v="0"/>
    <n v="70"/>
    <n v="70"/>
    <n v="0"/>
    <d v="2019-09-10T00:00:00"/>
    <m/>
  </r>
  <r>
    <d v="2019-06-28T00:00:00"/>
    <s v="FATIMA"/>
    <n v="3662"/>
    <n v="4559"/>
    <n v="10"/>
    <s v="CAMISA BR PV FEM M"/>
    <n v="3.5"/>
    <d v="2019-07-15T00:00:00"/>
    <d v="2019-08-16T00:00:00"/>
    <n v="10"/>
    <n v="0"/>
    <x v="0"/>
    <n v="35"/>
    <n v="35"/>
    <n v="0"/>
    <d v="2019-09-10T00:00:00"/>
    <m/>
  </r>
  <r>
    <d v="2019-06-28T00:00:00"/>
    <s v="FATIMA"/>
    <n v="3662"/>
    <n v="6061"/>
    <n v="4"/>
    <s v="CAMISA BR PV FEM P"/>
    <n v="3.5"/>
    <d v="2019-07-15T00:00:00"/>
    <d v="2019-08-16T00:00:00"/>
    <n v="4"/>
    <n v="0"/>
    <x v="0"/>
    <n v="14"/>
    <n v="14"/>
    <n v="0"/>
    <d v="2019-09-10T00:00:00"/>
    <m/>
  </r>
  <r>
    <d v="2019-06-28T00:00:00"/>
    <s v="FATIMA"/>
    <n v="3662"/>
    <n v="6062"/>
    <n v="8"/>
    <s v="CAMISA BR PV FEM G"/>
    <n v="3.5"/>
    <d v="2019-07-15T00:00:00"/>
    <d v="2019-08-16T00:00:00"/>
    <n v="8"/>
    <n v="0"/>
    <x v="0"/>
    <n v="28"/>
    <n v="28"/>
    <n v="0"/>
    <d v="2019-09-10T00:00:00"/>
    <m/>
  </r>
  <r>
    <d v="2019-06-28T00:00:00"/>
    <s v="FATIMA"/>
    <n v="3662"/>
    <n v="6063"/>
    <n v="5"/>
    <s v="CAMISA BR PV FEM GG"/>
    <n v="3.5"/>
    <d v="2019-07-15T00:00:00"/>
    <d v="2019-08-16T00:00:00"/>
    <n v="5"/>
    <n v="0"/>
    <x v="0"/>
    <n v="17.5"/>
    <n v="17.5"/>
    <n v="0"/>
    <d v="2019-09-10T00:00:00"/>
    <m/>
  </r>
  <r>
    <d v="2019-06-28T00:00:00"/>
    <s v="FATIMA"/>
    <n v="3661"/>
    <n v="5888"/>
    <n v="4"/>
    <s v="CALCA TACTEL AZ M"/>
    <n v="10"/>
    <d v="2019-07-15T00:00:00"/>
    <m/>
    <m/>
    <n v="4"/>
    <x v="1"/>
    <n v="40"/>
    <m/>
    <n v="40"/>
    <m/>
    <m/>
  </r>
  <r>
    <d v="2019-06-28T00:00:00"/>
    <s v="FATIMA"/>
    <n v="3661"/>
    <n v="5889"/>
    <n v="4"/>
    <s v="CALCA TACTEL AZ G"/>
    <n v="10"/>
    <d v="2019-07-15T00:00:00"/>
    <m/>
    <m/>
    <n v="4"/>
    <x v="1"/>
    <n v="40"/>
    <m/>
    <n v="40"/>
    <m/>
    <m/>
  </r>
  <r>
    <d v="2019-06-28T00:00:00"/>
    <s v="FATIMA"/>
    <n v="3661"/>
    <n v="5970"/>
    <n v="2"/>
    <s v="JAQUETA TACTEL AZ P"/>
    <n v="20"/>
    <d v="2019-07-15T00:00:00"/>
    <m/>
    <m/>
    <n v="2"/>
    <x v="1"/>
    <n v="40"/>
    <m/>
    <n v="40"/>
    <m/>
    <m/>
  </r>
  <r>
    <d v="2019-06-28T00:00:00"/>
    <s v="FATIMA"/>
    <n v="3661"/>
    <n v="5971"/>
    <n v="4"/>
    <s v="JAQUETA TACTEL AZ M"/>
    <n v="10"/>
    <d v="2019-07-15T00:00:00"/>
    <m/>
    <m/>
    <n v="4"/>
    <x v="1"/>
    <n v="40"/>
    <m/>
    <n v="40"/>
    <m/>
    <m/>
  </r>
  <r>
    <d v="2019-04-01T00:00:00"/>
    <s v="FATIMA"/>
    <n v="3522"/>
    <n v="4387"/>
    <n v="20"/>
    <s v="CAMISETA TFM BR DRY PP"/>
    <n v="3.5"/>
    <d v="2019-07-15T00:00:00"/>
    <d v="2019-04-28T00:00:00"/>
    <n v="20"/>
    <n v="0"/>
    <x v="0"/>
    <n v="70"/>
    <n v="70"/>
    <n v="0"/>
    <d v="2019-05-10T00:00:00"/>
    <m/>
  </r>
  <r>
    <d v="2019-04-01T00:00:00"/>
    <s v="FATIMA"/>
    <n v="3522"/>
    <n v="4712"/>
    <n v="40"/>
    <s v="CAMISETA TFM BR DRY P"/>
    <n v="3.5"/>
    <d v="2019-07-15T00:00:00"/>
    <d v="2019-04-28T00:00:00"/>
    <n v="40"/>
    <n v="0"/>
    <x v="0"/>
    <n v="140"/>
    <n v="140"/>
    <n v="0"/>
    <d v="2019-05-10T00:00:00"/>
    <m/>
  </r>
  <r>
    <d v="2019-04-01T00:00:00"/>
    <s v="FATIMA"/>
    <n v="3522"/>
    <n v="4713"/>
    <n v="40"/>
    <s v="CAMISETA TFM BR DRY M"/>
    <n v="3.5"/>
    <d v="2019-07-15T00:00:00"/>
    <d v="2019-04-28T00:00:00"/>
    <n v="40"/>
    <n v="0"/>
    <x v="0"/>
    <n v="140"/>
    <n v="140"/>
    <n v="0"/>
    <d v="2019-05-10T00:00:00"/>
    <m/>
  </r>
  <r>
    <d v="2019-04-01T00:00:00"/>
    <s v="FATIMA"/>
    <n v="3522"/>
    <n v="4714"/>
    <n v="20"/>
    <s v="CAMISETA TFM BR DRY G"/>
    <n v="3.5"/>
    <d v="2019-07-15T00:00:00"/>
    <d v="2019-04-28T00:00:00"/>
    <n v="20"/>
    <n v="0"/>
    <x v="0"/>
    <n v="70"/>
    <n v="70"/>
    <n v="0"/>
    <d v="2019-05-10T00:00:00"/>
    <m/>
  </r>
  <r>
    <d v="2019-04-01T00:00:00"/>
    <s v="FATIMA"/>
    <n v="3522"/>
    <n v="6907"/>
    <n v="20"/>
    <s v="CAMISETA TFM BR DRY GG"/>
    <n v="3.5"/>
    <d v="2019-07-15T00:00:00"/>
    <d v="2019-04-28T00:00:00"/>
    <n v="20"/>
    <n v="0"/>
    <x v="0"/>
    <n v="70"/>
    <n v="70"/>
    <n v="0"/>
    <d v="2019-05-10T00:00:00"/>
    <m/>
  </r>
  <r>
    <d v="2019-06-10T00:00:00"/>
    <s v="FATIMA"/>
    <n v="3624"/>
    <n v="6061"/>
    <n v="1"/>
    <s v="CAMISA BR PV FEM P"/>
    <n v="3.5"/>
    <d v="2019-07-15T00:00:00"/>
    <d v="2019-07-01T00:00:00"/>
    <n v="1"/>
    <n v="0"/>
    <x v="0"/>
    <n v="3.5"/>
    <n v="3.5"/>
    <n v="0"/>
    <d v="2019-07-05T00:00:00"/>
    <m/>
  </r>
  <r>
    <d v="2019-06-10T00:00:00"/>
    <s v="FATIMA"/>
    <n v="3625"/>
    <n v="6929"/>
    <n v="2"/>
    <s v="CAMIZA POLO AZ FEM P"/>
    <n v="3.5"/>
    <d v="2019-07-15T00:00:00"/>
    <d v="2019-07-01T00:00:00"/>
    <n v="2"/>
    <n v="0"/>
    <x v="0"/>
    <n v="7"/>
    <n v="7"/>
    <n v="0"/>
    <d v="2019-07-05T00:00:00"/>
    <m/>
  </r>
  <r>
    <d v="2019-06-10T00:00:00"/>
    <s v="FATIMA"/>
    <n v="3625"/>
    <n v="6930"/>
    <n v="6"/>
    <s v="CAMIZA POLO AZ FEM M"/>
    <n v="3.5"/>
    <d v="2019-07-15T00:00:00"/>
    <d v="2019-07-01T00:00:00"/>
    <n v="6"/>
    <n v="0"/>
    <x v="0"/>
    <n v="21"/>
    <n v="21"/>
    <n v="0"/>
    <d v="2019-07-05T00:00:00"/>
    <m/>
  </r>
  <r>
    <d v="2019-06-10T00:00:00"/>
    <s v="FATIMA"/>
    <n v="3625"/>
    <n v="6931"/>
    <n v="2"/>
    <s v="CAMIZA POLO AZ FEM G"/>
    <n v="3.5"/>
    <d v="2019-07-15T00:00:00"/>
    <d v="2019-07-01T00:00:00"/>
    <n v="2"/>
    <n v="0"/>
    <x v="0"/>
    <n v="7"/>
    <n v="7"/>
    <n v="0"/>
    <d v="2019-07-05T00:00:00"/>
    <m/>
  </r>
  <r>
    <d v="2019-06-06T00:00:00"/>
    <s v="FATIMA"/>
    <n v="3617"/>
    <n v="7096"/>
    <n v="14"/>
    <s v="GANDOLETA ML PPP"/>
    <n v="18"/>
    <d v="2019-07-15T00:00:00"/>
    <d v="2019-07-31T00:00:00"/>
    <n v="14"/>
    <n v="0"/>
    <x v="0"/>
    <n v="252"/>
    <n v="252"/>
    <n v="0"/>
    <d v="2019-08-09T00:00:00"/>
    <m/>
  </r>
  <r>
    <d v="2019-06-06T00:00:00"/>
    <s v="FATIMA"/>
    <n v="3617"/>
    <n v="7097"/>
    <n v="11"/>
    <s v="GANDOLETA ML PP"/>
    <n v="18"/>
    <d v="2019-07-15T00:00:00"/>
    <d v="2019-07-31T00:00:00"/>
    <n v="11"/>
    <n v="0"/>
    <x v="0"/>
    <n v="198"/>
    <n v="198"/>
    <n v="0"/>
    <d v="2019-08-09T00:00:00"/>
    <m/>
  </r>
  <r>
    <d v="2019-06-06T00:00:00"/>
    <s v="FATIMA"/>
    <n v="3617"/>
    <n v="7098"/>
    <n v="17"/>
    <s v="GANDOLETA ML P"/>
    <n v="18"/>
    <d v="2019-07-15T00:00:00"/>
    <d v="2019-07-31T00:00:00"/>
    <n v="17"/>
    <n v="0"/>
    <x v="0"/>
    <n v="306"/>
    <n v="306"/>
    <n v="0"/>
    <d v="2019-08-09T00:00:00"/>
    <m/>
  </r>
  <r>
    <d v="2019-06-06T00:00:00"/>
    <s v="FATIMA"/>
    <n v="3617"/>
    <n v="7099"/>
    <n v="31"/>
    <s v="GANDOLETA ML M"/>
    <n v="18"/>
    <d v="2019-07-15T00:00:00"/>
    <d v="2019-07-31T00:00:00"/>
    <n v="31"/>
    <n v="0"/>
    <x v="0"/>
    <n v="558"/>
    <n v="558"/>
    <n v="0"/>
    <d v="2019-08-09T00:00:00"/>
    <m/>
  </r>
  <r>
    <d v="2019-06-06T00:00:00"/>
    <s v="FATIMA"/>
    <n v="3617"/>
    <n v="7100"/>
    <n v="17"/>
    <s v="GANDOLETA ML G"/>
    <n v="18"/>
    <d v="2019-07-15T00:00:00"/>
    <d v="2019-07-31T00:00:00"/>
    <n v="17"/>
    <n v="0"/>
    <x v="0"/>
    <n v="306"/>
    <n v="306"/>
    <n v="0"/>
    <d v="2019-08-09T00:00:00"/>
    <m/>
  </r>
  <r>
    <d v="2019-06-06T00:00:00"/>
    <s v="FATIMA"/>
    <n v="3617"/>
    <n v="7101"/>
    <n v="3"/>
    <s v="GANDOLETA ML GG"/>
    <n v="18"/>
    <d v="2019-07-15T00:00:00"/>
    <d v="2019-07-31T00:00:00"/>
    <n v="3"/>
    <n v="0"/>
    <x v="0"/>
    <n v="54"/>
    <n v="54"/>
    <n v="0"/>
    <d v="2019-08-09T00:00:00"/>
    <m/>
  </r>
  <r>
    <d v="2019-06-06T00:00:00"/>
    <s v="FATIMA"/>
    <n v="3617"/>
    <n v="7102"/>
    <n v="2"/>
    <s v="GANDOLETA MC PPP"/>
    <n v="18"/>
    <d v="2019-07-15T00:00:00"/>
    <d v="2019-07-31T00:00:00"/>
    <n v="2"/>
    <n v="0"/>
    <x v="0"/>
    <n v="36"/>
    <n v="36"/>
    <n v="0"/>
    <d v="2019-08-09T00:00:00"/>
    <m/>
  </r>
  <r>
    <d v="2019-06-06T00:00:00"/>
    <s v="FATIMA"/>
    <n v="3617"/>
    <n v="7103"/>
    <n v="3"/>
    <s v="GANDOLETA MC PP"/>
    <n v="18"/>
    <d v="2019-07-15T00:00:00"/>
    <d v="2019-07-31T00:00:00"/>
    <n v="3"/>
    <n v="0"/>
    <x v="0"/>
    <n v="54"/>
    <n v="54"/>
    <n v="0"/>
    <d v="2019-08-09T00:00:00"/>
    <m/>
  </r>
  <r>
    <d v="2019-06-06T00:00:00"/>
    <s v="FATIMA"/>
    <n v="3617"/>
    <n v="7104"/>
    <n v="4"/>
    <s v="GANDOLETA MC P"/>
    <n v="18"/>
    <d v="2019-07-15T00:00:00"/>
    <d v="2019-07-31T00:00:00"/>
    <n v="4"/>
    <n v="0"/>
    <x v="0"/>
    <n v="72"/>
    <n v="72"/>
    <n v="0"/>
    <d v="2019-08-09T00:00:00"/>
    <m/>
  </r>
  <r>
    <d v="2019-06-06T00:00:00"/>
    <s v="FATIMA"/>
    <n v="3617"/>
    <n v="7105"/>
    <n v="20"/>
    <s v="GANDOLETA MC M"/>
    <n v="18"/>
    <d v="2019-07-15T00:00:00"/>
    <d v="2019-07-31T00:00:00"/>
    <n v="20"/>
    <n v="0"/>
    <x v="0"/>
    <n v="360"/>
    <n v="360"/>
    <n v="0"/>
    <d v="2019-08-09T00:00:00"/>
    <m/>
  </r>
  <r>
    <d v="2019-06-06T00:00:00"/>
    <s v="FATIMA"/>
    <n v="3617"/>
    <n v="7106"/>
    <n v="7"/>
    <s v="GANDOLETA MC G"/>
    <n v="18"/>
    <d v="2019-07-15T00:00:00"/>
    <d v="2019-07-31T00:00:00"/>
    <n v="7"/>
    <n v="0"/>
    <x v="0"/>
    <n v="126"/>
    <n v="126"/>
    <n v="0"/>
    <d v="2019-08-09T00:00:00"/>
    <m/>
  </r>
  <r>
    <d v="2019-06-06T00:00:00"/>
    <s v="FATIMA"/>
    <n v="3617"/>
    <n v="7107"/>
    <n v="1"/>
    <s v="GANDOLETA MC GG"/>
    <n v="18"/>
    <d v="2019-07-15T00:00:00"/>
    <d v="2019-07-31T00:00:00"/>
    <n v="1"/>
    <n v="0"/>
    <x v="0"/>
    <n v="18"/>
    <n v="18"/>
    <n v="0"/>
    <d v="2019-08-09T00:00:00"/>
    <m/>
  </r>
  <r>
    <d v="2019-06-06T00:00:00"/>
    <s v="FATIMA"/>
    <n v="3617"/>
    <n v="8209"/>
    <n v="2"/>
    <s v="GANDOLETA ML EXG"/>
    <n v="18"/>
    <d v="2019-07-15T00:00:00"/>
    <d v="2019-07-31T00:00:00"/>
    <n v="2"/>
    <n v="0"/>
    <x v="0"/>
    <n v="36"/>
    <n v="36"/>
    <n v="0"/>
    <d v="2019-08-09T00:00:00"/>
    <m/>
  </r>
  <r>
    <d v="2019-06-06T00:00:00"/>
    <s v="FATIMA"/>
    <n v="3617"/>
    <n v="8210"/>
    <n v="2"/>
    <s v="GANDOLETA MC EXG"/>
    <n v="18"/>
    <d v="2019-07-15T00:00:00"/>
    <d v="2019-07-31T00:00:00"/>
    <n v="2"/>
    <n v="0"/>
    <x v="0"/>
    <n v="36"/>
    <n v="36"/>
    <n v="0"/>
    <d v="2019-08-09T00:00:00"/>
    <m/>
  </r>
  <r>
    <d v="2019-06-27T00:00:00"/>
    <s v="FERNANDO"/>
    <n v="3651"/>
    <n v="4585"/>
    <n v="20"/>
    <s v="COLDRE NYLON VO"/>
    <n v="2"/>
    <d v="2019-07-16T00:00:00"/>
    <d v="2019-07-16T00:00:00"/>
    <n v="20"/>
    <n v="0"/>
    <x v="0"/>
    <n v="40"/>
    <n v="40"/>
    <n v="0"/>
    <d v="2019-07-16T00:00:00"/>
    <m/>
  </r>
  <r>
    <d v="2019-07-08T00:00:00"/>
    <s v="FERNANDO"/>
    <n v="3679"/>
    <n v="8184"/>
    <n v="2"/>
    <s v="BANDEIRA BDA MESA"/>
    <n v="3"/>
    <d v="2019-07-09T00:00:00"/>
    <d v="2019-07-09T00:00:00"/>
    <n v="2"/>
    <n v="0"/>
    <x v="0"/>
    <n v="6"/>
    <n v="6"/>
    <n v="0"/>
    <d v="2019-07-09T00:00:00"/>
    <m/>
  </r>
  <r>
    <d v="2019-06-21T00:00:00"/>
    <s v="FERNANDO"/>
    <n v="3642"/>
    <n v="6672"/>
    <n v="50"/>
    <s v="PORTA SPRAY"/>
    <n v="3"/>
    <d v="2019-07-16T00:00:00"/>
    <d v="2019-07-16T00:00:00"/>
    <n v="50"/>
    <n v="0"/>
    <x v="0"/>
    <n v="150"/>
    <n v="150"/>
    <n v="0"/>
    <d v="2019-07-16T00:00:00"/>
    <m/>
  </r>
  <r>
    <d v="2019-07-09T00:00:00"/>
    <s v="FERNANDO"/>
    <n v="3680"/>
    <n v="8043"/>
    <n v="2"/>
    <s v="BANDEIRA"/>
    <n v="3"/>
    <d v="2019-07-15T00:00:00"/>
    <d v="2019-07-16T00:00:00"/>
    <n v="2"/>
    <n v="0"/>
    <x v="0"/>
    <n v="6"/>
    <n v="6"/>
    <n v="0"/>
    <d v="2019-07-16T00:00:00"/>
    <m/>
  </r>
  <r>
    <d v="2019-07-09T00:00:00"/>
    <s v="FERNANDO"/>
    <n v="3680"/>
    <n v="8044"/>
    <n v="2"/>
    <s v="BANDEIRA"/>
    <n v="3"/>
    <d v="2019-07-15T00:00:00"/>
    <d v="2019-07-16T00:00:00"/>
    <n v="2"/>
    <n v="0"/>
    <x v="0"/>
    <n v="6"/>
    <n v="6"/>
    <n v="0"/>
    <d v="2019-07-16T00:00:00"/>
    <m/>
  </r>
  <r>
    <d v="2019-07-09T00:00:00"/>
    <s v="FERNANDO"/>
    <n v="3680"/>
    <n v="8045"/>
    <n v="2"/>
    <s v="BANDEIRA"/>
    <n v="3"/>
    <d v="2019-07-15T00:00:00"/>
    <d v="2019-07-16T00:00:00"/>
    <n v="2"/>
    <n v="0"/>
    <x v="0"/>
    <n v="6"/>
    <n v="6"/>
    <n v="0"/>
    <d v="2019-07-16T00:00:00"/>
    <m/>
  </r>
  <r>
    <d v="2019-07-09T00:00:00"/>
    <s v="FERNANDO"/>
    <n v="3680"/>
    <n v="8046"/>
    <n v="2"/>
    <s v="FLAMULA"/>
    <n v="3"/>
    <d v="2019-07-15T00:00:00"/>
    <d v="2019-07-16T00:00:00"/>
    <n v="2"/>
    <n v="0"/>
    <x v="0"/>
    <n v="6"/>
    <n v="6"/>
    <n v="0"/>
    <d v="2019-07-16T00:00:00"/>
    <m/>
  </r>
  <r>
    <d v="2019-07-09T00:00:00"/>
    <s v="FERNANDO"/>
    <n v="3680"/>
    <n v="8047"/>
    <n v="2"/>
    <s v="FLAMULA"/>
    <n v="3"/>
    <d v="2019-07-15T00:00:00"/>
    <d v="2019-07-16T00:00:00"/>
    <n v="2"/>
    <n v="0"/>
    <x v="0"/>
    <n v="6"/>
    <n v="6"/>
    <n v="0"/>
    <d v="2019-07-16T00:00:00"/>
    <m/>
  </r>
  <r>
    <d v="2019-07-09T00:00:00"/>
    <s v="FERNANDO"/>
    <n v="3680"/>
    <n v="8048"/>
    <n v="2"/>
    <s v="FLAMULA"/>
    <n v="3"/>
    <d v="2019-07-15T00:00:00"/>
    <d v="2019-07-16T00:00:00"/>
    <n v="2"/>
    <n v="0"/>
    <x v="0"/>
    <n v="6"/>
    <n v="6"/>
    <n v="0"/>
    <d v="2019-07-16T00:00:00"/>
    <m/>
  </r>
  <r>
    <d v="2019-07-09T00:00:00"/>
    <s v="FERNANDO"/>
    <n v="3680"/>
    <n v="8049"/>
    <n v="2"/>
    <s v="FLAMULA"/>
    <n v="3"/>
    <d v="2019-07-15T00:00:00"/>
    <d v="2019-07-16T00:00:00"/>
    <n v="2"/>
    <n v="0"/>
    <x v="0"/>
    <n v="6"/>
    <n v="6"/>
    <n v="0"/>
    <d v="2019-07-16T00:00:00"/>
    <m/>
  </r>
  <r>
    <d v="2019-07-09T00:00:00"/>
    <s v="FERNANDO"/>
    <n v="3680"/>
    <n v="8050"/>
    <n v="2"/>
    <s v="FLAMULA"/>
    <n v="3"/>
    <d v="2019-07-15T00:00:00"/>
    <d v="2019-07-16T00:00:00"/>
    <n v="2"/>
    <n v="0"/>
    <x v="0"/>
    <n v="6"/>
    <n v="6"/>
    <n v="0"/>
    <d v="2019-07-16T00:00:00"/>
    <m/>
  </r>
  <r>
    <s v="16/07/20109"/>
    <s v="FERNANDO"/>
    <n v="3687"/>
    <n v="7520"/>
    <n v="1"/>
    <s v="INSIGNEA"/>
    <n v="3"/>
    <d v="2019-07-16T00:00:00"/>
    <d v="2019-07-16T00:00:00"/>
    <n v="1"/>
    <n v="0"/>
    <x v="0"/>
    <n v="3"/>
    <n v="3"/>
    <n v="0"/>
    <d v="2019-07-16T00:00:00"/>
    <m/>
  </r>
  <r>
    <d v="2019-07-04T00:00:00"/>
    <s v="FERNANDO"/>
    <n v="3677"/>
    <n v="7873"/>
    <n v="2"/>
    <s v="BANDEIRA"/>
    <n v="3"/>
    <d v="2019-07-05T00:00:00"/>
    <d v="2019-07-06T00:00:00"/>
    <n v="2"/>
    <n v="0"/>
    <x v="0"/>
    <n v="6"/>
    <n v="6"/>
    <n v="0"/>
    <d v="2019-07-06T00:00:00"/>
    <m/>
  </r>
  <r>
    <d v="2019-07-03T00:00:00"/>
    <s v="FERNANDO"/>
    <n v="3675"/>
    <n v="4545"/>
    <n v="100"/>
    <s v="SUSPENSORIO"/>
    <n v="4"/>
    <d v="2019-07-15T00:00:00"/>
    <d v="2019-07-15T00:00:00"/>
    <n v="100"/>
    <n v="0"/>
    <x v="0"/>
    <n v="400"/>
    <n v="400"/>
    <n v="0"/>
    <d v="2019-08-09T00:00:00"/>
    <m/>
  </r>
  <r>
    <d v="2019-08-19T00:00:00"/>
    <s v="FERNANDO"/>
    <n v="3718"/>
    <n v="1698"/>
    <n v="60"/>
    <s v="CINTO N.A VELCRO"/>
    <n v="1"/>
    <d v="2019-08-23T00:00:00"/>
    <d v="2019-08-20T00:00:00"/>
    <n v="60"/>
    <n v="0"/>
    <x v="0"/>
    <n v="60"/>
    <n v="60"/>
    <n v="0"/>
    <d v="2019-09-06T00:00:00"/>
    <m/>
  </r>
  <r>
    <d v="2019-08-16T00:00:00"/>
    <s v="FERNANDO"/>
    <n v="3676"/>
    <n v="1698"/>
    <n v="60"/>
    <s v="CINTO N.A VELVRO"/>
    <n v="1"/>
    <d v="2019-08-23T00:00:00"/>
    <d v="2019-08-22T00:00:00"/>
    <n v="60"/>
    <n v="0"/>
    <x v="0"/>
    <n v="60"/>
    <n v="60"/>
    <n v="0"/>
    <d v="2019-09-06T00:00:00"/>
    <m/>
  </r>
  <r>
    <d v="2019-08-15T00:00:00"/>
    <s v="FERNANDO"/>
    <n v="3713"/>
    <n v="6315"/>
    <n v="10"/>
    <s v="ORGANIZADOR"/>
    <n v="1.5"/>
    <d v="2019-08-23T00:00:00"/>
    <d v="2019-08-22T00:00:00"/>
    <n v="10"/>
    <n v="0"/>
    <x v="0"/>
    <n v="15"/>
    <n v="15"/>
    <n v="0"/>
    <d v="2019-09-06T00:00:00"/>
    <m/>
  </r>
  <r>
    <d v="2019-08-06T00:00:00"/>
    <s v="FERNANDO"/>
    <n v="3706"/>
    <n v="4962"/>
    <n v="11"/>
    <s v="PLATINA"/>
    <n v="0.7"/>
    <d v="2019-08-07T00:00:00"/>
    <d v="2019-08-07T00:00:00"/>
    <n v="11"/>
    <n v="0"/>
    <x v="0"/>
    <n v="7.6999999999999993"/>
    <n v="7.7"/>
    <n v="0"/>
    <d v="2019-08-07T00:00:00"/>
    <m/>
  </r>
  <r>
    <d v="2019-07-23T00:00:00"/>
    <s v="FATIMA"/>
    <n v="3692"/>
    <n v="3213"/>
    <n v="19"/>
    <s v="ABRIGO 17 B LOG G"/>
    <m/>
    <d v="2019-08-23T00:00:00"/>
    <m/>
    <m/>
    <n v="19"/>
    <x v="1"/>
    <n v="0"/>
    <m/>
    <n v="0"/>
    <m/>
    <m/>
  </r>
  <r>
    <d v="2019-07-23T00:00:00"/>
    <s v="FATIMA"/>
    <n v="3692"/>
    <n v="4512"/>
    <n v="34"/>
    <s v="ABRIGO 17 B LOG M"/>
    <m/>
    <d v="2019-08-23T00:00:00"/>
    <m/>
    <m/>
    <n v="34"/>
    <x v="1"/>
    <n v="0"/>
    <m/>
    <n v="0"/>
    <m/>
    <m/>
  </r>
  <r>
    <d v="2019-07-23T00:00:00"/>
    <s v="FATIMA"/>
    <n v="3692"/>
    <n v="6143"/>
    <n v="14"/>
    <s v="ABRIGO 17 B LOG P"/>
    <m/>
    <d v="2019-08-23T00:00:00"/>
    <m/>
    <m/>
    <n v="14"/>
    <x v="1"/>
    <n v="0"/>
    <m/>
    <n v="0"/>
    <m/>
    <m/>
  </r>
  <r>
    <d v="2019-07-23T00:00:00"/>
    <s v="FATIMA"/>
    <n v="3692"/>
    <n v="6446"/>
    <n v="15"/>
    <s v="CAMISA PV LISA P"/>
    <m/>
    <d v="2019-08-23T00:00:00"/>
    <m/>
    <m/>
    <n v="15"/>
    <x v="1"/>
    <n v="0"/>
    <m/>
    <n v="0"/>
    <m/>
    <m/>
  </r>
  <r>
    <d v="2019-07-23T00:00:00"/>
    <s v="FATIMA"/>
    <n v="3692"/>
    <n v="6448"/>
    <n v="20"/>
    <s v="CAMISA PV LISA G"/>
    <m/>
    <d v="2019-08-23T00:00:00"/>
    <m/>
    <m/>
    <n v="20"/>
    <x v="1"/>
    <n v="0"/>
    <m/>
    <n v="0"/>
    <m/>
    <m/>
  </r>
  <r>
    <d v="2019-07-23T00:00:00"/>
    <s v="FATIMA"/>
    <n v="3692"/>
    <n v="6960"/>
    <n v="6"/>
    <s v="ABRIGO 17 B LOG PP"/>
    <m/>
    <d v="2019-08-23T00:00:00"/>
    <m/>
    <m/>
    <n v="6"/>
    <x v="1"/>
    <n v="0"/>
    <m/>
    <n v="0"/>
    <m/>
    <m/>
  </r>
  <r>
    <d v="2019-07-23T00:00:00"/>
    <s v="FATIMA"/>
    <n v="3692"/>
    <n v="8113"/>
    <n v="1"/>
    <s v="ABRIGO 17 B LOG GG"/>
    <m/>
    <d v="2019-08-23T00:00:00"/>
    <m/>
    <m/>
    <n v="1"/>
    <x v="1"/>
    <n v="0"/>
    <m/>
    <n v="0"/>
    <m/>
    <m/>
  </r>
  <r>
    <d v="2019-07-23T00:00:00"/>
    <s v="FATIMA"/>
    <n v="3692"/>
    <n v="8129"/>
    <n v="1"/>
    <s v="CAMISA PV LISA GG"/>
    <m/>
    <d v="2019-08-23T00:00:00"/>
    <m/>
    <m/>
    <n v="1"/>
    <x v="1"/>
    <n v="0"/>
    <m/>
    <n v="0"/>
    <m/>
    <m/>
  </r>
  <r>
    <d v="2019-07-23T00:00:00"/>
    <s v="FATIMA"/>
    <n v="3692"/>
    <n v="8130"/>
    <n v="35"/>
    <s v="CAMISA PV LISA M"/>
    <m/>
    <d v="2019-08-23T00:00:00"/>
    <m/>
    <m/>
    <n v="35"/>
    <x v="1"/>
    <n v="0"/>
    <m/>
    <n v="0"/>
    <m/>
    <m/>
  </r>
  <r>
    <d v="2019-07-23T00:00:00"/>
    <s v="FATIMA"/>
    <n v="3692"/>
    <n v="8477"/>
    <n v="6"/>
    <s v="CAMISA PV LISA PP"/>
    <m/>
    <d v="2019-08-23T00:00:00"/>
    <m/>
    <m/>
    <n v="6"/>
    <x v="1"/>
    <n v="0"/>
    <m/>
    <n v="0"/>
    <m/>
    <m/>
  </r>
  <r>
    <d v="2019-08-15T00:00:00"/>
    <s v="FATIMA"/>
    <n v="3716"/>
    <n v="2488"/>
    <n v="1"/>
    <s v="CAMISA FEM P GM"/>
    <m/>
    <d v="2019-08-23T00:00:00"/>
    <m/>
    <m/>
    <n v="1"/>
    <x v="1"/>
    <n v="0"/>
    <m/>
    <n v="0"/>
    <m/>
    <m/>
  </r>
  <r>
    <d v="2019-08-15T00:00:00"/>
    <s v="FATIMA"/>
    <n v="3716"/>
    <n v="5920"/>
    <n v="7"/>
    <s v="CAMISA AZ BORD P"/>
    <m/>
    <d v="2019-08-23T00:00:00"/>
    <m/>
    <m/>
    <n v="7"/>
    <x v="1"/>
    <n v="0"/>
    <m/>
    <n v="0"/>
    <m/>
    <m/>
  </r>
  <r>
    <d v="2019-08-15T00:00:00"/>
    <s v="FATIMA"/>
    <n v="3716"/>
    <n v="5921"/>
    <n v="14"/>
    <s v="CAMISA AZ BORD M"/>
    <m/>
    <d v="2019-08-23T00:00:00"/>
    <m/>
    <m/>
    <n v="14"/>
    <x v="1"/>
    <n v="0"/>
    <m/>
    <n v="0"/>
    <m/>
    <m/>
  </r>
  <r>
    <d v="2019-08-15T00:00:00"/>
    <s v="FATIMA"/>
    <n v="3716"/>
    <n v="5922"/>
    <n v="9"/>
    <s v="CAMISA AZ BORD G"/>
    <m/>
    <d v="2019-08-23T00:00:00"/>
    <m/>
    <m/>
    <n v="9"/>
    <x v="1"/>
    <n v="0"/>
    <m/>
    <n v="0"/>
    <m/>
    <m/>
  </r>
  <r>
    <d v="2019-08-15T00:00:00"/>
    <s v="FATIMA"/>
    <n v="3716"/>
    <n v="5923"/>
    <n v="2"/>
    <s v="CAMISA AZ BORD GG"/>
    <m/>
    <d v="2019-08-23T00:00:00"/>
    <m/>
    <m/>
    <n v="2"/>
    <x v="1"/>
    <n v="0"/>
    <m/>
    <n v="0"/>
    <m/>
    <m/>
  </r>
  <r>
    <d v="2019-08-15T00:00:00"/>
    <s v="FATIMA"/>
    <n v="3716"/>
    <n v="6778"/>
    <n v="1"/>
    <s v="CAMISA AZ FEM M GM"/>
    <m/>
    <d v="2019-08-23T00:00:00"/>
    <m/>
    <m/>
    <n v="1"/>
    <x v="1"/>
    <n v="0"/>
    <m/>
    <n v="0"/>
    <m/>
    <m/>
  </r>
  <r>
    <d v="2019-08-15T00:00:00"/>
    <s v="FATIMA"/>
    <n v="3716"/>
    <n v="6780"/>
    <n v="1"/>
    <s v="CAMISA FEM GG GM"/>
    <m/>
    <d v="2019-08-23T00:00:00"/>
    <m/>
    <m/>
    <n v="1"/>
    <x v="1"/>
    <n v="0"/>
    <m/>
    <n v="0"/>
    <m/>
    <m/>
  </r>
  <r>
    <d v="2019-08-15T00:00:00"/>
    <s v="FATIMA"/>
    <n v="3715"/>
    <n v="4712"/>
    <n v="30"/>
    <s v="CAMISETA TFM P DRY"/>
    <n v="3.5"/>
    <d v="2019-08-23T00:00:00"/>
    <d v="2019-08-21T00:00:00"/>
    <n v="36"/>
    <n v="-6"/>
    <x v="0"/>
    <n v="105"/>
    <n v="105"/>
    <n v="0"/>
    <d v="2019-09-10T00:00:00"/>
    <m/>
  </r>
  <r>
    <d v="2019-08-15T00:00:00"/>
    <s v="FATIMA"/>
    <n v="3715"/>
    <n v="4713"/>
    <n v="40"/>
    <s v="CAMISETA TFM M DRY"/>
    <n v="3.5"/>
    <d v="2019-08-23T00:00:00"/>
    <d v="2019-08-21T00:00:00"/>
    <n v="54"/>
    <n v="-14"/>
    <x v="0"/>
    <n v="140"/>
    <n v="140"/>
    <n v="0"/>
    <d v="2019-09-10T00:00:00"/>
    <m/>
  </r>
  <r>
    <d v="2019-08-15T00:00:00"/>
    <s v="FATIMA"/>
    <n v="3715"/>
    <n v="4714"/>
    <n v="50"/>
    <s v="CAMISETA TFM G DRY"/>
    <n v="3.5"/>
    <d v="2019-08-23T00:00:00"/>
    <d v="2019-08-21T00:00:00"/>
    <n v="51"/>
    <n v="-1"/>
    <x v="0"/>
    <n v="175"/>
    <n v="175"/>
    <n v="0"/>
    <d v="2019-09-10T00:00:00"/>
    <m/>
  </r>
  <r>
    <d v="2019-08-15T00:00:00"/>
    <s v="FATIMA"/>
    <n v="3715"/>
    <n v="6907"/>
    <n v="30"/>
    <s v="CAMISETA TFM GG DRY"/>
    <n v="3.5"/>
    <d v="2019-08-23T00:00:00"/>
    <d v="2019-08-21T00:00:00"/>
    <n v="30"/>
    <n v="0"/>
    <x v="0"/>
    <n v="105"/>
    <n v="105"/>
    <n v="0"/>
    <d v="2019-09-10T00:00:00"/>
    <m/>
  </r>
  <r>
    <d v="2019-07-01T00:00:00"/>
    <s v="BATISTA"/>
    <n v="3670"/>
    <n v="7326"/>
    <n v="10"/>
    <s v="CALCA CMF P MASC RS"/>
    <n v="15"/>
    <d v="2019-08-23T00:00:00"/>
    <d v="2019-08-21T00:00:00"/>
    <n v="10"/>
    <n v="0"/>
    <x v="0"/>
    <n v="150"/>
    <n v="150"/>
    <n v="0"/>
    <d v="2019-08-16T00:00:00"/>
    <m/>
  </r>
  <r>
    <d v="2019-07-01T00:00:00"/>
    <s v="BATISTA"/>
    <n v="3670"/>
    <n v="7327"/>
    <n v="10"/>
    <s v="CALCA CMF M MASC RS"/>
    <n v="15"/>
    <d v="2019-08-23T00:00:00"/>
    <d v="2019-08-21T00:00:00"/>
    <n v="10"/>
    <n v="0"/>
    <x v="0"/>
    <n v="150"/>
    <n v="150"/>
    <n v="0"/>
    <d v="2019-08-16T00:00:00"/>
    <m/>
  </r>
  <r>
    <d v="2019-07-01T00:00:00"/>
    <s v="BATISTA"/>
    <n v="3670"/>
    <n v="7328"/>
    <n v="10"/>
    <s v="CALCA CMF G MASC RS"/>
    <n v="15"/>
    <d v="2019-08-23T00:00:00"/>
    <d v="2019-08-21T00:00:00"/>
    <n v="10"/>
    <n v="0"/>
    <x v="0"/>
    <n v="150"/>
    <n v="150"/>
    <n v="0"/>
    <d v="2019-08-16T00:00:00"/>
    <m/>
  </r>
  <r>
    <d v="2019-07-01T00:00:00"/>
    <s v="BATISTA"/>
    <n v="3670"/>
    <n v="7330"/>
    <n v="6"/>
    <s v="GANDOLA COMB PP"/>
    <n v="22"/>
    <d v="2019-08-23T00:00:00"/>
    <m/>
    <m/>
    <n v="6"/>
    <x v="1"/>
    <n v="132"/>
    <n v="132"/>
    <n v="0"/>
    <d v="2019-08-23T00:00:00"/>
    <m/>
  </r>
  <r>
    <d v="2019-07-01T00:00:00"/>
    <s v="BATISTA"/>
    <n v="3670"/>
    <n v="7331"/>
    <n v="10"/>
    <s v="GANDOLA COMB P"/>
    <n v="22"/>
    <d v="2019-08-23T00:00:00"/>
    <d v="2019-08-21T00:00:00"/>
    <n v="10"/>
    <n v="0"/>
    <x v="0"/>
    <n v="220"/>
    <n v="220"/>
    <n v="0"/>
    <d v="2019-08-16T00:00:00"/>
    <m/>
  </r>
  <r>
    <d v="2019-07-01T00:00:00"/>
    <s v="BATISTA"/>
    <n v="3670"/>
    <n v="7332"/>
    <n v="10"/>
    <s v="GANDOLA COMB M"/>
    <n v="22"/>
    <d v="2019-08-23T00:00:00"/>
    <d v="2019-08-21T00:00:00"/>
    <n v="10"/>
    <n v="0"/>
    <x v="0"/>
    <n v="220"/>
    <n v="220"/>
    <n v="0"/>
    <d v="2019-08-16T00:00:00"/>
    <m/>
  </r>
  <r>
    <d v="2019-07-01T00:00:00"/>
    <s v="BATISTA"/>
    <n v="3670"/>
    <n v="7333"/>
    <n v="10"/>
    <s v="GANDOLA COMB G"/>
    <n v="22"/>
    <d v="2019-08-23T00:00:00"/>
    <d v="2019-08-21T00:00:00"/>
    <n v="10"/>
    <n v="0"/>
    <x v="0"/>
    <n v="220"/>
    <n v="220"/>
    <n v="0"/>
    <d v="2019-08-16T00:00:00"/>
    <m/>
  </r>
  <r>
    <d v="2019-08-12T00:00:00"/>
    <s v="BATISTA"/>
    <n v="3710"/>
    <n v="5874"/>
    <n v="6"/>
    <s v="CALCA AZ RIP STOP PP"/>
    <n v="17"/>
    <d v="2019-08-23T00:00:00"/>
    <d v="2019-09-05T00:00:00"/>
    <n v="6"/>
    <n v="0"/>
    <x v="0"/>
    <n v="102"/>
    <n v="102"/>
    <n v="0"/>
    <d v="2019-08-30T00:00:00"/>
    <m/>
  </r>
  <r>
    <d v="2019-08-12T00:00:00"/>
    <s v="BATISTA"/>
    <n v="3710"/>
    <n v="5875"/>
    <n v="20"/>
    <s v="CALCA AZ RIP STOP P "/>
    <n v="17"/>
    <d v="2019-08-23T00:00:00"/>
    <d v="2019-09-13T00:00:00"/>
    <n v="20"/>
    <n v="0"/>
    <x v="0"/>
    <n v="340"/>
    <n v="340"/>
    <n v="0"/>
    <d v="2019-08-30T00:00:00"/>
    <m/>
  </r>
  <r>
    <d v="2019-08-12T00:00:00"/>
    <s v="BATISTA"/>
    <n v="3710"/>
    <n v="5876"/>
    <n v="28"/>
    <s v="CALCA AZ RIP STOP M "/>
    <n v="17"/>
    <d v="2019-08-23T00:00:00"/>
    <s v="05/09/2019*"/>
    <n v="28"/>
    <n v="0"/>
    <x v="0"/>
    <n v="476"/>
    <n v="476"/>
    <n v="0"/>
    <d v="2019-08-30T00:00:00"/>
    <m/>
  </r>
  <r>
    <d v="2019-08-12T00:00:00"/>
    <s v="BATISTA"/>
    <n v="3710"/>
    <n v="5877"/>
    <n v="30"/>
    <s v="CALCA AZ RIP STOP G"/>
    <n v="17"/>
    <d v="2019-08-23T00:00:00"/>
    <d v="2019-09-05T00:00:00"/>
    <n v="30"/>
    <n v="0"/>
    <x v="0"/>
    <n v="510"/>
    <n v="510"/>
    <n v="0"/>
    <d v="2019-08-30T00:00:00"/>
    <m/>
  </r>
  <r>
    <d v="2019-08-12T00:00:00"/>
    <s v="BATISTA"/>
    <n v="3710"/>
    <n v="5878"/>
    <n v="4"/>
    <s v="CALCA AZ RIP STOP GG"/>
    <n v="17"/>
    <d v="2019-08-23T00:00:00"/>
    <d v="2019-09-12T00:00:00"/>
    <n v="4"/>
    <n v="0"/>
    <x v="0"/>
    <n v="68"/>
    <n v="68"/>
    <n v="0"/>
    <d v="2019-08-30T00:00:00"/>
    <m/>
  </r>
  <r>
    <d v="2019-08-12T00:00:00"/>
    <s v="BATISTA"/>
    <n v="3710"/>
    <n v="7989"/>
    <n v="4"/>
    <s v="CALCA AZ RIP STOP PPP"/>
    <n v="17"/>
    <d v="2019-08-23T00:00:00"/>
    <d v="2019-09-05T00:00:00"/>
    <n v="4"/>
    <n v="0"/>
    <x v="0"/>
    <n v="68"/>
    <n v="68"/>
    <n v="0"/>
    <d v="2019-08-30T00:00:00"/>
    <m/>
  </r>
  <r>
    <d v="2019-08-12T00:00:00"/>
    <s v="BATISTA"/>
    <n v="3710"/>
    <n v="7990"/>
    <n v="3"/>
    <s v="CALCA AZ RIP STOP PP"/>
    <n v="17"/>
    <d v="2019-08-23T00:00:00"/>
    <d v="2019-09-05T00:00:00"/>
    <n v="3"/>
    <n v="0"/>
    <x v="0"/>
    <n v="51"/>
    <n v="51"/>
    <n v="0"/>
    <d v="2019-08-30T00:00:00"/>
    <m/>
  </r>
  <r>
    <d v="2019-08-12T00:00:00"/>
    <s v="BATISTA"/>
    <n v="3710"/>
    <n v="7991"/>
    <n v="8"/>
    <s v="CALCA AZ RIP STOP P"/>
    <n v="17"/>
    <d v="2019-08-23T00:00:00"/>
    <d v="2019-09-05T00:00:00"/>
    <n v="8"/>
    <n v="0"/>
    <x v="0"/>
    <n v="136"/>
    <n v="136"/>
    <n v="0"/>
    <d v="2019-08-30T00:00:00"/>
    <m/>
  </r>
  <r>
    <d v="2019-08-12T00:00:00"/>
    <s v="BATISTA"/>
    <n v="3710"/>
    <n v="7992"/>
    <n v="5"/>
    <s v="CALCA AZ RIP STOP M "/>
    <n v="17"/>
    <d v="2019-08-23T00:00:00"/>
    <d v="2019-09-12T00:00:00"/>
    <n v="5"/>
    <n v="0"/>
    <x v="0"/>
    <n v="85"/>
    <n v="85"/>
    <n v="0"/>
    <d v="2019-08-30T00:00:00"/>
    <m/>
  </r>
  <r>
    <d v="2019-08-12T00:00:00"/>
    <s v="BATISTA"/>
    <n v="3710"/>
    <n v="7993"/>
    <n v="2"/>
    <s v="CALCA AZ RIP STOP G"/>
    <n v="17"/>
    <d v="2019-08-23T00:00:00"/>
    <d v="2019-09-12T00:00:00"/>
    <n v="2"/>
    <n v="0"/>
    <x v="0"/>
    <n v="34"/>
    <n v="34"/>
    <n v="0"/>
    <d v="2019-08-30T00:00:00"/>
    <m/>
  </r>
  <r>
    <d v="2019-08-12T00:00:00"/>
    <s v="JANAINA"/>
    <n v="3712"/>
    <n v="7525"/>
    <n v="1"/>
    <s v="JAPONA RIP STOP PP"/>
    <m/>
    <d v="2019-08-23T00:00:00"/>
    <m/>
    <m/>
    <n v="1"/>
    <x v="1"/>
    <n v="0"/>
    <m/>
    <n v="0"/>
    <m/>
    <m/>
  </r>
  <r>
    <d v="2019-08-12T00:00:00"/>
    <s v="JANAINA"/>
    <n v="3712"/>
    <n v="7526"/>
    <n v="3"/>
    <s v="JAPONA RIP STOP P"/>
    <m/>
    <d v="2019-08-23T00:00:00"/>
    <m/>
    <m/>
    <n v="3"/>
    <x v="1"/>
    <n v="0"/>
    <m/>
    <n v="0"/>
    <m/>
    <m/>
  </r>
  <r>
    <d v="2019-08-12T00:00:00"/>
    <s v="JANAINA"/>
    <n v="3712"/>
    <n v="7527"/>
    <n v="4"/>
    <s v="JAPONA RIP STOP M"/>
    <m/>
    <d v="2019-08-23T00:00:00"/>
    <m/>
    <m/>
    <n v="4"/>
    <x v="1"/>
    <n v="0"/>
    <m/>
    <n v="0"/>
    <m/>
    <m/>
  </r>
  <r>
    <d v="2019-08-12T00:00:00"/>
    <s v="JANAINA"/>
    <n v="3712"/>
    <n v="7528"/>
    <n v="6"/>
    <s v="JAPONA RIP STOP G"/>
    <m/>
    <d v="2019-08-23T00:00:00"/>
    <m/>
    <m/>
    <n v="6"/>
    <x v="1"/>
    <n v="0"/>
    <m/>
    <n v="0"/>
    <m/>
    <m/>
  </r>
  <r>
    <d v="2019-08-12T00:00:00"/>
    <s v="JANAINA"/>
    <n v="3712"/>
    <n v="7529"/>
    <n v="12"/>
    <s v="JAPONA RIP STOP GG"/>
    <m/>
    <d v="2019-08-23T00:00:00"/>
    <m/>
    <m/>
    <n v="12"/>
    <x v="1"/>
    <n v="0"/>
    <m/>
    <n v="0"/>
    <m/>
    <m/>
  </r>
  <r>
    <d v="2019-08-12T00:00:00"/>
    <s v="JANAINA"/>
    <n v="3712"/>
    <n v="8512"/>
    <n v="2"/>
    <s v="JAPONA RIP STOP EXG"/>
    <m/>
    <d v="2019-08-23T00:00:00"/>
    <m/>
    <m/>
    <n v="2"/>
    <x v="1"/>
    <n v="0"/>
    <m/>
    <n v="0"/>
    <m/>
    <m/>
  </r>
  <r>
    <d v="2019-08-19T00:00:00"/>
    <s v="BATISTA"/>
    <n v="3714"/>
    <n v="4418"/>
    <n v="2"/>
    <s v="CONF GANDOLA PP"/>
    <n v="25"/>
    <d v="2019-08-23T00:00:00"/>
    <m/>
    <m/>
    <n v="2"/>
    <x v="1"/>
    <n v="50"/>
    <m/>
    <n v="50"/>
    <m/>
    <m/>
  </r>
  <r>
    <d v="2019-08-19T00:00:00"/>
    <s v="BATISTA"/>
    <n v="3714"/>
    <n v="4419"/>
    <n v="10"/>
    <s v="CONF GANDOLA P"/>
    <n v="25"/>
    <d v="2019-08-23T00:00:00"/>
    <m/>
    <m/>
    <n v="10"/>
    <x v="1"/>
    <n v="250"/>
    <m/>
    <n v="250"/>
    <m/>
    <m/>
  </r>
  <r>
    <d v="2019-08-19T00:00:00"/>
    <s v="BATISTA"/>
    <n v="3714"/>
    <n v="4420"/>
    <n v="26"/>
    <s v="CONF GANDOLA M"/>
    <n v="25"/>
    <d v="2019-08-23T00:00:00"/>
    <m/>
    <m/>
    <n v="26"/>
    <x v="1"/>
    <n v="650"/>
    <m/>
    <n v="650"/>
    <m/>
    <m/>
  </r>
  <r>
    <d v="2019-08-19T00:00:00"/>
    <s v="BATISTA"/>
    <n v="3714"/>
    <n v="4421"/>
    <n v="23"/>
    <s v="CONF GANDOLA G"/>
    <n v="25"/>
    <d v="2019-08-23T00:00:00"/>
    <m/>
    <m/>
    <n v="23"/>
    <x v="1"/>
    <n v="575"/>
    <m/>
    <n v="575"/>
    <m/>
    <m/>
  </r>
  <r>
    <d v="2019-08-19T00:00:00"/>
    <s v="BATISTA"/>
    <n v="3714"/>
    <n v="4422"/>
    <n v="13"/>
    <s v="CONF GANDOLA GG"/>
    <n v="25"/>
    <d v="2019-08-23T00:00:00"/>
    <m/>
    <m/>
    <n v="13"/>
    <x v="1"/>
    <n v="325"/>
    <m/>
    <n v="325"/>
    <m/>
    <m/>
  </r>
  <r>
    <d v="2019-08-19T00:00:00"/>
    <s v="BATISTA"/>
    <n v="3714"/>
    <n v="7405"/>
    <n v="5"/>
    <s v="CALCA OP VD MUSGO P"/>
    <n v="17"/>
    <d v="2019-08-23T00:00:00"/>
    <m/>
    <m/>
    <n v="5"/>
    <x v="1"/>
    <n v="85"/>
    <m/>
    <n v="85"/>
    <m/>
    <m/>
  </r>
  <r>
    <d v="2019-08-19T00:00:00"/>
    <s v="BATISTA"/>
    <n v="3714"/>
    <n v="7406"/>
    <n v="24"/>
    <s v="CALCA OP VD MUSGO M"/>
    <n v="17"/>
    <d v="2019-08-23T00:00:00"/>
    <m/>
    <m/>
    <n v="24"/>
    <x v="1"/>
    <n v="408"/>
    <m/>
    <n v="408"/>
    <m/>
    <m/>
  </r>
  <r>
    <d v="2019-08-19T00:00:00"/>
    <s v="BATISTA"/>
    <n v="3714"/>
    <n v="7407"/>
    <n v="27"/>
    <s v="CALCA OP VD MUSGO G"/>
    <n v="17"/>
    <d v="2019-08-23T00:00:00"/>
    <m/>
    <m/>
    <n v="27"/>
    <x v="1"/>
    <n v="459"/>
    <m/>
    <n v="459"/>
    <m/>
    <m/>
  </r>
  <r>
    <d v="2019-08-19T00:00:00"/>
    <s v="BATISTA"/>
    <n v="3714"/>
    <n v="7408"/>
    <n v="16"/>
    <s v="CALCA OP VD MUSGO GG"/>
    <n v="17"/>
    <d v="2019-08-23T00:00:00"/>
    <m/>
    <m/>
    <n v="16"/>
    <x v="1"/>
    <n v="272"/>
    <m/>
    <n v="272"/>
    <m/>
    <m/>
  </r>
  <r>
    <d v="2019-08-19T00:00:00"/>
    <s v="BATISTA"/>
    <n v="3714"/>
    <n v="8513"/>
    <n v="3"/>
    <s v="CALCA OP VD MUSGO EXG"/>
    <n v="17"/>
    <d v="2019-08-23T00:00:00"/>
    <m/>
    <m/>
    <n v="3"/>
    <x v="1"/>
    <n v="51"/>
    <m/>
    <n v="51"/>
    <m/>
    <m/>
  </r>
  <r>
    <d v="2019-08-19T00:00:00"/>
    <s v="BATISTA"/>
    <n v="3714"/>
    <n v="8514"/>
    <n v="1"/>
    <s v="CONF GANDOLA EXG"/>
    <n v="25"/>
    <d v="2019-08-23T00:00:00"/>
    <m/>
    <m/>
    <n v="1"/>
    <x v="1"/>
    <n v="25"/>
    <m/>
    <n v="25"/>
    <m/>
    <m/>
  </r>
  <r>
    <d v="2019-08-15T00:00:00"/>
    <s v="JANAINA"/>
    <n v="3758"/>
    <n v="2832"/>
    <n v="11"/>
    <s v="CALCA PR RIP STOP M"/>
    <n v="17"/>
    <d v="2019-08-23T00:00:00"/>
    <m/>
    <m/>
    <n v="11"/>
    <x v="1"/>
    <n v="187"/>
    <m/>
    <n v="187"/>
    <m/>
    <m/>
  </r>
  <r>
    <d v="2019-08-15T00:00:00"/>
    <s v="JANAINA"/>
    <n v="3758"/>
    <n v="2873"/>
    <n v="14"/>
    <s v="CALCA PR RIP STOP G"/>
    <n v="17"/>
    <d v="2019-08-23T00:00:00"/>
    <m/>
    <m/>
    <n v="14"/>
    <x v="1"/>
    <n v="238"/>
    <m/>
    <n v="238"/>
    <m/>
    <m/>
  </r>
  <r>
    <d v="2019-08-15T00:00:00"/>
    <s v="JANAINA"/>
    <n v="3758"/>
    <n v="2880"/>
    <n v="3"/>
    <s v="CALCA PR RIP STOP P"/>
    <n v="17"/>
    <d v="2019-08-23T00:00:00"/>
    <m/>
    <m/>
    <n v="3"/>
    <x v="1"/>
    <n v="51"/>
    <m/>
    <n v="51"/>
    <m/>
    <m/>
  </r>
  <r>
    <d v="2019-08-15T00:00:00"/>
    <s v="JANAINA"/>
    <n v="3758"/>
    <n v="3061"/>
    <n v="4"/>
    <s v="CALCA PR RIP STOP GG"/>
    <n v="17"/>
    <d v="2019-08-23T00:00:00"/>
    <m/>
    <m/>
    <n v="4"/>
    <x v="1"/>
    <n v="68"/>
    <m/>
    <n v="68"/>
    <m/>
    <m/>
  </r>
  <r>
    <d v="2019-08-15T00:00:00"/>
    <s v="BATISTA"/>
    <n v="3717"/>
    <n v="4418"/>
    <n v="3"/>
    <s v="CONF GANDOLA PP"/>
    <n v="25"/>
    <d v="2019-08-23T00:00:00"/>
    <d v="2019-09-20T00:00:00"/>
    <n v="3"/>
    <n v="0"/>
    <x v="0"/>
    <n v="75"/>
    <n v="75"/>
    <n v="0"/>
    <d v="2019-09-20T00:00:00"/>
    <m/>
  </r>
  <r>
    <d v="2019-08-15T00:00:00"/>
    <s v="BATISTA"/>
    <n v="3717"/>
    <n v="4419"/>
    <n v="10"/>
    <s v="CONF GANDOLA P"/>
    <n v="25"/>
    <d v="2019-08-23T00:00:00"/>
    <d v="2019-09-20T00:00:00"/>
    <n v="10"/>
    <n v="0"/>
    <x v="0"/>
    <n v="250"/>
    <n v="250"/>
    <n v="0"/>
    <d v="2019-09-20T00:00:00"/>
    <m/>
  </r>
  <r>
    <d v="2019-08-15T00:00:00"/>
    <s v="BATISTA"/>
    <n v="3717"/>
    <n v="4420"/>
    <n v="12"/>
    <s v="CONF GANDOLA M"/>
    <n v="25"/>
    <d v="2019-08-23T00:00:00"/>
    <d v="2019-09-20T00:00:00"/>
    <n v="12"/>
    <n v="0"/>
    <x v="0"/>
    <n v="300"/>
    <n v="300"/>
    <n v="0"/>
    <d v="2019-09-20T00:00:00"/>
    <m/>
  </r>
  <r>
    <d v="2019-08-15T00:00:00"/>
    <s v="BATISTA"/>
    <n v="3717"/>
    <n v="4421"/>
    <n v="4"/>
    <s v="CONF GANDOLA G"/>
    <n v="25"/>
    <d v="2019-08-23T00:00:00"/>
    <d v="2019-09-20T00:00:00"/>
    <n v="4"/>
    <n v="0"/>
    <x v="0"/>
    <n v="100"/>
    <n v="100"/>
    <n v="0"/>
    <d v="2019-09-20T00:00:00"/>
    <m/>
  </r>
  <r>
    <d v="2019-08-15T00:00:00"/>
    <s v="BATISTA"/>
    <n v="3717"/>
    <n v="4422"/>
    <n v="2"/>
    <s v="CONF GANDOLA GG"/>
    <n v="25"/>
    <d v="2019-08-23T00:00:00"/>
    <d v="2019-09-20T00:00:00"/>
    <n v="2"/>
    <n v="0"/>
    <x v="0"/>
    <n v="50"/>
    <n v="50"/>
    <n v="0"/>
    <d v="2019-09-20T00:00:00"/>
    <m/>
  </r>
  <r>
    <d v="2019-08-15T00:00:00"/>
    <s v="JANAINA"/>
    <n v="3758"/>
    <n v="7695"/>
    <n v="1"/>
    <s v="CALCA CMF/AS PP"/>
    <n v="17"/>
    <d v="2019-08-23T00:00:00"/>
    <m/>
    <m/>
    <n v="1"/>
    <x v="1"/>
    <n v="17"/>
    <m/>
    <n v="17"/>
    <m/>
    <m/>
  </r>
  <r>
    <d v="2019-08-15T00:00:00"/>
    <s v="JANAINA"/>
    <n v="3758"/>
    <n v="7696"/>
    <n v="1"/>
    <s v="CALCA CMF/AS P "/>
    <n v="17"/>
    <d v="2019-08-23T00:00:00"/>
    <m/>
    <m/>
    <n v="1"/>
    <x v="1"/>
    <n v="17"/>
    <m/>
    <n v="17"/>
    <m/>
    <m/>
  </r>
  <r>
    <d v="2019-08-15T00:00:00"/>
    <s v="JANAINA"/>
    <n v="3758"/>
    <n v="7698"/>
    <n v="1"/>
    <s v="CALCA CMF/AS G"/>
    <n v="17"/>
    <d v="2019-08-23T00:00:00"/>
    <m/>
    <m/>
    <n v="1"/>
    <x v="1"/>
    <n v="17"/>
    <m/>
    <n v="17"/>
    <m/>
    <m/>
  </r>
  <r>
    <d v="2019-08-15T00:00:00"/>
    <s v="JANAINA"/>
    <n v="3758"/>
    <n v="7919"/>
    <n v="1"/>
    <s v="CALCA PR RIP STOP EXG"/>
    <n v="17"/>
    <d v="2019-08-23T00:00:00"/>
    <m/>
    <m/>
    <n v="1"/>
    <x v="1"/>
    <n v="17"/>
    <m/>
    <n v="17"/>
    <m/>
    <m/>
  </r>
  <r>
    <d v="2019-08-15T00:00:00"/>
    <s v="BATISTA"/>
    <n v="3717"/>
    <n v="8104"/>
    <n v="4"/>
    <s v="CONF GANDOLA PPP"/>
    <n v="25"/>
    <d v="2019-08-23T00:00:00"/>
    <d v="2019-09-20T00:00:00"/>
    <n v="4"/>
    <n v="0"/>
    <x v="0"/>
    <n v="100"/>
    <n v="100"/>
    <n v="0"/>
    <d v="2019-09-20T00:00:00"/>
    <m/>
  </r>
  <r>
    <d v="2019-08-19T00:00:00"/>
    <s v="BATISTA"/>
    <n v="3719"/>
    <n v="5942"/>
    <n v="2"/>
    <s v="GANDOLA AZ ML PP"/>
    <n v="25"/>
    <d v="2019-08-23T00:00:00"/>
    <d v="2019-09-24T00:00:00"/>
    <n v="2"/>
    <n v="0"/>
    <x v="0"/>
    <n v="50"/>
    <n v="50"/>
    <n v="0"/>
    <d v="2019-09-06T00:00:00"/>
    <m/>
  </r>
  <r>
    <d v="2019-08-19T00:00:00"/>
    <s v="BATISTA"/>
    <n v="3719"/>
    <n v="5943"/>
    <n v="2"/>
    <s v="GANDOLA AZ ML P"/>
    <n v="25"/>
    <d v="2019-08-23T00:00:00"/>
    <d v="2019-09-24T00:00:00"/>
    <n v="2"/>
    <n v="0"/>
    <x v="0"/>
    <n v="50"/>
    <n v="50"/>
    <n v="0"/>
    <d v="2019-09-06T00:00:00"/>
    <m/>
  </r>
  <r>
    <d v="2019-08-19T00:00:00"/>
    <s v="BATISTA"/>
    <n v="3719"/>
    <n v="5945"/>
    <n v="1"/>
    <s v="GANDOLA AZ ML GG"/>
    <n v="25"/>
    <d v="2019-08-23T00:00:00"/>
    <d v="2019-09-24T00:00:00"/>
    <n v="1"/>
    <n v="0"/>
    <x v="0"/>
    <n v="25"/>
    <n v="25"/>
    <n v="0"/>
    <d v="2019-09-06T00:00:00"/>
    <m/>
  </r>
  <r>
    <d v="2019-08-19T00:00:00"/>
    <s v="BATISTA"/>
    <n v="3720"/>
    <n v="5807"/>
    <n v="4"/>
    <s v="GANDOLA AZ ML M"/>
    <n v="25"/>
    <d v="2019-08-23T00:00:00"/>
    <d v="2019-09-24T00:00:00"/>
    <n v="4"/>
    <n v="0"/>
    <x v="0"/>
    <n v="100"/>
    <n v="100"/>
    <n v="0"/>
    <d v="2019-09-06T00:00:00"/>
    <m/>
  </r>
  <r>
    <d v="2019-08-19T00:00:00"/>
    <s v="BATISTA"/>
    <n v="3720"/>
    <n v="5941"/>
    <n v="3"/>
    <s v="GANDOLA AZ ML PPP"/>
    <n v="25"/>
    <d v="2019-08-23T00:00:00"/>
    <d v="2019-09-24T00:00:00"/>
    <n v="3"/>
    <n v="0"/>
    <x v="0"/>
    <n v="75"/>
    <n v="75"/>
    <n v="0"/>
    <d v="2019-09-06T00:00:00"/>
    <m/>
  </r>
  <r>
    <d v="2019-08-19T00:00:00"/>
    <s v="BATISTA"/>
    <n v="3720"/>
    <n v="5942"/>
    <n v="1"/>
    <s v="GANDOLA AZ ML PP"/>
    <n v="25"/>
    <d v="2019-08-23T00:00:00"/>
    <d v="2019-09-24T00:00:00"/>
    <n v="1"/>
    <n v="0"/>
    <x v="0"/>
    <n v="25"/>
    <n v="25"/>
    <n v="0"/>
    <d v="2019-09-06T00:00:00"/>
    <m/>
  </r>
  <r>
    <d v="2019-08-19T00:00:00"/>
    <s v="BATISTA"/>
    <n v="3720"/>
    <n v="5943"/>
    <n v="2"/>
    <s v="GANDOLA AZ ML P"/>
    <n v="25"/>
    <d v="2019-08-23T00:00:00"/>
    <d v="2019-09-24T00:00:00"/>
    <n v="2"/>
    <n v="0"/>
    <x v="0"/>
    <n v="50"/>
    <n v="50"/>
    <n v="0"/>
    <d v="2019-09-06T00:00:00"/>
    <m/>
  </r>
  <r>
    <d v="2019-08-19T00:00:00"/>
    <s v="BATISTA"/>
    <n v="3720"/>
    <n v="5944"/>
    <n v="5"/>
    <s v="GANDOLA AZ ML G"/>
    <n v="25"/>
    <d v="2019-08-23T00:00:00"/>
    <d v="2019-09-24T00:00:00"/>
    <n v="5"/>
    <n v="0"/>
    <x v="0"/>
    <n v="125"/>
    <n v="125"/>
    <n v="0"/>
    <d v="2019-09-06T00:00:00"/>
    <m/>
  </r>
  <r>
    <d v="2019-08-21T00:00:00"/>
    <s v="MARIZA"/>
    <n v="3724"/>
    <n v="5868"/>
    <n v="45"/>
    <s v="bone ouro preto"/>
    <n v="7.5"/>
    <d v="2019-08-28T00:00:00"/>
    <m/>
    <m/>
    <n v="45"/>
    <x v="1"/>
    <n v="337.5"/>
    <m/>
    <n v="337.5"/>
    <m/>
    <m/>
  </r>
  <r>
    <s v="20/082019"/>
    <s v="FERNANDO"/>
    <n v="3671"/>
    <n v="1698"/>
    <n v="219"/>
    <s v="CINTO N.A VELCRO"/>
    <n v="1"/>
    <d v="2019-08-23T00:00:00"/>
    <d v="2019-08-26T00:00:00"/>
    <n v="219"/>
    <n v="0"/>
    <x v="0"/>
    <n v="219"/>
    <n v="219"/>
    <n v="0"/>
    <d v="2019-09-06T00:00:00"/>
    <m/>
  </r>
  <r>
    <d v="2019-08-22T00:00:00"/>
    <s v="FATIMA"/>
    <n v="3621"/>
    <n v="5887"/>
    <n v="12"/>
    <s v="CALCA TECTEL AZ P"/>
    <n v="10"/>
    <d v="2019-08-22T00:00:00"/>
    <d v="2019-08-22T00:00:00"/>
    <n v="12"/>
    <n v="0"/>
    <x v="0"/>
    <n v="120"/>
    <n v="120"/>
    <n v="0"/>
    <d v="2019-09-10T00:00:00"/>
    <m/>
  </r>
  <r>
    <d v="2019-08-22T00:00:00"/>
    <s v="FATIMA"/>
    <n v="3621"/>
    <n v="5888"/>
    <n v="16"/>
    <s v="CALCA TECTEL AZ M"/>
    <n v="10"/>
    <d v="2019-08-22T00:00:00"/>
    <d v="2019-08-22T00:00:00"/>
    <n v="16"/>
    <n v="0"/>
    <x v="0"/>
    <n v="160"/>
    <n v="160"/>
    <n v="0"/>
    <d v="2019-09-10T00:00:00"/>
    <m/>
  </r>
  <r>
    <d v="2019-08-22T00:00:00"/>
    <s v="FATIMA"/>
    <n v="3621"/>
    <n v="5889"/>
    <n v="2"/>
    <s v="CALCA TECTEL AZ G"/>
    <n v="10"/>
    <d v="2019-08-22T00:00:00"/>
    <d v="2019-08-22T00:00:00"/>
    <n v="2"/>
    <n v="0"/>
    <x v="0"/>
    <n v="20"/>
    <n v="20"/>
    <n v="0"/>
    <d v="2019-09-10T00:00:00"/>
    <m/>
  </r>
  <r>
    <d v="2019-08-22T00:00:00"/>
    <s v="FATIMA"/>
    <n v="3621"/>
    <n v="5890"/>
    <n v="2"/>
    <s v="CALCA TECTEL AZ GG"/>
    <n v="10"/>
    <d v="2019-08-22T00:00:00"/>
    <d v="2019-08-22T00:00:00"/>
    <n v="2"/>
    <n v="0"/>
    <x v="0"/>
    <n v="20"/>
    <n v="20"/>
    <n v="0"/>
    <d v="2019-09-10T00:00:00"/>
    <m/>
  </r>
  <r>
    <d v="2019-08-22T00:00:00"/>
    <s v="FATIMA"/>
    <n v="3621"/>
    <n v="5869"/>
    <n v="1"/>
    <s v="JAQ TECTEL AZ PP"/>
    <n v="20"/>
    <d v="2019-08-22T00:00:00"/>
    <d v="2019-08-22T00:00:00"/>
    <n v="1"/>
    <n v="0"/>
    <x v="0"/>
    <n v="20"/>
    <n v="20"/>
    <n v="0"/>
    <d v="2019-09-10T00:00:00"/>
    <m/>
  </r>
  <r>
    <d v="2019-08-22T00:00:00"/>
    <s v="FATIMA"/>
    <n v="3621"/>
    <n v="5970"/>
    <n v="13"/>
    <s v="JAQ TECTEL AZ P "/>
    <n v="20"/>
    <d v="2019-08-22T00:00:00"/>
    <d v="2019-08-22T00:00:00"/>
    <n v="13"/>
    <n v="0"/>
    <x v="0"/>
    <n v="260"/>
    <n v="260"/>
    <n v="0"/>
    <d v="2019-09-10T00:00:00"/>
    <m/>
  </r>
  <r>
    <d v="2019-08-22T00:00:00"/>
    <s v="FATIMA"/>
    <n v="3621"/>
    <n v="5971"/>
    <n v="14"/>
    <s v="JAQ TECTEL AZ M"/>
    <n v="20"/>
    <d v="2019-08-22T00:00:00"/>
    <d v="2019-08-22T00:00:00"/>
    <n v="14"/>
    <n v="0"/>
    <x v="0"/>
    <n v="280"/>
    <n v="280"/>
    <n v="0"/>
    <d v="2019-09-10T00:00:00"/>
    <m/>
  </r>
  <r>
    <d v="2019-08-22T00:00:00"/>
    <s v="FATIMA"/>
    <n v="3621"/>
    <n v="5972"/>
    <n v="3"/>
    <s v="JAQ TECTEL AZ G"/>
    <n v="20"/>
    <d v="2019-08-22T00:00:00"/>
    <d v="2019-08-22T00:00:00"/>
    <n v="3"/>
    <n v="0"/>
    <x v="0"/>
    <n v="60"/>
    <n v="60"/>
    <n v="0"/>
    <d v="2019-09-10T00:00:00"/>
    <m/>
  </r>
  <r>
    <d v="2019-08-22T00:00:00"/>
    <s v="FATIMA"/>
    <n v="3621"/>
    <n v="5973"/>
    <n v="1"/>
    <s v="JAQ TECTEL AZ GG"/>
    <n v="20"/>
    <d v="2019-08-22T00:00:00"/>
    <d v="2019-08-22T00:00:00"/>
    <n v="1"/>
    <n v="0"/>
    <x v="0"/>
    <n v="20"/>
    <n v="20"/>
    <n v="0"/>
    <d v="2019-09-10T00:00:00"/>
    <m/>
  </r>
  <r>
    <d v="2019-08-22T00:00:00"/>
    <s v="FATIMA"/>
    <n v="3621"/>
    <n v="6446"/>
    <n v="6"/>
    <s v="CAMISA CZ LISA P"/>
    <n v="3.5"/>
    <d v="2019-08-22T00:00:00"/>
    <d v="2019-08-22T00:00:00"/>
    <n v="6"/>
    <n v="0"/>
    <x v="0"/>
    <n v="21"/>
    <n v="21"/>
    <n v="0"/>
    <d v="2019-09-10T00:00:00"/>
    <m/>
  </r>
  <r>
    <d v="2019-08-22T00:00:00"/>
    <s v="FATIMA"/>
    <n v="3621"/>
    <n v="6448"/>
    <n v="9"/>
    <s v="CAMISA CZ LISA G"/>
    <n v="3.5"/>
    <d v="2019-08-22T00:00:00"/>
    <d v="2019-08-22T00:00:00"/>
    <n v="9"/>
    <n v="0"/>
    <x v="0"/>
    <n v="31.5"/>
    <n v="31.5"/>
    <n v="0"/>
    <d v="2019-09-10T00:00:00"/>
    <m/>
  </r>
  <r>
    <d v="2019-08-22T00:00:00"/>
    <s v="FATIMA"/>
    <n v="3621"/>
    <n v="8129"/>
    <n v="1"/>
    <s v="CAMISA CZ LISA GG"/>
    <n v="3.5"/>
    <d v="2019-08-22T00:00:00"/>
    <d v="2019-08-22T00:00:00"/>
    <n v="1"/>
    <n v="0"/>
    <x v="0"/>
    <n v="3.5"/>
    <n v="3.5"/>
    <n v="0"/>
    <d v="2019-09-10T00:00:00"/>
    <m/>
  </r>
  <r>
    <d v="2019-08-22T00:00:00"/>
    <s v="FATIMA"/>
    <n v="3621"/>
    <n v="8130"/>
    <n v="16"/>
    <s v="CAMISA CZ LISA M"/>
    <n v="3.5"/>
    <d v="2019-08-22T00:00:00"/>
    <d v="2019-08-22T00:00:00"/>
    <n v="16"/>
    <n v="0"/>
    <x v="0"/>
    <n v="56"/>
    <n v="56"/>
    <n v="0"/>
    <d v="2019-09-10T00:00:00"/>
    <m/>
  </r>
  <r>
    <m/>
    <m/>
    <m/>
    <m/>
    <m/>
    <m/>
    <m/>
    <m/>
    <m/>
    <m/>
    <n v="0"/>
    <x v="2"/>
    <n v="0"/>
    <m/>
    <n v="0"/>
    <m/>
    <m/>
  </r>
  <r>
    <d v="2019-08-15T00:00:00"/>
    <s v="FATIMA"/>
    <m/>
    <m/>
    <n v="0"/>
    <m/>
    <m/>
    <m/>
    <m/>
    <m/>
    <n v="0"/>
    <x v="2"/>
    <n v="0"/>
    <m/>
    <n v="0"/>
    <m/>
    <m/>
  </r>
  <r>
    <d v="2019-08-23T00:00:00"/>
    <s v="MARIZA"/>
    <n v="3735"/>
    <n v="8217"/>
    <n v="1"/>
    <s v="BONE AMB CAMUFLADO"/>
    <n v="7"/>
    <d v="2019-08-28T00:00:00"/>
    <d v="2019-09-04T00:00:00"/>
    <n v="1"/>
    <n v="0"/>
    <x v="0"/>
    <n v="7"/>
    <m/>
    <n v="7"/>
    <m/>
    <m/>
  </r>
  <r>
    <m/>
    <m/>
    <n v="3743"/>
    <n v="3253"/>
    <n v="120"/>
    <s v="TARJA "/>
    <m/>
    <d v="2019-09-06T00:00:00"/>
    <m/>
    <m/>
    <n v="120"/>
    <x v="1"/>
    <n v="0"/>
    <m/>
    <n v="0"/>
    <m/>
    <m/>
  </r>
  <r>
    <d v="2019-08-30T00:00:00"/>
    <s v="BATISTA"/>
    <n v="3743"/>
    <n v="3253"/>
    <n v="120"/>
    <s v="TARJA "/>
    <n v="0.8"/>
    <d v="2019-09-06T00:00:00"/>
    <d v="2019-08-30T00:00:00"/>
    <n v="120"/>
    <n v="0"/>
    <x v="0"/>
    <n v="96"/>
    <n v="96"/>
    <n v="0"/>
    <d v="2019-08-30T00:00:00"/>
    <m/>
  </r>
  <r>
    <d v="2018-07-04T00:00:00"/>
    <s v="ROSELI"/>
    <n v="3676"/>
    <n v="1703"/>
    <n v="80"/>
    <s v="BOLSA VELAME CMF"/>
    <n v="2"/>
    <m/>
    <m/>
    <m/>
    <n v="80"/>
    <x v="2"/>
    <n v="160"/>
    <s v="PAGO"/>
    <m/>
    <d v="2019-08-22T00:00:00"/>
    <m/>
  </r>
  <r>
    <d v="2019-08-21T00:00:00"/>
    <s v="MARIZA"/>
    <n v="3723"/>
    <n v="5868"/>
    <n v="30"/>
    <s v="BONE MARIANA"/>
    <n v="7.5"/>
    <d v="2019-09-05T00:00:00"/>
    <d v="2019-09-26T00:00:00"/>
    <n v="30"/>
    <n v="0"/>
    <x v="0"/>
    <n v="225"/>
    <m/>
    <n v="225"/>
    <m/>
    <m/>
  </r>
  <r>
    <d v="2019-08-21T00:00:00"/>
    <s v="MARIZA"/>
    <n v="3725"/>
    <n v="8032"/>
    <n v="35"/>
    <s v="BONE MIRACEMA"/>
    <n v="7.5"/>
    <d v="2019-09-05T00:00:00"/>
    <d v="2019-09-04T00:00:00"/>
    <n v="35"/>
    <n v="0"/>
    <x v="0"/>
    <n v="262.5"/>
    <m/>
    <n v="262.5"/>
    <m/>
    <m/>
  </r>
  <r>
    <d v="2019-09-02T00:00:00"/>
    <s v="BATISTA"/>
    <n v="3746"/>
    <n v="5874"/>
    <n v="2"/>
    <s v="CALCA AZ RIP STOP PP "/>
    <n v="17"/>
    <d v="2019-09-30T00:00:00"/>
    <m/>
    <m/>
    <n v="2"/>
    <x v="1"/>
    <n v="34"/>
    <n v="34"/>
    <n v="0"/>
    <d v="2019-09-13T00:00:00"/>
    <m/>
  </r>
  <r>
    <d v="2019-09-02T00:00:00"/>
    <s v="BATISTA"/>
    <n v="3746"/>
    <n v="5875"/>
    <n v="2"/>
    <s v="CALCA AZ RIP STOP P"/>
    <n v="17"/>
    <d v="2019-09-30T00:00:00"/>
    <m/>
    <m/>
    <n v="2"/>
    <x v="1"/>
    <n v="34"/>
    <n v="34"/>
    <n v="0"/>
    <d v="2019-09-13T00:00:00"/>
    <m/>
  </r>
  <r>
    <d v="2019-09-02T00:00:00"/>
    <s v="BATISTA"/>
    <n v="3746"/>
    <n v="5876"/>
    <n v="2"/>
    <s v="CALCA AZ RIP STOP M "/>
    <n v="17"/>
    <d v="2019-09-30T00:00:00"/>
    <m/>
    <m/>
    <n v="2"/>
    <x v="1"/>
    <n v="34"/>
    <n v="34"/>
    <n v="0"/>
    <d v="2019-09-13T00:00:00"/>
    <m/>
  </r>
  <r>
    <d v="2019-09-02T00:00:00"/>
    <s v="BATISTA"/>
    <n v="3746"/>
    <n v="5877"/>
    <n v="2"/>
    <s v="CALCA AZ RIP STOP G"/>
    <n v="17"/>
    <d v="2019-09-30T00:00:00"/>
    <m/>
    <m/>
    <n v="2"/>
    <x v="1"/>
    <n v="34"/>
    <n v="34"/>
    <n v="0"/>
    <d v="2019-09-13T00:00:00"/>
    <m/>
  </r>
  <r>
    <d v="2019-09-02T00:00:00"/>
    <s v="BATISTA"/>
    <n v="3746"/>
    <n v="5878"/>
    <n v="4"/>
    <s v="CALCA AZ RIP STOP GG"/>
    <n v="17"/>
    <d v="2019-09-30T00:00:00"/>
    <m/>
    <m/>
    <n v="4"/>
    <x v="1"/>
    <n v="68"/>
    <n v="68"/>
    <n v="0"/>
    <d v="2019-09-13T00:00:00"/>
    <m/>
  </r>
  <r>
    <d v="2019-09-02T00:00:00"/>
    <s v="BATISTA"/>
    <n v="3745"/>
    <n v="5808"/>
    <n v="11"/>
    <s v="GANDOLA AZ MC M"/>
    <n v="25"/>
    <d v="2019-09-30T00:00:00"/>
    <d v="2019-09-20T00:00:00"/>
    <n v="11"/>
    <n v="0"/>
    <x v="0"/>
    <n v="275"/>
    <n v="275"/>
    <n v="0"/>
    <d v="2019-09-13T00:00:00"/>
    <m/>
  </r>
  <r>
    <d v="2019-09-02T00:00:00"/>
    <s v="BATISTA"/>
    <n v="3745"/>
    <n v="5937"/>
    <n v="2"/>
    <s v="GANDOLA AZ MC PP"/>
    <n v="25"/>
    <d v="2019-09-30T00:00:00"/>
    <d v="2019-09-20T00:00:00"/>
    <n v="2"/>
    <n v="0"/>
    <x v="0"/>
    <n v="50"/>
    <n v="50"/>
    <n v="0"/>
    <d v="2019-09-13T00:00:00"/>
    <m/>
  </r>
  <r>
    <d v="2019-09-02T00:00:00"/>
    <s v="BATISTA"/>
    <n v="3745"/>
    <n v="5938"/>
    <n v="8"/>
    <s v="GANDOLA AZ MC P"/>
    <n v="25"/>
    <d v="2019-09-30T00:00:00"/>
    <d v="2019-09-20T00:00:00"/>
    <n v="8"/>
    <n v="0"/>
    <x v="0"/>
    <n v="200"/>
    <n v="200"/>
    <n v="0"/>
    <d v="2019-09-13T00:00:00"/>
    <m/>
  </r>
  <r>
    <d v="2019-09-02T00:00:00"/>
    <s v="BATISTA"/>
    <n v="3745"/>
    <n v="5940"/>
    <n v="1"/>
    <s v="GANDOLA AZ MC GG"/>
    <n v="25"/>
    <d v="2019-09-30T00:00:00"/>
    <d v="2019-09-20T00:00:00"/>
    <n v="1"/>
    <n v="0"/>
    <x v="0"/>
    <n v="25"/>
    <n v="25"/>
    <n v="0"/>
    <d v="2019-09-13T00:00:00"/>
    <m/>
  </r>
  <r>
    <m/>
    <m/>
    <m/>
    <m/>
    <m/>
    <m/>
    <m/>
    <m/>
    <m/>
    <m/>
    <n v="0"/>
    <x v="2"/>
    <n v="0"/>
    <m/>
    <n v="0"/>
    <m/>
    <m/>
  </r>
  <r>
    <d v="2019-09-02T00:00:00"/>
    <s v="FERNANDO"/>
    <n v="3744"/>
    <n v="5689"/>
    <n v="35"/>
    <s v="CINTO N.A PRETO OPER"/>
    <n v="1"/>
    <d v="2019-09-13T00:00:00"/>
    <d v="2019-09-17T00:00:00"/>
    <n v="35"/>
    <n v="0"/>
    <x v="0"/>
    <n v="35"/>
    <n v="35"/>
    <n v="0"/>
    <d v="2019-09-17T00:00:00"/>
    <m/>
  </r>
  <r>
    <d v="2019-09-03T00:00:00"/>
    <s v="FERNANDO"/>
    <n v="3702"/>
    <n v="8187"/>
    <n v="7"/>
    <s v="BANDEIRA 16X11 4 GAC"/>
    <n v="3"/>
    <d v="2019-09-03T00:00:00"/>
    <d v="2019-09-03T00:00:00"/>
    <n v="7"/>
    <n v="0"/>
    <x v="0"/>
    <n v="21"/>
    <n v="21"/>
    <n v="0"/>
    <d v="2019-09-06T00:00:00"/>
    <m/>
  </r>
  <r>
    <d v="2019-09-03T00:00:00"/>
    <s v="FERNANDO"/>
    <n v="3748"/>
    <n v="5689"/>
    <n v="195"/>
    <s v="CINTO N.A PRETO OPER"/>
    <n v="1"/>
    <d v="2019-09-13T00:00:00"/>
    <s v="17/09/219"/>
    <n v="195"/>
    <n v="0"/>
    <x v="0"/>
    <n v="195"/>
    <n v="195"/>
    <n v="0"/>
    <d v="2019-09-17T00:00:00"/>
    <m/>
  </r>
  <r>
    <d v="2018-09-04T00:00:00"/>
    <s v="BATISTA"/>
    <n v="3749"/>
    <n v="5882"/>
    <n v="1"/>
    <s v="CALCA OP CMF AZ G"/>
    <n v="17"/>
    <d v="2019-09-16T00:00:00"/>
    <d v="2019-09-20T00:00:00"/>
    <n v="1"/>
    <n v="0"/>
    <x v="0"/>
    <n v="17"/>
    <n v="17"/>
    <n v="0"/>
    <d v="2019-09-13T00:00:00"/>
    <m/>
  </r>
  <r>
    <d v="2019-09-04T00:00:00"/>
    <s v="BATISTA"/>
    <n v="3749"/>
    <n v="5950"/>
    <n v="1"/>
    <s v="GANDOLA OP CMF G"/>
    <n v="25"/>
    <d v="2019-09-16T00:00:00"/>
    <d v="2019-09-20T00:00:00"/>
    <n v="1"/>
    <n v="0"/>
    <x v="0"/>
    <n v="25"/>
    <n v="25"/>
    <n v="0"/>
    <d v="2019-09-13T00:00:00"/>
    <m/>
  </r>
  <r>
    <d v="2019-09-04T00:00:00"/>
    <s v="FERNANDO"/>
    <n v="3750"/>
    <n v="3146"/>
    <n v="1"/>
    <s v="BANDEIRA VIATURA"/>
    <n v="3"/>
    <d v="2019-09-06T00:00:00"/>
    <d v="2019-09-04T00:00:00"/>
    <n v="1"/>
    <n v="0"/>
    <x v="0"/>
    <n v="3"/>
    <n v="3"/>
    <n v="0"/>
    <d v="2019-09-04T00:00:00"/>
    <m/>
  </r>
  <r>
    <d v="2019-09-04T00:00:00"/>
    <s v="BATISTA"/>
    <n v="3755"/>
    <n v="7694"/>
    <n v="170"/>
    <s v="TARJA "/>
    <n v="0.8"/>
    <d v="2019-09-06T00:00:00"/>
    <d v="2019-09-06T00:00:00"/>
    <n v="170"/>
    <n v="0"/>
    <x v="0"/>
    <n v="136"/>
    <n v="136"/>
    <n v="0"/>
    <d v="2019-09-06T00:00:00"/>
    <m/>
  </r>
  <r>
    <d v="2019-09-10T00:00:00"/>
    <s v="FATIMA"/>
    <n v="3755"/>
    <n v="6249"/>
    <n v="1"/>
    <s v="CALÇA TEC AZ PP OURO"/>
    <n v="10"/>
    <d v="2019-09-23T00:00:00"/>
    <m/>
    <m/>
    <n v="1"/>
    <x v="1"/>
    <n v="10"/>
    <m/>
    <n v="10"/>
    <m/>
    <m/>
  </r>
  <r>
    <d v="2019-09-10T00:00:00"/>
    <s v="FATIMA"/>
    <n v="3755"/>
    <n v="6250"/>
    <n v="9"/>
    <s v="CALÇA TEC AZ P OURO"/>
    <n v="10"/>
    <d v="2019-09-23T00:00:00"/>
    <m/>
    <m/>
    <n v="9"/>
    <x v="1"/>
    <n v="90"/>
    <m/>
    <n v="90"/>
    <m/>
    <m/>
  </r>
  <r>
    <d v="2019-09-10T00:00:00"/>
    <s v="FATIMA"/>
    <n v="3755"/>
    <n v="6251"/>
    <n v="9"/>
    <s v="CALÇA TEC AZ M OURO"/>
    <n v="10"/>
    <d v="2019-09-23T00:00:00"/>
    <m/>
    <m/>
    <n v="9"/>
    <x v="1"/>
    <n v="90"/>
    <m/>
    <n v="90"/>
    <m/>
    <m/>
  </r>
  <r>
    <d v="2019-09-10T00:00:00"/>
    <s v="FATIMA"/>
    <n v="3755"/>
    <n v="6252"/>
    <n v="3"/>
    <s v="CALÇA TEC AZ G OURO"/>
    <n v="10"/>
    <d v="2019-09-23T00:00:00"/>
    <m/>
    <m/>
    <n v="3"/>
    <x v="1"/>
    <n v="30"/>
    <m/>
    <n v="30"/>
    <m/>
    <m/>
  </r>
  <r>
    <d v="2019-09-10T00:00:00"/>
    <s v="FATIMA"/>
    <n v="3755"/>
    <n v="6253"/>
    <n v="1"/>
    <s v="CALÇA TEC AZ GG OURO"/>
    <n v="10"/>
    <d v="2019-09-23T00:00:00"/>
    <m/>
    <m/>
    <n v="1"/>
    <x v="1"/>
    <n v="10"/>
    <m/>
    <n v="10"/>
    <m/>
    <m/>
  </r>
  <r>
    <d v="2019-09-10T00:00:00"/>
    <s v="FATIMA"/>
    <n v="3755"/>
    <n v="6254"/>
    <n v="2"/>
    <s v="JAQ TEC AZ PP OURO"/>
    <n v="20"/>
    <d v="2019-09-23T00:00:00"/>
    <m/>
    <m/>
    <n v="2"/>
    <x v="1"/>
    <n v="40"/>
    <m/>
    <n v="40"/>
    <m/>
    <m/>
  </r>
  <r>
    <d v="2019-09-10T00:00:00"/>
    <s v="FATIMA"/>
    <n v="3755"/>
    <n v="6255"/>
    <n v="10"/>
    <s v="JAQ TEC AZ P OURO"/>
    <n v="20"/>
    <d v="2019-09-23T00:00:00"/>
    <m/>
    <m/>
    <n v="10"/>
    <x v="1"/>
    <n v="200"/>
    <m/>
    <n v="200"/>
    <m/>
    <m/>
  </r>
  <r>
    <d v="2019-09-10T00:00:00"/>
    <s v="FATIMA"/>
    <n v="3755"/>
    <n v="6256"/>
    <n v="6"/>
    <s v="JAQ TEC AZ M OURO"/>
    <n v="20"/>
    <d v="2019-09-23T00:00:00"/>
    <m/>
    <m/>
    <n v="6"/>
    <x v="1"/>
    <n v="120"/>
    <m/>
    <n v="120"/>
    <m/>
    <m/>
  </r>
  <r>
    <d v="2019-09-10T00:00:00"/>
    <s v="FATIMA"/>
    <n v="3755"/>
    <n v="6257"/>
    <n v="1"/>
    <s v="JAQ TEC AZ G OURO"/>
    <n v="20"/>
    <d v="2019-09-23T00:00:00"/>
    <m/>
    <m/>
    <n v="1"/>
    <x v="1"/>
    <n v="20"/>
    <m/>
    <n v="20"/>
    <m/>
    <m/>
  </r>
  <r>
    <d v="2019-09-10T00:00:00"/>
    <s v="FATIMA"/>
    <n v="3755"/>
    <n v="6258"/>
    <n v="1"/>
    <s v="JAQ TEC AZ GG OURO"/>
    <n v="20"/>
    <d v="2019-09-23T00:00:00"/>
    <m/>
    <m/>
    <n v="1"/>
    <x v="1"/>
    <n v="20"/>
    <m/>
    <n v="20"/>
    <m/>
    <m/>
  </r>
  <r>
    <d v="2019-08-15T00:00:00"/>
    <s v="JANAINA"/>
    <n v="3758"/>
    <n v="8453"/>
    <n v="2"/>
    <s v="JAP CUSTO 4 BOLSOS"/>
    <m/>
    <d v="2019-09-23T00:00:00"/>
    <m/>
    <m/>
    <n v="2"/>
    <x v="1"/>
    <n v="0"/>
    <m/>
    <n v="0"/>
    <m/>
    <m/>
  </r>
  <r>
    <m/>
    <m/>
    <n v="3764"/>
    <n v="4354"/>
    <n v="1"/>
    <s v="CONF CAM BABY BR G"/>
    <m/>
    <d v="2019-09-27T00:00:00"/>
    <m/>
    <m/>
    <n v="1"/>
    <x v="1"/>
    <n v="0"/>
    <m/>
    <n v="0"/>
    <m/>
    <m/>
  </r>
  <r>
    <m/>
    <m/>
    <n v="3764"/>
    <n v="4356"/>
    <n v="1"/>
    <s v="CONF CAM BABY BR P"/>
    <m/>
    <d v="2019-09-27T00:00:00"/>
    <m/>
    <m/>
    <n v="1"/>
    <x v="1"/>
    <n v="0"/>
    <m/>
    <n v="0"/>
    <m/>
    <m/>
  </r>
  <r>
    <m/>
    <m/>
    <n v="3764"/>
    <n v="4367"/>
    <n v="9"/>
    <s v="CONF CAM MALHA BR G"/>
    <m/>
    <d v="2019-09-27T00:00:00"/>
    <m/>
    <m/>
    <n v="9"/>
    <x v="1"/>
    <n v="0"/>
    <m/>
    <n v="0"/>
    <m/>
    <m/>
  </r>
  <r>
    <m/>
    <m/>
    <n v="3764"/>
    <n v="4368"/>
    <n v="2"/>
    <s v="CONF CAM MALHA BR GG"/>
    <m/>
    <d v="2019-09-27T00:00:00"/>
    <m/>
    <m/>
    <n v="2"/>
    <x v="1"/>
    <n v="0"/>
    <m/>
    <n v="0"/>
    <m/>
    <m/>
  </r>
  <r>
    <m/>
    <m/>
    <n v="3764"/>
    <n v="4369"/>
    <n v="14"/>
    <s v="CONF CAM MALHA BR M"/>
    <m/>
    <d v="2019-09-27T00:00:00"/>
    <m/>
    <m/>
    <n v="14"/>
    <x v="1"/>
    <n v="0"/>
    <m/>
    <n v="0"/>
    <m/>
    <m/>
  </r>
  <r>
    <m/>
    <m/>
    <n v="3764"/>
    <n v="4370"/>
    <n v="7"/>
    <s v="CONF CAM MALHA BR P"/>
    <m/>
    <d v="2019-09-27T00:00:00"/>
    <m/>
    <m/>
    <n v="7"/>
    <x v="1"/>
    <n v="0"/>
    <m/>
    <n v="0"/>
    <m/>
    <m/>
  </r>
  <r>
    <m/>
    <m/>
    <n v="3764"/>
    <n v="4483"/>
    <n v="1"/>
    <s v="CONF CAM BABY BR GG"/>
    <m/>
    <d v="2019-09-27T00:00:00"/>
    <m/>
    <m/>
    <n v="1"/>
    <x v="1"/>
    <n v="0"/>
    <m/>
    <n v="0"/>
    <m/>
    <m/>
  </r>
  <r>
    <d v="2019-09-19T00:00:00"/>
    <s v="FERNANDO"/>
    <n v="3767"/>
    <n v="4140"/>
    <n v="4"/>
    <s v="CAPA ROUPA DUPLO"/>
    <n v="8"/>
    <d v="2019-09-27T00:00:00"/>
    <d v="2019-09-26T00:00:00"/>
    <n v="4"/>
    <n v="0"/>
    <x v="0"/>
    <n v="32"/>
    <m/>
    <n v="32"/>
    <m/>
    <m/>
  </r>
  <r>
    <d v="2019-09-25T00:00:00"/>
    <s v="JANAINA"/>
    <n v="3771"/>
    <n v="4272"/>
    <n v="7"/>
    <s v="CONF JAPONA DF GM P"/>
    <m/>
    <d v="2019-10-03T00:00:00"/>
    <m/>
    <m/>
    <n v="7"/>
    <x v="3"/>
    <n v="0"/>
    <m/>
    <n v="0"/>
    <m/>
    <m/>
  </r>
  <r>
    <d v="2019-09-25T00:00:00"/>
    <s v="JANAINA"/>
    <n v="3771"/>
    <n v="4273"/>
    <n v="2"/>
    <s v="CONF JAPONA DF GM PP"/>
    <m/>
    <d v="2019-10-03T00:00:00"/>
    <m/>
    <m/>
    <n v="2"/>
    <x v="3"/>
    <n v="0"/>
    <m/>
    <n v="0"/>
    <m/>
    <m/>
  </r>
  <r>
    <d v="2019-09-25T00:00:00"/>
    <s v="JANAINA"/>
    <n v="3771"/>
    <n v="4274"/>
    <n v="21"/>
    <s v="CONF JAPONA DF GM M"/>
    <m/>
    <d v="2019-10-03T00:00:00"/>
    <m/>
    <m/>
    <n v="21"/>
    <x v="3"/>
    <n v="0"/>
    <m/>
    <n v="0"/>
    <m/>
    <m/>
  </r>
  <r>
    <d v="2019-09-25T00:00:00"/>
    <s v="JANAINA"/>
    <n v="3771"/>
    <n v="4275"/>
    <n v="34"/>
    <s v="CONF JAPONA DF GM G"/>
    <m/>
    <d v="2019-10-03T00:00:00"/>
    <m/>
    <m/>
    <n v="34"/>
    <x v="3"/>
    <n v="0"/>
    <m/>
    <n v="0"/>
    <m/>
    <m/>
  </r>
  <r>
    <d v="2019-09-25T00:00:00"/>
    <s v="JANAINA"/>
    <n v="3771"/>
    <n v="8176"/>
    <n v="5"/>
    <s v="CONF JAPONA DF GM GG"/>
    <m/>
    <d v="2019-10-03T00:00:00"/>
    <m/>
    <m/>
    <n v="5"/>
    <x v="3"/>
    <n v="0"/>
    <m/>
    <n v="0"/>
    <m/>
    <m/>
  </r>
  <r>
    <d v="2019-09-25T00:00:00"/>
    <s v="BATISTA"/>
    <n v="3768"/>
    <s v="-"/>
    <n v="69"/>
    <s v="CORTE JAPONA P.SUL"/>
    <m/>
    <d v="2019-10-03T00:00:00"/>
    <m/>
    <m/>
    <n v="69"/>
    <x v="3"/>
    <n v="0"/>
    <m/>
    <n v="0"/>
    <m/>
    <m/>
  </r>
  <r>
    <d v="2019-09-26T00:00:00"/>
    <s v="FERNANDO"/>
    <n v="3776"/>
    <n v="8583"/>
    <n v="1"/>
    <s v="BAND INS VIAT CORONE"/>
    <m/>
    <d v="2019-09-30T00:00:00"/>
    <m/>
    <m/>
    <n v="1"/>
    <x v="1"/>
    <n v="0"/>
    <m/>
    <n v="0"/>
    <m/>
    <m/>
  </r>
  <r>
    <d v="2019-09-26T00:00:00"/>
    <s v="FERNANDO"/>
    <n v="3776"/>
    <n v="8584"/>
    <n v="1"/>
    <s v="BAND INS VIAT TENENTE"/>
    <m/>
    <d v="2019-09-30T00:00:00"/>
    <m/>
    <m/>
    <n v="1"/>
    <x v="1"/>
    <n v="0"/>
    <m/>
    <n v="0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Tabela dinâmica1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7" firstHeaderRow="0" firstDataRow="0" firstDataCol="0" rowPageCount="1" colPageCount="1"/>
  <pivotFields count="17">
    <pivotField showAll="0"/>
    <pivotField showAll="0" defaultSubtotal="0"/>
    <pivotField showAll="0"/>
    <pivotField showAll="0" defaultSubtotal="0"/>
    <pivotField showAll="0"/>
    <pivotField showAll="0" defaultSubtotal="0"/>
    <pivotField showAll="0" defaultSubtotal="0"/>
    <pivotField showAll="0"/>
    <pivotField showAll="0"/>
    <pivotField showAll="0"/>
    <pivotField showAll="0"/>
    <pivotField axis="axisPage" showAll="0">
      <items count="6">
        <item x="2"/>
        <item x="3"/>
        <item x="1"/>
        <item x="0"/>
        <item m="1" x="4"/>
        <item t="default"/>
      </items>
    </pivotField>
    <pivotField numFmtId="164" showAll="0" defaultSubtotal="0"/>
    <pivotField showAll="0" defaultSubtotal="0"/>
    <pivotField numFmtId="164" showAll="0" defaultSubtotal="0"/>
    <pivotField showAll="0" defaultSubtotal="0"/>
    <pivotField showAll="0"/>
  </pivotFields>
  <pageFields count="1">
    <pageField fld="11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ACOMPANHAMENTO_DO_PRAZO" xr10:uid="{00000000-0013-0000-FFFF-FFFF01000000}" sourceName="ACOMPANHAMENTO DO PRAZO">
  <extLst>
    <x:ext xmlns:x15="http://schemas.microsoft.com/office/spreadsheetml/2010/11/main" uri="{2F2917AC-EB37-4324-AD4E-5DD8C200BD13}">
      <x15:tableSlicerCache tableId="1" column="9"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FACÇÃO" xr10:uid="{00000000-0013-0000-FFFF-FFFF02000000}" sourceName="FORNECEDOR">
  <extLst>
    <x:ext xmlns:x15="http://schemas.microsoft.com/office/spreadsheetml/2010/11/main" uri="{2F2917AC-EB37-4324-AD4E-5DD8C200BD13}">
      <x15:tableSlicerCache tableId="1" column="2"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DATA" xr10:uid="{00000000-0013-0000-FFFF-FFFF03000000}" sourceName="DATA">
  <extLst>
    <x:ext xmlns:x15="http://schemas.microsoft.com/office/spreadsheetml/2010/11/main" uri="{2F2917AC-EB37-4324-AD4E-5DD8C200BD13}">
      <x15:tableSlicerCache tableId="1" column="1"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PEDIDO_NUMERO" xr10:uid="{00000000-0013-0000-FFFF-FFFF04000000}" sourceName="PEDIDO NUMERO">
  <extLst>
    <x:ext xmlns:x15="http://schemas.microsoft.com/office/spreadsheetml/2010/11/main" uri="{2F2917AC-EB37-4324-AD4E-5DD8C200BD13}">
      <x15:tableSlicerCache tableId="1" column="3"/>
    </x:ext>
  </extLst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EMPRESA" xr10:uid="{D6177C80-51B0-48D2-A37F-AE6746FEFE2E}" sourceName="EMPRESA">
  <extLst>
    <x:ext xmlns:x15="http://schemas.microsoft.com/office/spreadsheetml/2010/11/main" uri="{2F2917AC-EB37-4324-AD4E-5DD8C200BD13}">
      <x15:tableSlicerCache tableId="1" column="21"/>
    </x:ext>
  </extLst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DESTINO" xr10:uid="{D3287E3D-6775-419C-A882-2AF205E49508}" sourceName="DESTINO DO PRODUTO ">
  <extLst>
    <x:ext xmlns:x15="http://schemas.microsoft.com/office/spreadsheetml/2010/11/main" uri="{2F2917AC-EB37-4324-AD4E-5DD8C200BD13}">
      <x15:tableSlicerCache tableId="1" column="4"/>
    </x:ext>
  </extLst>
</slicerCacheDefinition>
</file>

<file path=xl/slicerCaches/slicerCache7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PRODUTO" xr10:uid="{5F17A405-4803-4E79-BE5C-CE7D98B3D3FE}" sourceName="PRODUTO">
  <extLst>
    <x:ext xmlns:x15="http://schemas.microsoft.com/office/spreadsheetml/2010/11/main" uri="{2F2917AC-EB37-4324-AD4E-5DD8C200BD13}">
      <x15:tableSlicerCache tableId="1" column="6"/>
    </x:ext>
  </extLst>
</slicerCacheDefinition>
</file>

<file path=xl/slicerCaches/slicerCache8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TATUS_DE_PRODUÇÃO" xr10:uid="{C29226ED-6004-4F64-82EC-0C2DB9F84423}" sourceName="STATUS DE PRODUÇÃO">
  <extLst>
    <x:ext xmlns:x15="http://schemas.microsoft.com/office/spreadsheetml/2010/11/main" uri="{2F2917AC-EB37-4324-AD4E-5DD8C200BD13}">
      <x15:tableSlicerCache tableId="1" column="22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ACOMPANHAMENTO DO PRAZO 1" xr10:uid="{BAD9C521-1975-4C99-B2B5-8E11D83EEB9B}" cache="SegmentaçãodeDados_ACOMPANHAMENTO_DO_PRAZO" caption="ACOMPANHAMENTO DO PRAZO" rowHeight="241300"/>
  <slicer name="FORNECEDOR" xr10:uid="{96D85263-78B7-4914-AD56-ADF1A982C0FF}" cache="SegmentaçãodeDados_FACÇÃO" caption="FORNECEDOR" rowHeight="241300"/>
  <slicer name="DATA" xr10:uid="{00000000-0014-0000-FFFF-FFFF03000000}" cache="SegmentaçãodeDados_DATA" caption="DATA" rowHeight="241300"/>
  <slicer name="PEDIDO NUMERO" xr10:uid="{00000000-0014-0000-FFFF-FFFF04000000}" cache="SegmentaçãodeDados_PEDIDO_NUMERO" caption="PEDIDO NUMERO" columnCount="7" rowHeight="241300"/>
  <slicer name="EMPRESA" xr10:uid="{D3D2069F-54C3-4016-80B5-E4CFCAE048E4}" cache="SegmentaçãodeDados_EMPRESA" caption="EMPRESA" rowHeight="241300"/>
  <slicer name="DESTINO" xr10:uid="{FFD78BE2-36DF-44DA-B416-D396D9BC0E8D}" cache="SegmentaçãodeDados_DESTINO" caption="DESTINO DO PRODUTO " rowHeight="241300"/>
  <slicer name="PRODUTO" xr10:uid="{EF7064F7-6DAB-491C-B253-B0E17E60F58D}" cache="SegmentaçãodeDados_PRODUTO" caption="PRODUTO" rowHeight="241300"/>
  <slicer name="STATUS DE PRODUÇÃO" xr10:uid="{3094225A-0F62-473A-A423-F9F2A2CB8252}" cache="SegmentaçãodeDados_STATUS_DE_PRODUÇÃO" caption="STATUS DE PRODUÇÃO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1" displayName="Tabela1" ref="B7:X88" totalsRowShown="0" headerRowDxfId="26" dataDxfId="24" headerRowBorderDxfId="25" tableBorderDxfId="23">
  <autoFilter ref="B7:X88" xr:uid="{00000000-0009-0000-0100-000001000000}"/>
  <tableColumns count="23">
    <tableColumn id="1" xr3:uid="{00000000-0010-0000-0000-000001000000}" name="DATA" dataDxfId="22"/>
    <tableColumn id="21" xr3:uid="{F95110CD-0041-4CD3-B213-210C3C127849}" name="EMPRESA" dataDxfId="21"/>
    <tableColumn id="2" xr3:uid="{00000000-0010-0000-0000-000002000000}" name="FORNECEDOR" dataDxfId="20"/>
    <tableColumn id="3" xr3:uid="{00000000-0010-0000-0000-000003000000}" name="PEDIDO NUMERO" dataDxfId="19"/>
    <tableColumn id="4" xr3:uid="{00000000-0010-0000-0000-000004000000}" name="DESTINO DO PRODUTO " dataDxfId="18"/>
    <tableColumn id="5" xr3:uid="{00000000-0010-0000-0000-000005000000}" name="QUANT ENVIADA" dataDxfId="17"/>
    <tableColumn id="23" xr3:uid="{9E170CDA-8256-47D6-8B6F-5035B4CBDE2B}" name="CODIGO DO PRODUTO " dataDxfId="16"/>
    <tableColumn id="6" xr3:uid="{00000000-0010-0000-0000-000006000000}" name="PRODUTO" dataDxfId="15"/>
    <tableColumn id="22" xr3:uid="{4BEE3CBA-23BE-4478-AC1D-35D27E729739}" name="STATUS DE PRODUÇÃO" dataDxfId="14"/>
    <tableColumn id="15" xr3:uid="{00000000-0010-0000-0000-00000F000000}" name="PREÇO UNITARIO" dataDxfId="13"/>
    <tableColumn id="7" xr3:uid="{00000000-0010-0000-0000-000007000000}" name="PREV DE ENTREGA" dataDxfId="12"/>
    <tableColumn id="8" xr3:uid="{00000000-0010-0000-0000-000008000000}" name="DATA ENTREGA" dataDxfId="11"/>
    <tableColumn id="10" xr3:uid="{00000000-0010-0000-0000-00000A000000}" name="QUANT ENTREGUE" dataDxfId="10"/>
    <tableColumn id="11" xr3:uid="{00000000-0010-0000-0000-00000B000000}" name="FALTA" dataDxfId="9">
      <calculatedColumnFormula>G8-N8</calculatedColumnFormula>
    </tableColumn>
    <tableColumn id="9" xr3:uid="{00000000-0010-0000-0000-000009000000}" name="ACOMPANHAMENTO DO PRAZO" dataDxfId="8">
      <calculatedColumnFormula>IF(L8="","",IF(AND(L8&lt;'[1]Gerenciador de compras'!$B$3,O8&gt;=1),"PED. ATRASADO",IF(AND(L8='[1]Gerenciador de compras'!$B$3,O8=1),"DIA DA ENTREGA",IF(AND(L8&gt;'[1]Gerenciador de compras'!$B$3,O8&gt;=1),"EM PRODUÇÃO","ENTREGA COMPLETA"))))</calculatedColumnFormula>
    </tableColumn>
    <tableColumn id="16" xr3:uid="{00000000-0010-0000-0000-000010000000}" name="VALOR A PAGAR POR ITEM " dataDxfId="7" dataCellStyle="Moeda">
      <calculatedColumnFormula>Tabela1[[#This Row],[QUANT ENVIADA]]*Tabela1[[#This Row],[PREÇO UNITARIO]]</calculatedColumnFormula>
    </tableColumn>
    <tableColumn id="13" xr3:uid="{00000000-0010-0000-0000-00000D000000}" name="PAGO" dataDxfId="6" dataCellStyle="Moeda"/>
    <tableColumn id="14" xr3:uid="{00000000-0010-0000-0000-00000E000000}" name="FALTA PAGAR" dataDxfId="5" dataCellStyle="Moeda">
      <calculatedColumnFormula>Tabela1[[#This Row],[VALOR A PAGAR POR ITEM ]]-Tabela1[[#This Row],[PAGO]]</calculatedColumnFormula>
    </tableColumn>
    <tableColumn id="17" xr3:uid="{00000000-0010-0000-0000-000011000000}" name="DIA DO PAGNTO " dataDxfId="4"/>
    <tableColumn id="20" xr3:uid="{00000000-0010-0000-0000-000014000000}" name="MÊS" dataDxfId="3">
      <calculatedColumnFormula>Tabela1[[#This Row],[DIA DO PAGNTO ]]</calculatedColumnFormula>
    </tableColumn>
    <tableColumn id="18" xr3:uid="{00000000-0010-0000-0000-000012000000}" name="VALE" dataDxfId="2"/>
    <tableColumn id="19" xr3:uid="{00000000-0010-0000-0000-000013000000}" name="DATA VALE" dataDxfId="1"/>
    <tableColumn id="12" xr3:uid="{00000000-0010-0000-0000-00000C000000}" name="OBS" dataDxfId="0"/>
  </tableColumns>
  <tableStyleInfo name="TableStyleMedium3" showFirstColumn="0" showLastColumn="0" showRowStripes="1" showColumnStripes="1"/>
</table>
</file>

<file path=xl/theme/theme1.xml><?xml version="1.0" encoding="utf-8"?>
<a:theme xmlns:a="http://schemas.openxmlformats.org/drawingml/2006/main" name="Tema do Office">
  <a:themeElements>
    <a:clrScheme name="Amarelo Verde">
      <a:dk1>
        <a:sysClr val="windowText" lastClr="000000"/>
      </a:dk1>
      <a:lt1>
        <a:sysClr val="window" lastClr="FFFFFF"/>
      </a:lt1>
      <a:dk2>
        <a:srgbClr val="455F51"/>
      </a:dk2>
      <a:lt2>
        <a:srgbClr val="E2DFCC"/>
      </a:lt2>
      <a:accent1>
        <a:srgbClr val="99CB38"/>
      </a:accent1>
      <a:accent2>
        <a:srgbClr val="63A537"/>
      </a:accent2>
      <a:accent3>
        <a:srgbClr val="37A76F"/>
      </a:accent3>
      <a:accent4>
        <a:srgbClr val="44C1A3"/>
      </a:accent4>
      <a:accent5>
        <a:srgbClr val="4EB3CF"/>
      </a:accent5>
      <a:accent6>
        <a:srgbClr val="51C3F9"/>
      </a:accent6>
      <a:hlink>
        <a:srgbClr val="EE7B08"/>
      </a:hlink>
      <a:folHlink>
        <a:srgbClr val="977B2D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microsoft.com/office/2007/relationships/slicer" Target="../slicers/slicer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E30"/>
  <sheetViews>
    <sheetView workbookViewId="0">
      <selection activeCell="C16" sqref="C16"/>
    </sheetView>
  </sheetViews>
  <sheetFormatPr defaultRowHeight="15" x14ac:dyDescent="0.25"/>
  <cols>
    <col min="1" max="1" width="28.5703125" customWidth="1"/>
    <col min="2" max="2" width="4.85546875" style="2" customWidth="1"/>
    <col min="3" max="3" width="24.140625" customWidth="1"/>
  </cols>
  <sheetData>
    <row r="1" spans="2:3" ht="34.5" customHeight="1" x14ac:dyDescent="0.25">
      <c r="C1" s="4" t="s">
        <v>12</v>
      </c>
    </row>
    <row r="2" spans="2:3" ht="13.5" customHeight="1" x14ac:dyDescent="0.25"/>
    <row r="3" spans="2:3" x14ac:dyDescent="0.25">
      <c r="B3" s="2">
        <v>1</v>
      </c>
      <c r="C3" s="3" t="s">
        <v>20</v>
      </c>
    </row>
    <row r="4" spans="2:3" x14ac:dyDescent="0.25">
      <c r="B4" s="2">
        <v>2</v>
      </c>
      <c r="C4" s="3" t="s">
        <v>21</v>
      </c>
    </row>
    <row r="5" spans="2:3" x14ac:dyDescent="0.25">
      <c r="B5" s="2">
        <v>4</v>
      </c>
      <c r="C5" s="3" t="s">
        <v>10</v>
      </c>
    </row>
    <row r="6" spans="2:3" x14ac:dyDescent="0.25">
      <c r="B6" s="2">
        <v>5</v>
      </c>
      <c r="C6" s="3" t="s">
        <v>11</v>
      </c>
    </row>
    <row r="7" spans="2:3" x14ac:dyDescent="0.25">
      <c r="B7" s="2">
        <v>6</v>
      </c>
      <c r="C7" s="3" t="s">
        <v>19</v>
      </c>
    </row>
    <row r="8" spans="2:3" x14ac:dyDescent="0.25">
      <c r="B8" s="2">
        <v>8</v>
      </c>
      <c r="C8" s="3" t="s">
        <v>26</v>
      </c>
    </row>
    <row r="9" spans="2:3" x14ac:dyDescent="0.25">
      <c r="B9" s="2">
        <v>9</v>
      </c>
      <c r="C9" s="3" t="s">
        <v>24</v>
      </c>
    </row>
    <row r="10" spans="2:3" x14ac:dyDescent="0.25">
      <c r="B10" s="2">
        <v>10</v>
      </c>
      <c r="C10" s="3" t="s">
        <v>25</v>
      </c>
    </row>
    <row r="11" spans="2:3" x14ac:dyDescent="0.25">
      <c r="B11" s="2">
        <v>11</v>
      </c>
      <c r="C11" s="3" t="s">
        <v>36</v>
      </c>
    </row>
    <row r="12" spans="2:3" x14ac:dyDescent="0.25">
      <c r="B12" s="2">
        <v>12</v>
      </c>
      <c r="C12" s="3" t="s">
        <v>69</v>
      </c>
    </row>
    <row r="13" spans="2:3" x14ac:dyDescent="0.25">
      <c r="B13" s="2">
        <v>13</v>
      </c>
      <c r="C13" s="3" t="s">
        <v>90</v>
      </c>
    </row>
    <row r="14" spans="2:3" x14ac:dyDescent="0.25">
      <c r="B14" s="2">
        <v>14</v>
      </c>
      <c r="C14" s="3" t="s">
        <v>97</v>
      </c>
    </row>
    <row r="15" spans="2:3" x14ac:dyDescent="0.25">
      <c r="B15" s="2">
        <v>15</v>
      </c>
      <c r="C15" s="3" t="s">
        <v>99</v>
      </c>
    </row>
    <row r="16" spans="2:3" x14ac:dyDescent="0.25">
      <c r="B16" s="2">
        <v>16</v>
      </c>
      <c r="C16" s="3"/>
    </row>
    <row r="17" spans="2:5" x14ac:dyDescent="0.25">
      <c r="B17" s="2">
        <v>17</v>
      </c>
      <c r="C17" s="3"/>
    </row>
    <row r="18" spans="2:5" x14ac:dyDescent="0.25">
      <c r="B18" s="2">
        <v>18</v>
      </c>
      <c r="C18" s="3"/>
      <c r="E18" t="s">
        <v>13</v>
      </c>
    </row>
    <row r="19" spans="2:5" x14ac:dyDescent="0.25">
      <c r="B19" s="2">
        <v>19</v>
      </c>
      <c r="C19" s="3"/>
    </row>
    <row r="20" spans="2:5" x14ac:dyDescent="0.25">
      <c r="B20" s="2">
        <v>20</v>
      </c>
      <c r="C20" s="3"/>
    </row>
    <row r="21" spans="2:5" x14ac:dyDescent="0.25">
      <c r="B21" s="2">
        <v>21</v>
      </c>
      <c r="C21" s="3"/>
    </row>
    <row r="22" spans="2:5" x14ac:dyDescent="0.25">
      <c r="B22" s="2">
        <v>22</v>
      </c>
      <c r="C22" s="3"/>
    </row>
    <row r="23" spans="2:5" x14ac:dyDescent="0.25">
      <c r="B23" s="2">
        <v>23</v>
      </c>
      <c r="C23" s="3"/>
    </row>
    <row r="24" spans="2:5" x14ac:dyDescent="0.25">
      <c r="B24" s="2">
        <v>24</v>
      </c>
      <c r="C24" s="3"/>
    </row>
    <row r="25" spans="2:5" x14ac:dyDescent="0.25">
      <c r="B25" s="2">
        <v>25</v>
      </c>
      <c r="C25" s="3"/>
    </row>
    <row r="26" spans="2:5" x14ac:dyDescent="0.25">
      <c r="B26" s="2">
        <v>26</v>
      </c>
      <c r="C26" s="3"/>
    </row>
    <row r="27" spans="2:5" x14ac:dyDescent="0.25">
      <c r="B27" s="2">
        <v>27</v>
      </c>
      <c r="C27" s="3"/>
    </row>
    <row r="28" spans="2:5" x14ac:dyDescent="0.25">
      <c r="B28" s="2">
        <v>28</v>
      </c>
      <c r="C28" s="3"/>
    </row>
    <row r="29" spans="2:5" x14ac:dyDescent="0.25">
      <c r="B29" s="2">
        <v>29</v>
      </c>
      <c r="C29" s="3"/>
    </row>
    <row r="30" spans="2:5" x14ac:dyDescent="0.25">
      <c r="B30" s="2">
        <v>30</v>
      </c>
      <c r="C30" s="3"/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Y1047052"/>
  <sheetViews>
    <sheetView showGridLines="0" tabSelected="1" topLeftCell="B1" zoomScale="90" zoomScaleNormal="90" workbookViewId="0">
      <pane ySplit="7" topLeftCell="A8" activePane="bottomLeft" state="frozen"/>
      <selection activeCell="B1" sqref="B1"/>
      <selection pane="bottomLeft" activeCell="C8" sqref="C8"/>
    </sheetView>
  </sheetViews>
  <sheetFormatPr defaultColWidth="9.140625" defaultRowHeight="15" x14ac:dyDescent="0.25"/>
  <cols>
    <col min="1" max="1" width="0.5703125" style="5" customWidth="1"/>
    <col min="2" max="2" width="12.28515625" style="16" customWidth="1"/>
    <col min="3" max="3" width="17.7109375" style="16" customWidth="1"/>
    <col min="4" max="4" width="17.7109375" style="15" customWidth="1"/>
    <col min="5" max="5" width="13" style="16" bestFit="1" customWidth="1"/>
    <col min="6" max="6" width="19.85546875" style="16" customWidth="1"/>
    <col min="7" max="7" width="11" style="16" customWidth="1"/>
    <col min="8" max="8" width="12.85546875" style="16" customWidth="1"/>
    <col min="9" max="9" width="28" style="28" bestFit="1" customWidth="1"/>
    <col min="10" max="10" width="24.42578125" style="28" customWidth="1"/>
    <col min="11" max="11" width="12.7109375" style="17" customWidth="1"/>
    <col min="12" max="12" width="14.5703125" style="18" customWidth="1"/>
    <col min="13" max="13" width="14.85546875" style="18" customWidth="1"/>
    <col min="14" max="14" width="13.85546875" style="16" customWidth="1"/>
    <col min="15" max="15" width="13.28515625" style="5" customWidth="1"/>
    <col min="16" max="16" width="21.7109375" style="5" customWidth="1"/>
    <col min="17" max="17" width="18.28515625" style="13" customWidth="1"/>
    <col min="18" max="18" width="18.7109375" style="23" customWidth="1"/>
    <col min="19" max="19" width="17.7109375" style="21" customWidth="1"/>
    <col min="20" max="21" width="13.7109375" style="18" customWidth="1"/>
    <col min="22" max="22" width="17.5703125" style="29" customWidth="1"/>
    <col min="23" max="23" width="13.7109375" style="18" customWidth="1"/>
    <col min="24" max="24" width="33.28515625" style="14" customWidth="1"/>
    <col min="25" max="25" width="28.7109375" style="5" customWidth="1"/>
    <col min="26" max="16384" width="9.140625" style="5"/>
  </cols>
  <sheetData>
    <row r="1" spans="2:25" ht="51.75" customHeight="1" x14ac:dyDescent="0.25">
      <c r="B1" s="5"/>
      <c r="C1" s="5"/>
      <c r="D1" s="87" t="s">
        <v>155</v>
      </c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87"/>
      <c r="X1" s="87"/>
      <c r="Y1" s="19">
        <v>0</v>
      </c>
    </row>
    <row r="2" spans="2:25" ht="32.25" customHeight="1" x14ac:dyDescent="0.25">
      <c r="B2" s="5"/>
      <c r="C2" s="5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  <c r="W2" s="87"/>
      <c r="X2" s="87"/>
    </row>
    <row r="3" spans="2:25" ht="22.5" customHeight="1" thickBot="1" x14ac:dyDescent="0.3">
      <c r="B3" s="6">
        <f ca="1">TODAY()</f>
        <v>45052</v>
      </c>
      <c r="C3" s="6"/>
      <c r="D3" s="87"/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  <c r="W3" s="87"/>
      <c r="X3" s="87"/>
    </row>
    <row r="4" spans="2:25" ht="20.25" customHeight="1" thickBot="1" x14ac:dyDescent="0.3">
      <c r="B4" s="6"/>
      <c r="C4" s="6"/>
      <c r="D4" s="30"/>
      <c r="E4" s="30"/>
      <c r="F4" s="30"/>
      <c r="G4" s="30"/>
      <c r="H4" s="76"/>
      <c r="I4" s="30"/>
      <c r="J4" s="76"/>
      <c r="K4" s="30"/>
      <c r="L4" s="30"/>
      <c r="M4" s="30"/>
      <c r="N4" s="30"/>
      <c r="O4" s="30"/>
      <c r="P4" s="30"/>
      <c r="Q4" s="30"/>
      <c r="R4" s="30"/>
      <c r="S4" s="30"/>
      <c r="T4" s="30"/>
      <c r="U4" s="44"/>
      <c r="V4" s="30"/>
      <c r="W4" s="30"/>
      <c r="X4" s="83" t="s">
        <v>28</v>
      </c>
    </row>
    <row r="5" spans="2:25" s="35" customFormat="1" ht="31.5" customHeight="1" thickBot="1" x14ac:dyDescent="0.3">
      <c r="B5" s="31"/>
      <c r="C5" s="31"/>
      <c r="D5" s="32"/>
      <c r="E5" s="32"/>
      <c r="F5" s="32"/>
      <c r="G5" s="32"/>
      <c r="H5" s="32"/>
      <c r="I5" s="33"/>
      <c r="J5" s="33"/>
      <c r="K5" s="32"/>
      <c r="L5" s="32"/>
      <c r="M5" s="32"/>
      <c r="N5" s="32"/>
      <c r="O5" s="32"/>
      <c r="P5" s="32"/>
      <c r="Q5" s="24">
        <f>SUBTOTAL(9,Tabela1[[VALOR A PAGAR POR ITEM ]])</f>
        <v>25599.1</v>
      </c>
      <c r="R5" s="25">
        <f>SUBTOTAL(9,Tabela1[PAGO])</f>
        <v>17573.599999999999</v>
      </c>
      <c r="S5" s="26">
        <f>Q5-R5</f>
        <v>8025.5</v>
      </c>
      <c r="T5" s="26"/>
      <c r="U5" s="26"/>
      <c r="V5" s="26">
        <f>SUBTOTAL(9,Tabela1[VALE])</f>
        <v>0</v>
      </c>
      <c r="W5" s="34"/>
      <c r="X5" s="41">
        <f>S5-V5</f>
        <v>8025.5</v>
      </c>
    </row>
    <row r="6" spans="2:25" s="35" customFormat="1" ht="6.75" customHeight="1" thickBot="1" x14ac:dyDescent="0.3">
      <c r="B6" s="31"/>
      <c r="C6" s="31"/>
      <c r="D6" s="32"/>
      <c r="E6" s="32"/>
      <c r="F6" s="32"/>
      <c r="G6" s="32"/>
      <c r="H6" s="32"/>
      <c r="I6" s="33"/>
      <c r="J6" s="33"/>
      <c r="K6" s="32"/>
      <c r="L6" s="32"/>
      <c r="M6" s="32"/>
      <c r="N6" s="32"/>
      <c r="O6" s="32"/>
      <c r="P6" s="32"/>
      <c r="Q6" s="36"/>
      <c r="R6" s="37"/>
      <c r="S6" s="38"/>
      <c r="T6" s="38"/>
      <c r="U6" s="38"/>
      <c r="V6" s="38"/>
      <c r="W6" s="39"/>
      <c r="X6" s="40"/>
    </row>
    <row r="7" spans="2:25" s="12" customFormat="1" ht="41.1" customHeight="1" thickBot="1" x14ac:dyDescent="0.3">
      <c r="B7" s="84" t="s">
        <v>9</v>
      </c>
      <c r="C7" s="84" t="s">
        <v>145</v>
      </c>
      <c r="D7" s="7" t="s">
        <v>12</v>
      </c>
      <c r="E7" s="85" t="s">
        <v>7</v>
      </c>
      <c r="F7" s="78" t="s">
        <v>150</v>
      </c>
      <c r="G7" s="79" t="s">
        <v>3</v>
      </c>
      <c r="H7" s="79" t="s">
        <v>149</v>
      </c>
      <c r="I7" s="80" t="s">
        <v>6</v>
      </c>
      <c r="J7" s="86" t="s">
        <v>148</v>
      </c>
      <c r="K7" s="81" t="s">
        <v>17</v>
      </c>
      <c r="L7" s="82" t="s">
        <v>0</v>
      </c>
      <c r="M7" s="82" t="s">
        <v>4</v>
      </c>
      <c r="N7" s="79" t="s">
        <v>1</v>
      </c>
      <c r="O7" s="9" t="s">
        <v>15</v>
      </c>
      <c r="P7" s="10" t="s">
        <v>5</v>
      </c>
      <c r="Q7" s="11" t="s">
        <v>18</v>
      </c>
      <c r="R7" s="22" t="s">
        <v>8</v>
      </c>
      <c r="S7" s="20" t="s">
        <v>23</v>
      </c>
      <c r="T7" s="8" t="s">
        <v>22</v>
      </c>
      <c r="U7" s="8" t="s">
        <v>30</v>
      </c>
      <c r="V7" s="42" t="s">
        <v>27</v>
      </c>
      <c r="W7" s="43" t="s">
        <v>29</v>
      </c>
      <c r="X7" s="8" t="s">
        <v>2</v>
      </c>
    </row>
    <row r="8" spans="2:25" x14ac:dyDescent="0.25">
      <c r="B8" s="14">
        <v>44532</v>
      </c>
      <c r="C8" s="14" t="s">
        <v>144</v>
      </c>
      <c r="D8" s="48" t="s">
        <v>26</v>
      </c>
      <c r="E8" s="48" t="s">
        <v>38</v>
      </c>
      <c r="F8" s="48" t="s">
        <v>31</v>
      </c>
      <c r="G8" s="48">
        <v>10</v>
      </c>
      <c r="H8" s="48"/>
      <c r="I8" s="49" t="s">
        <v>32</v>
      </c>
      <c r="J8" s="49" t="s">
        <v>151</v>
      </c>
      <c r="K8" s="50">
        <v>8.5</v>
      </c>
      <c r="L8" s="47">
        <v>44592</v>
      </c>
      <c r="M8" s="47">
        <v>44573</v>
      </c>
      <c r="N8" s="48">
        <v>10</v>
      </c>
      <c r="O8" s="51">
        <f t="shared" ref="O8:O12" si="0">G8-N8</f>
        <v>0</v>
      </c>
      <c r="P8" s="75" t="str">
        <f>IF(L8="","",IF(AND(L8&lt;'[1]Gerenciador de compras'!$B$3,O8&gt;=1),"PED. ATRASADO",IF(AND(L8='[1]Gerenciador de compras'!$B$3,O8=1),"DIA DA ENTREGA",IF(AND(L8&gt;'[1]Gerenciador de compras'!$B$3,O8&gt;=1),"EM PRODUÇÃO","ENTREGA COMPLETA"))))</f>
        <v>ENTREGA COMPLETA</v>
      </c>
      <c r="Q8" s="52">
        <f>Tabela1[[#This Row],[QUANT ENVIADA]]*Tabela1[[#This Row],[PREÇO UNITARIO]]</f>
        <v>85</v>
      </c>
      <c r="R8" s="55">
        <v>85</v>
      </c>
      <c r="S8" s="53">
        <f>Tabela1[[#This Row],[VALOR A PAGAR POR ITEM ]]-Tabela1[[#This Row],[PAGO]]</f>
        <v>0</v>
      </c>
      <c r="T8" s="54">
        <v>44573</v>
      </c>
      <c r="U8" s="56">
        <f>Tabela1[[#This Row],[DIA DO PAGNTO ]]</f>
        <v>44573</v>
      </c>
      <c r="V8" s="57"/>
      <c r="W8" s="54"/>
      <c r="X8" s="47"/>
    </row>
    <row r="9" spans="2:25" x14ac:dyDescent="0.25">
      <c r="B9" s="14">
        <v>44538</v>
      </c>
      <c r="C9" s="14" t="s">
        <v>147</v>
      </c>
      <c r="D9" s="48" t="s">
        <v>26</v>
      </c>
      <c r="E9" s="48" t="s">
        <v>39</v>
      </c>
      <c r="F9" s="48" t="s">
        <v>31</v>
      </c>
      <c r="G9" s="48">
        <v>10</v>
      </c>
      <c r="H9" s="48"/>
      <c r="I9" s="49" t="s">
        <v>33</v>
      </c>
      <c r="J9" s="49" t="s">
        <v>152</v>
      </c>
      <c r="K9" s="50">
        <v>8.5</v>
      </c>
      <c r="L9" s="47">
        <v>44592</v>
      </c>
      <c r="M9" s="47">
        <v>44573</v>
      </c>
      <c r="N9" s="48">
        <v>10</v>
      </c>
      <c r="O9" s="51">
        <f t="shared" si="0"/>
        <v>0</v>
      </c>
      <c r="P9" s="75" t="str">
        <f>IF(L9="","",IF(AND(L9&lt;'[1]Gerenciador de compras'!$B$3,O9&gt;=1),"PED. ATRASADO",IF(AND(L9='[1]Gerenciador de compras'!$B$3,O9=1),"DIA DA ENTREGA",IF(AND(L9&gt;'[1]Gerenciador de compras'!$B$3,O9&gt;=1),"EM PRODUÇÃO","ENTREGA COMPLETA"))))</f>
        <v>ENTREGA COMPLETA</v>
      </c>
      <c r="Q9" s="52">
        <f>Tabela1[[#This Row],[QUANT ENVIADA]]*Tabela1[[#This Row],[PREÇO UNITARIO]]</f>
        <v>85</v>
      </c>
      <c r="R9" s="55">
        <v>85</v>
      </c>
      <c r="S9" s="53">
        <f>Tabela1[[#This Row],[VALOR A PAGAR POR ITEM ]]-Tabela1[[#This Row],[PAGO]]</f>
        <v>0</v>
      </c>
      <c r="T9" s="54">
        <v>44573</v>
      </c>
      <c r="U9" s="56">
        <f>Tabela1[[#This Row],[DIA DO PAGNTO ]]</f>
        <v>44573</v>
      </c>
      <c r="V9" s="57"/>
      <c r="W9" s="54"/>
      <c r="X9" s="47"/>
    </row>
    <row r="10" spans="2:25" x14ac:dyDescent="0.25">
      <c r="B10" s="47">
        <v>44512</v>
      </c>
      <c r="C10" s="47" t="s">
        <v>147</v>
      </c>
      <c r="D10" s="48" t="s">
        <v>10</v>
      </c>
      <c r="E10" s="48">
        <v>4900</v>
      </c>
      <c r="F10" s="48" t="s">
        <v>133</v>
      </c>
      <c r="G10" s="48">
        <v>22</v>
      </c>
      <c r="H10" s="48"/>
      <c r="I10" s="49" t="s">
        <v>35</v>
      </c>
      <c r="J10" s="49"/>
      <c r="K10" s="58">
        <v>30</v>
      </c>
      <c r="L10" s="47">
        <v>45291</v>
      </c>
      <c r="M10" s="47"/>
      <c r="N10" s="48"/>
      <c r="O10" s="51">
        <f t="shared" si="0"/>
        <v>22</v>
      </c>
      <c r="P10" s="59" t="str">
        <f>IF(L10="","",IF(AND(L10&lt;'[1]Gerenciador de compras'!$B$3,O10&gt;=1),"PED. ATRASADO",IF(AND(L10='[1]Gerenciador de compras'!$B$3,O10=1),"DIA DA ENTREGA",IF(AND(L10&gt;'[1]Gerenciador de compras'!$B$3,O10&gt;=1),"EM PRODUÇÃO","ENTREGA COMPLETA"))))</f>
        <v>EM PRODUÇÃO</v>
      </c>
      <c r="Q10" s="60">
        <f>Tabela1[[#This Row],[QUANT ENVIADA]]*Tabela1[[#This Row],[PREÇO UNITARIO]]</f>
        <v>660</v>
      </c>
      <c r="R10" s="61"/>
      <c r="S10" s="62">
        <f>Tabela1[[#This Row],[VALOR A PAGAR POR ITEM ]]-Tabela1[[#This Row],[PAGO]]</f>
        <v>660</v>
      </c>
      <c r="T10" s="63"/>
      <c r="U10" s="74">
        <f>Tabela1[[#This Row],[DIA DO PAGNTO ]]</f>
        <v>0</v>
      </c>
      <c r="V10" s="65"/>
      <c r="W10" s="63"/>
      <c r="X10" s="47"/>
    </row>
    <row r="11" spans="2:25" x14ac:dyDescent="0.25">
      <c r="B11" s="47">
        <v>44686</v>
      </c>
      <c r="C11" s="47" t="s">
        <v>147</v>
      </c>
      <c r="D11" s="48" t="s">
        <v>25</v>
      </c>
      <c r="E11" s="48" t="s">
        <v>67</v>
      </c>
      <c r="F11" s="48" t="s">
        <v>31</v>
      </c>
      <c r="G11" s="48">
        <v>15</v>
      </c>
      <c r="H11" s="48"/>
      <c r="I11" s="49" t="s">
        <v>68</v>
      </c>
      <c r="J11" s="49" t="s">
        <v>153</v>
      </c>
      <c r="K11" s="58">
        <v>10</v>
      </c>
      <c r="L11" s="47">
        <v>44926</v>
      </c>
      <c r="M11" s="47">
        <v>44718</v>
      </c>
      <c r="N11" s="48">
        <v>11</v>
      </c>
      <c r="O11" s="51">
        <f t="shared" si="0"/>
        <v>4</v>
      </c>
      <c r="P11" s="59" t="str">
        <f>IF(L11="","",IF(AND(L11&lt;'[1]Gerenciador de compras'!$B$3,O11&gt;=1),"PED. ATRASADO",IF(AND(L11='[1]Gerenciador de compras'!$B$3,O11=1),"DIA DA ENTREGA",IF(AND(L11&gt;'[1]Gerenciador de compras'!$B$3,O11&gt;=1),"EM PRODUÇÃO","ENTREGA COMPLETA"))))</f>
        <v>PED. ATRASADO</v>
      </c>
      <c r="Q11" s="60">
        <f>Tabela1[[#This Row],[QUANT ENVIADA]]*Tabela1[[#This Row],[PREÇO UNITARIO]]</f>
        <v>150</v>
      </c>
      <c r="R11" s="61">
        <v>150</v>
      </c>
      <c r="S11" s="62">
        <f>Tabela1[[#This Row],[VALOR A PAGAR POR ITEM ]]-Tabela1[[#This Row],[PAGO]]</f>
        <v>0</v>
      </c>
      <c r="T11" s="63">
        <v>44718</v>
      </c>
      <c r="U11" s="64">
        <f>Tabela1[[#This Row],[DIA DO PAGNTO ]]</f>
        <v>44718</v>
      </c>
      <c r="V11" s="65"/>
      <c r="W11" s="63"/>
      <c r="X11" s="47"/>
    </row>
    <row r="12" spans="2:25" x14ac:dyDescent="0.25">
      <c r="B12" s="47">
        <v>44585</v>
      </c>
      <c r="C12" s="47" t="s">
        <v>146</v>
      </c>
      <c r="D12" s="48" t="s">
        <v>26</v>
      </c>
      <c r="E12" s="48" t="s">
        <v>40</v>
      </c>
      <c r="F12" s="48" t="s">
        <v>31</v>
      </c>
      <c r="G12" s="48">
        <v>60</v>
      </c>
      <c r="H12" s="48"/>
      <c r="I12" s="49" t="s">
        <v>37</v>
      </c>
      <c r="J12" s="49"/>
      <c r="K12" s="50">
        <v>8.5</v>
      </c>
      <c r="L12" s="47">
        <v>44592</v>
      </c>
      <c r="M12" s="47">
        <v>44575</v>
      </c>
      <c r="N12" s="48">
        <v>60</v>
      </c>
      <c r="O12" s="51">
        <f t="shared" si="0"/>
        <v>0</v>
      </c>
      <c r="P12" s="75" t="str">
        <f>IF(L12="","",IF(AND(L12&lt;'[1]Gerenciador de compras'!$B$3,O12&gt;=1),"PED. ATRASADO",IF(AND(L12='[1]Gerenciador de compras'!$B$3,O12=1),"DIA DA ENTREGA",IF(AND(L12&gt;'[1]Gerenciador de compras'!$B$3,O12&gt;=1),"EM PRODUÇÃO","ENTREGA COMPLETA"))))</f>
        <v>ENTREGA COMPLETA</v>
      </c>
      <c r="Q12" s="52">
        <f>Tabela1[[#This Row],[QUANT ENVIADA]]*Tabela1[[#This Row],[PREÇO UNITARIO]]</f>
        <v>510</v>
      </c>
      <c r="R12" s="55">
        <v>510</v>
      </c>
      <c r="S12" s="53">
        <f>Tabela1[[#This Row],[VALOR A PAGAR POR ITEM ]]-Tabela1[[#This Row],[PAGO]]</f>
        <v>0</v>
      </c>
      <c r="T12" s="54">
        <v>44617</v>
      </c>
      <c r="U12" s="46">
        <f>Tabela1[[#This Row],[DIA DO PAGNTO ]]</f>
        <v>44617</v>
      </c>
      <c r="V12" s="57"/>
      <c r="W12" s="54"/>
      <c r="X12" s="47"/>
    </row>
    <row r="13" spans="2:25" x14ac:dyDescent="0.25">
      <c r="B13" s="14" t="s">
        <v>46</v>
      </c>
      <c r="C13" s="14" t="s">
        <v>146</v>
      </c>
      <c r="D13" s="48" t="s">
        <v>26</v>
      </c>
      <c r="E13" s="48" t="s">
        <v>47</v>
      </c>
      <c r="F13" s="48" t="s">
        <v>31</v>
      </c>
      <c r="G13" s="48">
        <v>15</v>
      </c>
      <c r="H13" s="48"/>
      <c r="I13" s="49" t="s">
        <v>48</v>
      </c>
      <c r="J13" s="49" t="s">
        <v>154</v>
      </c>
      <c r="K13" s="50">
        <v>10</v>
      </c>
      <c r="L13" s="47">
        <v>44926</v>
      </c>
      <c r="M13" s="47">
        <v>44606</v>
      </c>
      <c r="N13" s="48">
        <v>15</v>
      </c>
      <c r="O13" s="51">
        <f t="shared" ref="O13:O17" si="1">G13-N13</f>
        <v>0</v>
      </c>
      <c r="P13" s="75" t="str">
        <f>IF(L13="","",IF(AND(L13&lt;'[1]Gerenciador de compras'!$B$3,O13&gt;=1),"PED. ATRASADO",IF(AND(L13='[1]Gerenciador de compras'!$B$3,O13=1),"DIA DA ENTREGA",IF(AND(L13&gt;'[1]Gerenciador de compras'!$B$3,O13&gt;=1),"EM PRODUÇÃO","ENTREGA COMPLETA"))))</f>
        <v>ENTREGA COMPLETA</v>
      </c>
      <c r="Q13" s="52">
        <f>Tabela1[[#This Row],[QUANT ENVIADA]]*Tabela1[[#This Row],[PREÇO UNITARIO]]</f>
        <v>150</v>
      </c>
      <c r="R13" s="55">
        <v>150</v>
      </c>
      <c r="S13" s="53">
        <f>Tabela1[[#This Row],[VALOR A PAGAR POR ITEM ]]-Tabela1[[#This Row],[PAGO]]</f>
        <v>0</v>
      </c>
      <c r="T13" s="54">
        <v>44617</v>
      </c>
      <c r="U13" s="46">
        <f>Tabela1[[#This Row],[DIA DO PAGNTO ]]</f>
        <v>44617</v>
      </c>
      <c r="V13" s="57"/>
      <c r="W13" s="45"/>
      <c r="X13" s="47"/>
    </row>
    <row r="14" spans="2:25" x14ac:dyDescent="0.25">
      <c r="B14" s="14">
        <v>44623</v>
      </c>
      <c r="C14" s="14" t="s">
        <v>146</v>
      </c>
      <c r="D14" s="48" t="s">
        <v>26</v>
      </c>
      <c r="E14" s="48" t="s">
        <v>51</v>
      </c>
      <c r="F14" s="48" t="s">
        <v>31</v>
      </c>
      <c r="G14" s="48">
        <v>10</v>
      </c>
      <c r="H14" s="48"/>
      <c r="I14" s="49" t="s">
        <v>37</v>
      </c>
      <c r="J14" s="49"/>
      <c r="K14" s="50">
        <v>10</v>
      </c>
      <c r="L14" s="47">
        <v>44926</v>
      </c>
      <c r="M14" s="47">
        <v>44637</v>
      </c>
      <c r="N14" s="48">
        <v>8</v>
      </c>
      <c r="O14" s="51">
        <f t="shared" si="1"/>
        <v>2</v>
      </c>
      <c r="P14" s="75" t="str">
        <f>IF(L14="","",IF(AND(L14&lt;'[1]Gerenciador de compras'!$B$3,O14&gt;=1),"PED. ATRASADO",IF(AND(L14='[1]Gerenciador de compras'!$B$3,O14=1),"DIA DA ENTREGA",IF(AND(L14&gt;'[1]Gerenciador de compras'!$B$3,O14&gt;=1),"EM PRODUÇÃO","ENTREGA COMPLETA"))))</f>
        <v>PED. ATRASADO</v>
      </c>
      <c r="Q14" s="52">
        <f>Tabela1[[#This Row],[QUANT ENVIADA]]*Tabela1[[#This Row],[PREÇO UNITARIO]]</f>
        <v>100</v>
      </c>
      <c r="R14" s="55">
        <v>100</v>
      </c>
      <c r="S14" s="53">
        <f>Tabela1[[#This Row],[VALOR A PAGAR POR ITEM ]]-Tabela1[[#This Row],[PAGO]]</f>
        <v>0</v>
      </c>
      <c r="T14" s="54">
        <v>44658</v>
      </c>
      <c r="U14" s="56">
        <f>Tabela1[[#This Row],[DIA DO PAGNTO ]]</f>
        <v>44658</v>
      </c>
      <c r="V14" s="57"/>
      <c r="W14" s="54"/>
      <c r="X14" s="47"/>
    </row>
    <row r="15" spans="2:25" x14ac:dyDescent="0.25">
      <c r="B15" s="14">
        <v>44628</v>
      </c>
      <c r="C15" s="14" t="s">
        <v>144</v>
      </c>
      <c r="D15" s="48" t="s">
        <v>26</v>
      </c>
      <c r="E15" s="48" t="s">
        <v>52</v>
      </c>
      <c r="F15" s="48" t="s">
        <v>31</v>
      </c>
      <c r="G15" s="48">
        <v>4</v>
      </c>
      <c r="H15" s="48"/>
      <c r="I15" s="49" t="s">
        <v>53</v>
      </c>
      <c r="J15" s="49"/>
      <c r="K15" s="50">
        <v>10</v>
      </c>
      <c r="L15" s="47">
        <v>44926</v>
      </c>
      <c r="M15" s="47">
        <v>44637</v>
      </c>
      <c r="N15" s="48">
        <v>4</v>
      </c>
      <c r="O15" s="51">
        <f t="shared" si="1"/>
        <v>0</v>
      </c>
      <c r="P15" s="75" t="str">
        <f>IF(L15="","",IF(AND(L15&lt;'[1]Gerenciador de compras'!$B$3,O15&gt;=1),"PED. ATRASADO",IF(AND(L15='[1]Gerenciador de compras'!$B$3,O15=1),"DIA DA ENTREGA",IF(AND(L15&gt;'[1]Gerenciador de compras'!$B$3,O15&gt;=1),"EM PRODUÇÃO","ENTREGA COMPLETA"))))</f>
        <v>ENTREGA COMPLETA</v>
      </c>
      <c r="Q15" s="52">
        <f>Tabela1[[#This Row],[QUANT ENVIADA]]*Tabela1[[#This Row],[PREÇO UNITARIO]]</f>
        <v>40</v>
      </c>
      <c r="R15" s="55">
        <v>40</v>
      </c>
      <c r="S15" s="53">
        <f>Tabela1[[#This Row],[VALOR A PAGAR POR ITEM ]]-Tabela1[[#This Row],[PAGO]]</f>
        <v>0</v>
      </c>
      <c r="T15" s="54">
        <v>44658</v>
      </c>
      <c r="U15" s="56">
        <f>Tabela1[[#This Row],[DIA DO PAGNTO ]]</f>
        <v>44658</v>
      </c>
      <c r="V15" s="57"/>
      <c r="W15" s="54"/>
      <c r="X15" s="47"/>
    </row>
    <row r="16" spans="2:25" x14ac:dyDescent="0.25">
      <c r="B16" s="14">
        <v>44636</v>
      </c>
      <c r="C16" s="14" t="s">
        <v>144</v>
      </c>
      <c r="D16" s="48" t="s">
        <v>26</v>
      </c>
      <c r="E16" s="48" t="s">
        <v>54</v>
      </c>
      <c r="F16" s="48" t="s">
        <v>31</v>
      </c>
      <c r="G16" s="48">
        <v>60</v>
      </c>
      <c r="H16" s="48"/>
      <c r="I16" s="49" t="s">
        <v>55</v>
      </c>
      <c r="J16" s="49"/>
      <c r="K16" s="50">
        <v>10</v>
      </c>
      <c r="L16" s="47">
        <v>44926</v>
      </c>
      <c r="M16" s="47">
        <v>44652</v>
      </c>
      <c r="N16" s="48">
        <v>10</v>
      </c>
      <c r="O16" s="51">
        <f t="shared" si="1"/>
        <v>50</v>
      </c>
      <c r="P16" s="75" t="str">
        <f>IF(L16="","",IF(AND(L16&lt;'[1]Gerenciador de compras'!$B$3,O16&gt;=1),"PED. ATRASADO",IF(AND(L16='[1]Gerenciador de compras'!$B$3,O16=1),"DIA DA ENTREGA",IF(AND(L16&gt;'[1]Gerenciador de compras'!$B$3,O16&gt;=1),"EM PRODUÇÃO","ENTREGA COMPLETA"))))</f>
        <v>PED. ATRASADO</v>
      </c>
      <c r="Q16" s="52">
        <f>Tabela1[[#This Row],[QUANT ENVIADA]]*Tabela1[[#This Row],[PREÇO UNITARIO]]</f>
        <v>600</v>
      </c>
      <c r="R16" s="55">
        <v>600</v>
      </c>
      <c r="S16" s="53">
        <f>Tabela1[[#This Row],[VALOR A PAGAR POR ITEM ]]-Tabela1[[#This Row],[PAGO]]</f>
        <v>0</v>
      </c>
      <c r="T16" s="54">
        <v>44658</v>
      </c>
      <c r="U16" s="56">
        <f>Tabela1[[#This Row],[DIA DO PAGNTO ]]</f>
        <v>44658</v>
      </c>
      <c r="V16" s="57"/>
      <c r="W16" s="54"/>
      <c r="X16" s="47"/>
    </row>
    <row r="17" spans="2:24" x14ac:dyDescent="0.25">
      <c r="B17" s="14">
        <v>44651</v>
      </c>
      <c r="C17" s="14" t="s">
        <v>144</v>
      </c>
      <c r="D17" s="48" t="s">
        <v>26</v>
      </c>
      <c r="E17" s="48" t="s">
        <v>56</v>
      </c>
      <c r="F17" s="48" t="s">
        <v>31</v>
      </c>
      <c r="G17" s="48">
        <v>55</v>
      </c>
      <c r="H17" s="48"/>
      <c r="I17" s="49" t="s">
        <v>57</v>
      </c>
      <c r="J17" s="49"/>
      <c r="K17" s="50">
        <v>10</v>
      </c>
      <c r="L17" s="47">
        <v>44926</v>
      </c>
      <c r="M17" s="47">
        <v>44711</v>
      </c>
      <c r="N17" s="48">
        <v>15</v>
      </c>
      <c r="O17" s="51">
        <f t="shared" si="1"/>
        <v>40</v>
      </c>
      <c r="P17" s="75" t="str">
        <f>IF(L17="","",IF(AND(L17&lt;'[1]Gerenciador de compras'!$B$3,O17&gt;=1),"PED. ATRASADO",IF(AND(L17='[1]Gerenciador de compras'!$B$3,O17=1),"DIA DA ENTREGA",IF(AND(L17&gt;'[1]Gerenciador de compras'!$B$3,O17&gt;=1),"EM PRODUÇÃO","ENTREGA COMPLETA"))))</f>
        <v>PED. ATRASADO</v>
      </c>
      <c r="Q17" s="52">
        <f>Tabela1[[#This Row],[QUANT ENVIADA]]*Tabela1[[#This Row],[PREÇO UNITARIO]]</f>
        <v>550</v>
      </c>
      <c r="R17" s="55">
        <v>550</v>
      </c>
      <c r="S17" s="53">
        <f>Tabela1[[#This Row],[VALOR A PAGAR POR ITEM ]]-Tabela1[[#This Row],[PAGO]]</f>
        <v>0</v>
      </c>
      <c r="T17" s="54">
        <v>44720</v>
      </c>
      <c r="U17" s="56">
        <f>Tabela1[[#This Row],[DIA DO PAGNTO ]]</f>
        <v>44720</v>
      </c>
      <c r="V17" s="57"/>
      <c r="W17" s="54"/>
      <c r="X17" s="47"/>
    </row>
    <row r="18" spans="2:24" x14ac:dyDescent="0.25">
      <c r="B18" s="14">
        <v>44655</v>
      </c>
      <c r="C18" s="14" t="s">
        <v>144</v>
      </c>
      <c r="D18" s="48" t="s">
        <v>26</v>
      </c>
      <c r="E18" s="48" t="s">
        <v>58</v>
      </c>
      <c r="F18" s="48" t="s">
        <v>31</v>
      </c>
      <c r="G18" s="48">
        <v>90</v>
      </c>
      <c r="H18" s="48"/>
      <c r="I18" s="49" t="s">
        <v>59</v>
      </c>
      <c r="J18" s="49"/>
      <c r="K18" s="50">
        <v>10</v>
      </c>
      <c r="L18" s="47">
        <v>44926</v>
      </c>
      <c r="M18" s="47">
        <v>44686</v>
      </c>
      <c r="N18" s="48">
        <v>10</v>
      </c>
      <c r="O18" s="51">
        <f t="shared" ref="O18:O22" si="2">G18-N18</f>
        <v>80</v>
      </c>
      <c r="P18" s="75" t="str">
        <f>IF(L18="","",IF(AND(L18&lt;'[1]Gerenciador de compras'!$B$3,O18&gt;=1),"PED. ATRASADO",IF(AND(L18='[1]Gerenciador de compras'!$B$3,O18=1),"DIA DA ENTREGA",IF(AND(L18&gt;'[1]Gerenciador de compras'!$B$3,O18&gt;=1),"EM PRODUÇÃO","ENTREGA COMPLETA"))))</f>
        <v>PED. ATRASADO</v>
      </c>
      <c r="Q18" s="52">
        <f>Tabela1[[#This Row],[QUANT ENVIADA]]*Tabela1[[#This Row],[PREÇO UNITARIO]]</f>
        <v>900</v>
      </c>
      <c r="R18" s="55">
        <v>900</v>
      </c>
      <c r="S18" s="53">
        <f>Tabela1[[#This Row],[VALOR A PAGAR POR ITEM ]]-Tabela1[[#This Row],[PAGO]]</f>
        <v>0</v>
      </c>
      <c r="T18" s="54">
        <v>44686</v>
      </c>
      <c r="U18" s="56">
        <f>Tabela1[[#This Row],[DIA DO PAGNTO ]]</f>
        <v>44686</v>
      </c>
      <c r="V18" s="57"/>
      <c r="W18" s="54"/>
      <c r="X18" s="47"/>
    </row>
    <row r="19" spans="2:24" x14ac:dyDescent="0.25">
      <c r="B19" s="14">
        <v>44679</v>
      </c>
      <c r="C19" s="14" t="s">
        <v>147</v>
      </c>
      <c r="D19" s="48" t="s">
        <v>26</v>
      </c>
      <c r="E19" s="48" t="s">
        <v>60</v>
      </c>
      <c r="F19" s="48" t="s">
        <v>31</v>
      </c>
      <c r="G19" s="48">
        <v>10</v>
      </c>
      <c r="H19" s="48"/>
      <c r="I19" s="49" t="s">
        <v>61</v>
      </c>
      <c r="J19" s="49"/>
      <c r="K19" s="50">
        <v>10</v>
      </c>
      <c r="L19" s="47">
        <v>44926</v>
      </c>
      <c r="M19" s="47">
        <v>44698</v>
      </c>
      <c r="N19" s="48">
        <v>10</v>
      </c>
      <c r="O19" s="51">
        <f t="shared" si="2"/>
        <v>0</v>
      </c>
      <c r="P19" s="75" t="str">
        <f>IF(L19="","",IF(AND(L19&lt;'[1]Gerenciador de compras'!$B$3,O19&gt;=1),"PED. ATRASADO",IF(AND(L19='[1]Gerenciador de compras'!$B$3,O19=1),"DIA DA ENTREGA",IF(AND(L19&gt;'[1]Gerenciador de compras'!$B$3,O19&gt;=1),"EM PRODUÇÃO","ENTREGA COMPLETA"))))</f>
        <v>ENTREGA COMPLETA</v>
      </c>
      <c r="Q19" s="52">
        <f>Tabela1[[#This Row],[QUANT ENVIADA]]*Tabela1[[#This Row],[PREÇO UNITARIO]]</f>
        <v>100</v>
      </c>
      <c r="R19" s="55">
        <v>100</v>
      </c>
      <c r="S19" s="53">
        <f>Tabela1[[#This Row],[VALOR A PAGAR POR ITEM ]]-Tabela1[[#This Row],[PAGO]]</f>
        <v>0</v>
      </c>
      <c r="T19" s="54">
        <v>44720</v>
      </c>
      <c r="U19" s="56">
        <f>Tabela1[[#This Row],[DIA DO PAGNTO ]]</f>
        <v>44720</v>
      </c>
      <c r="V19" s="57"/>
      <c r="W19" s="54"/>
      <c r="X19" s="47"/>
    </row>
    <row r="20" spans="2:24" x14ac:dyDescent="0.25">
      <c r="B20" s="14">
        <v>44679</v>
      </c>
      <c r="C20" s="47" t="s">
        <v>147</v>
      </c>
      <c r="D20" s="48" t="s">
        <v>26</v>
      </c>
      <c r="E20" s="48" t="s">
        <v>62</v>
      </c>
      <c r="F20" s="48" t="s">
        <v>31</v>
      </c>
      <c r="G20" s="48">
        <v>4</v>
      </c>
      <c r="H20" s="48"/>
      <c r="I20" s="49" t="s">
        <v>63</v>
      </c>
      <c r="J20" s="49"/>
      <c r="K20" s="50">
        <v>10</v>
      </c>
      <c r="L20" s="47">
        <v>44926</v>
      </c>
      <c r="M20" s="47">
        <v>44698</v>
      </c>
      <c r="N20" s="48">
        <v>4</v>
      </c>
      <c r="O20" s="51">
        <f t="shared" si="2"/>
        <v>0</v>
      </c>
      <c r="P20" s="75" t="str">
        <f>IF(L20="","",IF(AND(L20&lt;'[1]Gerenciador de compras'!$B$3,O20&gt;=1),"PED. ATRASADO",IF(AND(L20='[1]Gerenciador de compras'!$B$3,O20=1),"DIA DA ENTREGA",IF(AND(L20&gt;'[1]Gerenciador de compras'!$B$3,O20&gt;=1),"EM PRODUÇÃO","ENTREGA COMPLETA"))))</f>
        <v>ENTREGA COMPLETA</v>
      </c>
      <c r="Q20" s="52">
        <f>Tabela1[[#This Row],[QUANT ENVIADA]]*Tabela1[[#This Row],[PREÇO UNITARIO]]</f>
        <v>40</v>
      </c>
      <c r="R20" s="55">
        <v>40</v>
      </c>
      <c r="S20" s="53">
        <f>Tabela1[[#This Row],[VALOR A PAGAR POR ITEM ]]-Tabela1[[#This Row],[PAGO]]</f>
        <v>0</v>
      </c>
      <c r="T20" s="54">
        <v>44720</v>
      </c>
      <c r="U20" s="56">
        <f>Tabela1[[#This Row],[DIA DO PAGNTO ]]</f>
        <v>44720</v>
      </c>
      <c r="V20" s="57"/>
      <c r="W20" s="54"/>
      <c r="X20" s="47"/>
    </row>
    <row r="21" spans="2:24" x14ac:dyDescent="0.25">
      <c r="B21" s="14">
        <v>44679</v>
      </c>
      <c r="C21" s="47" t="s">
        <v>147</v>
      </c>
      <c r="D21" s="48" t="s">
        <v>26</v>
      </c>
      <c r="E21" s="48" t="s">
        <v>64</v>
      </c>
      <c r="F21" s="48" t="s">
        <v>31</v>
      </c>
      <c r="G21" s="48">
        <v>35</v>
      </c>
      <c r="H21" s="48"/>
      <c r="I21" s="49" t="s">
        <v>65</v>
      </c>
      <c r="J21" s="49"/>
      <c r="K21" s="50">
        <v>10</v>
      </c>
      <c r="L21" s="47">
        <v>44926</v>
      </c>
      <c r="M21" s="47">
        <v>44706</v>
      </c>
      <c r="N21" s="48">
        <v>35</v>
      </c>
      <c r="O21" s="51">
        <f t="shared" si="2"/>
        <v>0</v>
      </c>
      <c r="P21" s="75" t="str">
        <f>IF(L21="","",IF(AND(L21&lt;'[1]Gerenciador de compras'!$B$3,O21&gt;=1),"PED. ATRASADO",IF(AND(L21='[1]Gerenciador de compras'!$B$3,O21=1),"DIA DA ENTREGA",IF(AND(L21&gt;'[1]Gerenciador de compras'!$B$3,O21&gt;=1),"EM PRODUÇÃO","ENTREGA COMPLETA"))))</f>
        <v>ENTREGA COMPLETA</v>
      </c>
      <c r="Q21" s="52">
        <f>Tabela1[[#This Row],[QUANT ENVIADA]]*Tabela1[[#This Row],[PREÇO UNITARIO]]</f>
        <v>350</v>
      </c>
      <c r="R21" s="55">
        <v>350</v>
      </c>
      <c r="S21" s="53">
        <f>Tabela1[[#This Row],[VALOR A PAGAR POR ITEM ]]-Tabela1[[#This Row],[PAGO]]</f>
        <v>0</v>
      </c>
      <c r="T21" s="54">
        <v>44720</v>
      </c>
      <c r="U21" s="56">
        <f>Tabela1[[#This Row],[DIA DO PAGNTO ]]</f>
        <v>44720</v>
      </c>
      <c r="V21" s="57"/>
      <c r="W21" s="54"/>
      <c r="X21" s="47"/>
    </row>
    <row r="22" spans="2:24" x14ac:dyDescent="0.25">
      <c r="B22" s="14">
        <v>44862</v>
      </c>
      <c r="C22" s="47" t="s">
        <v>146</v>
      </c>
      <c r="D22" s="48" t="s">
        <v>97</v>
      </c>
      <c r="E22" s="48">
        <v>5791</v>
      </c>
      <c r="F22" s="48" t="s">
        <v>144</v>
      </c>
      <c r="G22" s="48">
        <v>227</v>
      </c>
      <c r="H22" s="48"/>
      <c r="I22" s="49" t="s">
        <v>143</v>
      </c>
      <c r="J22" s="49"/>
      <c r="K22" s="50">
        <v>1.3</v>
      </c>
      <c r="L22" s="47">
        <v>44926</v>
      </c>
      <c r="M22" s="47">
        <v>44965</v>
      </c>
      <c r="N22" s="48">
        <v>20</v>
      </c>
      <c r="O22" s="51">
        <f t="shared" si="2"/>
        <v>207</v>
      </c>
      <c r="P22" s="75" t="str">
        <f>IF(L22="","",IF(AND(L22&lt;'[1]Gerenciador de compras'!$B$3,O22&gt;=1),"PED. ATRASADO",IF(AND(L22='[1]Gerenciador de compras'!$B$3,O22=1),"DIA DA ENTREGA",IF(AND(L22&gt;'[1]Gerenciador de compras'!$B$3,O22&gt;=1),"EM PRODUÇÃO","ENTREGA COMPLETA"))))</f>
        <v>PED. ATRASADO</v>
      </c>
      <c r="Q22" s="52">
        <f>Tabela1[[#This Row],[QUANT ENVIADA]]*Tabela1[[#This Row],[PREÇO UNITARIO]]</f>
        <v>295.10000000000002</v>
      </c>
      <c r="R22" s="55">
        <v>295.10000000000002</v>
      </c>
      <c r="S22" s="53">
        <f>Tabela1[[#This Row],[VALOR A PAGAR POR ITEM ]]-Tabela1[[#This Row],[PAGO]]</f>
        <v>0</v>
      </c>
      <c r="T22" s="54">
        <v>44965</v>
      </c>
      <c r="U22" s="56">
        <f>Tabela1[[#This Row],[DIA DO PAGNTO ]]</f>
        <v>44965</v>
      </c>
      <c r="V22" s="57"/>
      <c r="W22" s="54"/>
      <c r="X22" s="47"/>
    </row>
    <row r="23" spans="2:24" x14ac:dyDescent="0.25">
      <c r="B23" s="14">
        <v>44707</v>
      </c>
      <c r="C23" s="14" t="s">
        <v>146</v>
      </c>
      <c r="D23" s="48" t="s">
        <v>26</v>
      </c>
      <c r="E23" s="48" t="s">
        <v>70</v>
      </c>
      <c r="F23" s="48" t="s">
        <v>31</v>
      </c>
      <c r="G23" s="48">
        <v>9</v>
      </c>
      <c r="H23" s="48"/>
      <c r="I23" s="49" t="s">
        <v>71</v>
      </c>
      <c r="J23" s="49"/>
      <c r="K23" s="50">
        <v>10</v>
      </c>
      <c r="L23" s="47">
        <v>44926</v>
      </c>
      <c r="M23" s="47">
        <v>44782</v>
      </c>
      <c r="N23" s="48">
        <v>9</v>
      </c>
      <c r="O23" s="51">
        <f t="shared" ref="O23:O25" si="3">G23-N23</f>
        <v>0</v>
      </c>
      <c r="P23" s="75" t="str">
        <f>IF(L23="","",IF(AND(L23&lt;'[1]Gerenciador de compras'!$B$3,O23&gt;=1),"PED. ATRASADO",IF(AND(L23='[1]Gerenciador de compras'!$B$3,O23=1),"DIA DA ENTREGA",IF(AND(L23&gt;'[1]Gerenciador de compras'!$B$3,O23&gt;=1),"EM PRODUÇÃO","ENTREGA COMPLETA"))))</f>
        <v>ENTREGA COMPLETA</v>
      </c>
      <c r="Q23" s="52">
        <f>Tabela1[[#This Row],[QUANT ENVIADA]]*Tabela1[[#This Row],[PREÇO UNITARIO]]</f>
        <v>90</v>
      </c>
      <c r="R23" s="55">
        <v>90</v>
      </c>
      <c r="S23" s="53">
        <f>Tabela1[[#This Row],[VALOR A PAGAR POR ITEM ]]-Tabela1[[#This Row],[PAGO]]</f>
        <v>0</v>
      </c>
      <c r="T23" s="54">
        <v>44784</v>
      </c>
      <c r="U23" s="56">
        <f>Tabela1[[#This Row],[DIA DO PAGNTO ]]</f>
        <v>44784</v>
      </c>
      <c r="V23" s="57"/>
      <c r="W23" s="54"/>
      <c r="X23" s="47"/>
    </row>
    <row r="24" spans="2:24" x14ac:dyDescent="0.25">
      <c r="B24" s="14">
        <v>44707</v>
      </c>
      <c r="C24" s="14" t="s">
        <v>146</v>
      </c>
      <c r="D24" s="48" t="s">
        <v>26</v>
      </c>
      <c r="E24" s="48" t="s">
        <v>72</v>
      </c>
      <c r="F24" s="48" t="s">
        <v>31</v>
      </c>
      <c r="G24" s="48">
        <v>28</v>
      </c>
      <c r="H24" s="48"/>
      <c r="I24" s="49" t="s">
        <v>73</v>
      </c>
      <c r="J24" s="49"/>
      <c r="K24" s="50">
        <v>10</v>
      </c>
      <c r="L24" s="47">
        <v>44926</v>
      </c>
      <c r="M24" s="47">
        <v>44715</v>
      </c>
      <c r="N24" s="48">
        <v>28</v>
      </c>
      <c r="O24" s="51">
        <f t="shared" si="3"/>
        <v>0</v>
      </c>
      <c r="P24" s="75" t="str">
        <f>IF(L24="","",IF(AND(L24&lt;'[1]Gerenciador de compras'!$B$3,O24&gt;=1),"PED. ATRASADO",IF(AND(L24='[1]Gerenciador de compras'!$B$3,O24=1),"DIA DA ENTREGA",IF(AND(L24&gt;'[1]Gerenciador de compras'!$B$3,O24&gt;=1),"EM PRODUÇÃO","ENTREGA COMPLETA"))))</f>
        <v>ENTREGA COMPLETA</v>
      </c>
      <c r="Q24" s="52">
        <f>Tabela1[[#This Row],[QUANT ENVIADA]]*Tabela1[[#This Row],[PREÇO UNITARIO]]</f>
        <v>280</v>
      </c>
      <c r="R24" s="55">
        <v>280</v>
      </c>
      <c r="S24" s="53">
        <f>Tabela1[[#This Row],[VALOR A PAGAR POR ITEM ]]-Tabela1[[#This Row],[PAGO]]</f>
        <v>0</v>
      </c>
      <c r="T24" s="54">
        <v>44720</v>
      </c>
      <c r="U24" s="56">
        <f>Tabela1[[#This Row],[DIA DO PAGNTO ]]</f>
        <v>44720</v>
      </c>
      <c r="V24" s="57"/>
      <c r="W24" s="54"/>
      <c r="X24" s="47"/>
    </row>
    <row r="25" spans="2:24" x14ac:dyDescent="0.25">
      <c r="B25" s="14">
        <v>44727</v>
      </c>
      <c r="C25" s="14" t="s">
        <v>144</v>
      </c>
      <c r="D25" s="48" t="s">
        <v>10</v>
      </c>
      <c r="E25" s="48">
        <v>5239</v>
      </c>
      <c r="F25" s="48" t="s">
        <v>123</v>
      </c>
      <c r="G25" s="48">
        <v>6</v>
      </c>
      <c r="H25" s="48"/>
      <c r="I25" s="49" t="s">
        <v>74</v>
      </c>
      <c r="J25" s="49"/>
      <c r="K25" s="50">
        <v>34.5</v>
      </c>
      <c r="L25" s="47">
        <v>45291</v>
      </c>
      <c r="M25" s="47"/>
      <c r="N25" s="48"/>
      <c r="O25" s="51">
        <f t="shared" si="3"/>
        <v>6</v>
      </c>
      <c r="P25" s="59" t="str">
        <f>IF(L25="","",IF(AND(L25&lt;'[1]Gerenciador de compras'!$B$3,O25&gt;=1),"PED. ATRASADO",IF(AND(L25='[1]Gerenciador de compras'!$B$3,O25=1),"DIA DA ENTREGA",IF(AND(L25&gt;'[1]Gerenciador de compras'!$B$3,O25&gt;=1),"EM PRODUÇÃO","ENTREGA COMPLETA"))))</f>
        <v>EM PRODUÇÃO</v>
      </c>
      <c r="Q25" s="52">
        <f>Tabela1[[#This Row],[QUANT ENVIADA]]*Tabela1[[#This Row],[PREÇO UNITARIO]]</f>
        <v>207</v>
      </c>
      <c r="R25" s="55">
        <v>207</v>
      </c>
      <c r="S25" s="53">
        <f>Tabela1[[#This Row],[VALOR A PAGAR POR ITEM ]]-Tabela1[[#This Row],[PAGO]]</f>
        <v>0</v>
      </c>
      <c r="T25" s="54">
        <v>45002</v>
      </c>
      <c r="U25" s="74">
        <v>34.5</v>
      </c>
      <c r="V25" s="57"/>
      <c r="W25" s="54"/>
      <c r="X25" s="47"/>
    </row>
    <row r="26" spans="2:24" x14ac:dyDescent="0.25">
      <c r="B26" s="14">
        <v>44764</v>
      </c>
      <c r="C26" s="14" t="s">
        <v>144</v>
      </c>
      <c r="D26" s="48" t="s">
        <v>26</v>
      </c>
      <c r="E26" s="48" t="s">
        <v>75</v>
      </c>
      <c r="F26" s="48" t="s">
        <v>31</v>
      </c>
      <c r="G26" s="48">
        <v>8</v>
      </c>
      <c r="H26" s="48"/>
      <c r="I26" s="49" t="s">
        <v>76</v>
      </c>
      <c r="J26" s="49"/>
      <c r="K26" s="50">
        <v>10</v>
      </c>
      <c r="L26" s="47">
        <v>44926</v>
      </c>
      <c r="M26" s="47">
        <v>44782</v>
      </c>
      <c r="N26" s="48">
        <v>8</v>
      </c>
      <c r="O26" s="51">
        <f t="shared" ref="O26:O32" si="4">G26-N26</f>
        <v>0</v>
      </c>
      <c r="P26" s="75" t="str">
        <f>IF(L26="","",IF(AND(L26&lt;'[1]Gerenciador de compras'!$B$3,O26&gt;=1),"PED. ATRASADO",IF(AND(L26='[1]Gerenciador de compras'!$B$3,O26=1),"DIA DA ENTREGA",IF(AND(L26&gt;'[1]Gerenciador de compras'!$B$3,O26&gt;=1),"EM PRODUÇÃO","ENTREGA COMPLETA"))))</f>
        <v>ENTREGA COMPLETA</v>
      </c>
      <c r="Q26" s="52">
        <f>Tabela1[[#This Row],[QUANT ENVIADA]]*Tabela1[[#This Row],[PREÇO UNITARIO]]</f>
        <v>80</v>
      </c>
      <c r="R26" s="55">
        <v>80</v>
      </c>
      <c r="S26" s="53">
        <f>Tabela1[[#This Row],[VALOR A PAGAR POR ITEM ]]-Tabela1[[#This Row],[PAGO]]</f>
        <v>0</v>
      </c>
      <c r="T26" s="54">
        <v>44784</v>
      </c>
      <c r="U26" s="46">
        <f>Tabela1[[#This Row],[DIA DO PAGNTO ]]</f>
        <v>44784</v>
      </c>
      <c r="V26" s="57"/>
      <c r="W26" s="54"/>
      <c r="X26" s="47"/>
    </row>
    <row r="27" spans="2:24" x14ac:dyDescent="0.25">
      <c r="B27" s="14">
        <v>44764</v>
      </c>
      <c r="C27" s="14" t="s">
        <v>144</v>
      </c>
      <c r="D27" s="48" t="s">
        <v>26</v>
      </c>
      <c r="E27" s="48" t="s">
        <v>77</v>
      </c>
      <c r="F27" s="48" t="s">
        <v>31</v>
      </c>
      <c r="G27" s="48">
        <v>10</v>
      </c>
      <c r="H27" s="48"/>
      <c r="I27" s="49" t="s">
        <v>78</v>
      </c>
      <c r="J27" s="49"/>
      <c r="K27" s="50">
        <v>10</v>
      </c>
      <c r="L27" s="47">
        <v>44926</v>
      </c>
      <c r="M27" s="47">
        <v>44782</v>
      </c>
      <c r="N27" s="48">
        <v>10</v>
      </c>
      <c r="O27" s="51">
        <f t="shared" si="4"/>
        <v>0</v>
      </c>
      <c r="P27" s="75" t="str">
        <f>IF(L27="","",IF(AND(L27&lt;'[1]Gerenciador de compras'!$B$3,O27&gt;=1),"PED. ATRASADO",IF(AND(L27='[1]Gerenciador de compras'!$B$3,O27=1),"DIA DA ENTREGA",IF(AND(L27&gt;'[1]Gerenciador de compras'!$B$3,O27&gt;=1),"EM PRODUÇÃO","ENTREGA COMPLETA"))))</f>
        <v>ENTREGA COMPLETA</v>
      </c>
      <c r="Q27" s="52">
        <f>Tabela1[[#This Row],[QUANT ENVIADA]]*Tabela1[[#This Row],[PREÇO UNITARIO]]</f>
        <v>100</v>
      </c>
      <c r="R27" s="55">
        <v>100</v>
      </c>
      <c r="S27" s="53">
        <f>Tabela1[[#This Row],[VALOR A PAGAR POR ITEM ]]-Tabela1[[#This Row],[PAGO]]</f>
        <v>0</v>
      </c>
      <c r="T27" s="54">
        <v>44784</v>
      </c>
      <c r="U27" s="46">
        <f>Tabela1[[#This Row],[DIA DO PAGNTO ]]</f>
        <v>44784</v>
      </c>
      <c r="V27" s="57"/>
      <c r="W27" s="54"/>
      <c r="X27" s="47"/>
    </row>
    <row r="28" spans="2:24" x14ac:dyDescent="0.25">
      <c r="B28" s="14">
        <v>44769</v>
      </c>
      <c r="C28" s="14" t="s">
        <v>147</v>
      </c>
      <c r="D28" s="48" t="s">
        <v>26</v>
      </c>
      <c r="E28" s="48" t="s">
        <v>79</v>
      </c>
      <c r="F28" s="48" t="s">
        <v>31</v>
      </c>
      <c r="G28" s="48">
        <v>3</v>
      </c>
      <c r="H28" s="48"/>
      <c r="I28" s="49" t="s">
        <v>80</v>
      </c>
      <c r="J28" s="49"/>
      <c r="K28" s="50">
        <v>10</v>
      </c>
      <c r="L28" s="47">
        <v>44926</v>
      </c>
      <c r="M28" s="47">
        <v>44782</v>
      </c>
      <c r="N28" s="48">
        <v>3</v>
      </c>
      <c r="O28" s="51">
        <f t="shared" si="4"/>
        <v>0</v>
      </c>
      <c r="P28" s="75" t="str">
        <f>IF(L28="","",IF(AND(L28&lt;'[1]Gerenciador de compras'!$B$3,O28&gt;=1),"PED. ATRASADO",IF(AND(L28='[1]Gerenciador de compras'!$B$3,O28=1),"DIA DA ENTREGA",IF(AND(L28&gt;'[1]Gerenciador de compras'!$B$3,O28&gt;=1),"EM PRODUÇÃO","ENTREGA COMPLETA"))))</f>
        <v>ENTREGA COMPLETA</v>
      </c>
      <c r="Q28" s="52">
        <f>Tabela1[[#This Row],[QUANT ENVIADA]]*Tabela1[[#This Row],[PREÇO UNITARIO]]</f>
        <v>30</v>
      </c>
      <c r="R28" s="55">
        <v>30</v>
      </c>
      <c r="S28" s="53">
        <f>Tabela1[[#This Row],[VALOR A PAGAR POR ITEM ]]-Tabela1[[#This Row],[PAGO]]</f>
        <v>0</v>
      </c>
      <c r="T28" s="54">
        <v>44784</v>
      </c>
      <c r="U28" s="46">
        <f>Tabela1[[#This Row],[DIA DO PAGNTO ]]</f>
        <v>44784</v>
      </c>
      <c r="V28" s="57"/>
      <c r="W28" s="54"/>
      <c r="X28" s="47"/>
    </row>
    <row r="29" spans="2:24" x14ac:dyDescent="0.25">
      <c r="B29" s="14">
        <v>44775</v>
      </c>
      <c r="C29" s="14" t="s">
        <v>146</v>
      </c>
      <c r="D29" s="48" t="s">
        <v>26</v>
      </c>
      <c r="E29" s="48" t="s">
        <v>81</v>
      </c>
      <c r="F29" s="48" t="s">
        <v>31</v>
      </c>
      <c r="G29" s="48">
        <v>15</v>
      </c>
      <c r="H29" s="48"/>
      <c r="I29" s="49" t="s">
        <v>82</v>
      </c>
      <c r="J29" s="49"/>
      <c r="K29" s="50">
        <v>10</v>
      </c>
      <c r="L29" s="47">
        <v>44926</v>
      </c>
      <c r="M29" s="47">
        <v>44782</v>
      </c>
      <c r="N29" s="48">
        <v>15</v>
      </c>
      <c r="O29" s="51">
        <f t="shared" si="4"/>
        <v>0</v>
      </c>
      <c r="P29" s="75" t="str">
        <f>IF(L29="","",IF(AND(L29&lt;'[1]Gerenciador de compras'!$B$3,O29&gt;=1),"PED. ATRASADO",IF(AND(L29='[1]Gerenciador de compras'!$B$3,O29=1),"DIA DA ENTREGA",IF(AND(L29&gt;'[1]Gerenciador de compras'!$B$3,O29&gt;=1),"EM PRODUÇÃO","ENTREGA COMPLETA"))))</f>
        <v>ENTREGA COMPLETA</v>
      </c>
      <c r="Q29" s="52">
        <f>Tabela1[[#This Row],[QUANT ENVIADA]]*Tabela1[[#This Row],[PREÇO UNITARIO]]</f>
        <v>150</v>
      </c>
      <c r="R29" s="55">
        <v>150</v>
      </c>
      <c r="S29" s="53">
        <f>Tabela1[[#This Row],[VALOR A PAGAR POR ITEM ]]-Tabela1[[#This Row],[PAGO]]</f>
        <v>0</v>
      </c>
      <c r="T29" s="54">
        <v>44784</v>
      </c>
      <c r="U29" s="56">
        <f>Tabela1[[#This Row],[DIA DO PAGNTO ]]</f>
        <v>44784</v>
      </c>
      <c r="V29" s="57"/>
      <c r="W29" s="54"/>
      <c r="X29" s="47"/>
    </row>
    <row r="30" spans="2:24" x14ac:dyDescent="0.25">
      <c r="B30" s="14">
        <v>44571</v>
      </c>
      <c r="C30" s="14" t="s">
        <v>144</v>
      </c>
      <c r="D30" s="48" t="s">
        <v>90</v>
      </c>
      <c r="E30" s="48">
        <v>1</v>
      </c>
      <c r="F30" s="48">
        <v>1</v>
      </c>
      <c r="G30" s="48">
        <v>35</v>
      </c>
      <c r="H30" s="48"/>
      <c r="I30" s="49" t="s">
        <v>91</v>
      </c>
      <c r="J30" s="49"/>
      <c r="K30" s="50">
        <v>1</v>
      </c>
      <c r="L30" s="47">
        <v>44814</v>
      </c>
      <c r="M30" s="47">
        <v>44814</v>
      </c>
      <c r="N30" s="48">
        <v>9</v>
      </c>
      <c r="O30" s="51">
        <f t="shared" si="4"/>
        <v>26</v>
      </c>
      <c r="P30" s="75" t="str">
        <f>IF(L30="","",IF(AND(L30&lt;'[1]Gerenciador de compras'!$B$3,O30&gt;=1),"PED. ATRASADO",IF(AND(L30='[1]Gerenciador de compras'!$B$3,O30=1),"DIA DA ENTREGA",IF(AND(L30&gt;'[1]Gerenciador de compras'!$B$3,O30&gt;=1),"EM PRODUÇÃO","ENTREGA COMPLETA"))))</f>
        <v>PED. ATRASADO</v>
      </c>
      <c r="Q30" s="52">
        <f>Tabela1[[#This Row],[QUANT ENVIADA]]*Tabela1[[#This Row],[PREÇO UNITARIO]]</f>
        <v>35</v>
      </c>
      <c r="R30" s="55">
        <v>35</v>
      </c>
      <c r="S30" s="53"/>
      <c r="T30" s="54">
        <v>44571</v>
      </c>
      <c r="U30" s="56">
        <f>Tabela1[[#This Row],[DIA DO PAGNTO ]]</f>
        <v>44571</v>
      </c>
      <c r="V30" s="57"/>
      <c r="W30" s="54"/>
      <c r="X30" s="47"/>
    </row>
    <row r="31" spans="2:24" x14ac:dyDescent="0.25">
      <c r="B31" s="14">
        <v>44795</v>
      </c>
      <c r="C31" s="14" t="s">
        <v>144</v>
      </c>
      <c r="D31" s="48" t="s">
        <v>26</v>
      </c>
      <c r="E31" s="48" t="s">
        <v>84</v>
      </c>
      <c r="F31" s="48" t="s">
        <v>31</v>
      </c>
      <c r="G31" s="48">
        <v>6</v>
      </c>
      <c r="H31" s="48"/>
      <c r="I31" s="49" t="s">
        <v>85</v>
      </c>
      <c r="J31" s="49"/>
      <c r="K31" s="50">
        <v>10</v>
      </c>
      <c r="L31" s="47">
        <v>44926</v>
      </c>
      <c r="M31" s="47">
        <v>44813</v>
      </c>
      <c r="N31" s="48">
        <v>6</v>
      </c>
      <c r="O31" s="51">
        <f t="shared" si="4"/>
        <v>0</v>
      </c>
      <c r="P31" s="75" t="str">
        <f>IF(L31="","",IF(AND(L31&lt;'[1]Gerenciador de compras'!$B$3,O31&gt;=1),"PED. ATRASADO",IF(AND(L31='[1]Gerenciador de compras'!$B$3,O31=1),"DIA DA ENTREGA",IF(AND(L31&gt;'[1]Gerenciador de compras'!$B$3,O31&gt;=1),"EM PRODUÇÃO","ENTREGA COMPLETA"))))</f>
        <v>ENTREGA COMPLETA</v>
      </c>
      <c r="Q31" s="52">
        <f>Tabela1[[#This Row],[QUANT ENVIADA]]*Tabela1[[#This Row],[PREÇO UNITARIO]]</f>
        <v>60</v>
      </c>
      <c r="R31" s="55">
        <v>60</v>
      </c>
      <c r="S31" s="53">
        <f>Tabela1[[#This Row],[VALOR A PAGAR POR ITEM ]]-Tabela1[[#This Row],[PAGO]]</f>
        <v>0</v>
      </c>
      <c r="T31" s="54">
        <v>44819</v>
      </c>
      <c r="U31" s="56">
        <f>Tabela1[[#This Row],[DIA DO PAGNTO ]]</f>
        <v>44819</v>
      </c>
      <c r="V31" s="57"/>
      <c r="W31" s="54"/>
      <c r="X31" s="47"/>
    </row>
    <row r="32" spans="2:24" x14ac:dyDescent="0.25">
      <c r="B32" s="14">
        <v>44795</v>
      </c>
      <c r="C32" s="14" t="s">
        <v>144</v>
      </c>
      <c r="D32" s="48" t="s">
        <v>26</v>
      </c>
      <c r="E32" s="48" t="s">
        <v>86</v>
      </c>
      <c r="F32" s="48" t="s">
        <v>31</v>
      </c>
      <c r="G32" s="48">
        <v>13</v>
      </c>
      <c r="H32" s="48"/>
      <c r="I32" s="49" t="s">
        <v>87</v>
      </c>
      <c r="J32" s="49"/>
      <c r="K32" s="50">
        <v>10</v>
      </c>
      <c r="L32" s="47">
        <v>44926</v>
      </c>
      <c r="M32" s="47">
        <v>44820</v>
      </c>
      <c r="N32" s="48">
        <v>13</v>
      </c>
      <c r="O32" s="51">
        <f t="shared" si="4"/>
        <v>0</v>
      </c>
      <c r="P32" s="75" t="str">
        <f>IF(L32="","",IF(AND(L32&lt;'[1]Gerenciador de compras'!$B$3,O32&gt;=1),"PED. ATRASADO",IF(AND(L32='[1]Gerenciador de compras'!$B$3,O32=1),"DIA DA ENTREGA",IF(AND(L32&gt;'[1]Gerenciador de compras'!$B$3,O32&gt;=1),"EM PRODUÇÃO","ENTREGA COMPLETA"))))</f>
        <v>ENTREGA COMPLETA</v>
      </c>
      <c r="Q32" s="52">
        <f>Tabela1[[#This Row],[QUANT ENVIADA]]*Tabela1[[#This Row],[PREÇO UNITARIO]]</f>
        <v>130</v>
      </c>
      <c r="R32" s="55">
        <v>130</v>
      </c>
      <c r="S32" s="53">
        <f>Tabela1[[#This Row],[VALOR A PAGAR POR ITEM ]]-Tabela1[[#This Row],[PAGO]]</f>
        <v>0</v>
      </c>
      <c r="T32" s="54">
        <v>44825</v>
      </c>
      <c r="U32" s="56">
        <f>Tabela1[[#This Row],[DIA DO PAGNTO ]]</f>
        <v>44825</v>
      </c>
      <c r="V32" s="57"/>
      <c r="W32" s="54"/>
      <c r="X32" s="47"/>
    </row>
    <row r="33" spans="2:24" x14ac:dyDescent="0.25">
      <c r="B33" s="14">
        <v>44797</v>
      </c>
      <c r="C33" s="47" t="s">
        <v>147</v>
      </c>
      <c r="D33" s="48" t="s">
        <v>11</v>
      </c>
      <c r="E33" s="48">
        <v>364</v>
      </c>
      <c r="F33" s="48" t="s">
        <v>127</v>
      </c>
      <c r="G33" s="48">
        <v>20</v>
      </c>
      <c r="H33" s="48"/>
      <c r="I33" s="49" t="s">
        <v>45</v>
      </c>
      <c r="J33" s="49"/>
      <c r="K33" s="50">
        <v>5</v>
      </c>
      <c r="L33" s="47">
        <v>44943</v>
      </c>
      <c r="M33" s="47">
        <v>44938</v>
      </c>
      <c r="N33" s="48">
        <v>20</v>
      </c>
      <c r="O33" s="51">
        <f t="shared" ref="O33:O40" si="5">G33-N33</f>
        <v>0</v>
      </c>
      <c r="P33" s="75" t="str">
        <f>IF(L33="","",IF(AND(L33&lt;'[1]Gerenciador de compras'!$B$3,O33&gt;=1),"PED. ATRASADO",IF(AND(L33='[1]Gerenciador de compras'!$B$3,O33=1),"DIA DA ENTREGA",IF(AND(L33&gt;'[1]Gerenciador de compras'!$B$3,O33&gt;=1),"EM PRODUÇÃO","ENTREGA COMPLETA"))))</f>
        <v>ENTREGA COMPLETA</v>
      </c>
      <c r="Q33" s="52">
        <f>Tabela1[[#This Row],[QUANT ENVIADA]]*Tabela1[[#This Row],[PREÇO UNITARIO]]</f>
        <v>100</v>
      </c>
      <c r="R33" s="55">
        <v>100</v>
      </c>
      <c r="S33" s="53">
        <f>Tabela1[[#This Row],[VALOR A PAGAR POR ITEM ]]-Tabela1[[#This Row],[PAGO]]</f>
        <v>0</v>
      </c>
      <c r="T33" s="54">
        <v>44967</v>
      </c>
      <c r="U33" s="56">
        <f>Tabela1[[#This Row],[DIA DO PAGNTO ]]</f>
        <v>44967</v>
      </c>
      <c r="V33" s="57"/>
      <c r="W33" s="54"/>
      <c r="X33" s="47"/>
    </row>
    <row r="34" spans="2:24" x14ac:dyDescent="0.25">
      <c r="B34" s="14">
        <v>44797</v>
      </c>
      <c r="C34" s="47" t="s">
        <v>147</v>
      </c>
      <c r="D34" s="48" t="s">
        <v>11</v>
      </c>
      <c r="E34" s="48">
        <v>193</v>
      </c>
      <c r="F34" s="48" t="s">
        <v>128</v>
      </c>
      <c r="G34" s="48">
        <v>25</v>
      </c>
      <c r="H34" s="48"/>
      <c r="I34" s="49" t="s">
        <v>45</v>
      </c>
      <c r="J34" s="49"/>
      <c r="K34" s="50">
        <v>4.5999999999999996</v>
      </c>
      <c r="L34" s="47">
        <v>44936</v>
      </c>
      <c r="M34" s="47">
        <v>44938</v>
      </c>
      <c r="N34" s="48">
        <v>25</v>
      </c>
      <c r="O34" s="51">
        <f t="shared" si="5"/>
        <v>0</v>
      </c>
      <c r="P34" s="75" t="str">
        <f>IF(L34="","",IF(AND(L34&lt;'[1]Gerenciador de compras'!$B$3,O34&gt;=1),"PED. ATRASADO",IF(AND(L34='[1]Gerenciador de compras'!$B$3,O34=1),"DIA DA ENTREGA",IF(AND(L34&gt;'[1]Gerenciador de compras'!$B$3,O34&gt;=1),"EM PRODUÇÃO","ENTREGA COMPLETA"))))</f>
        <v>ENTREGA COMPLETA</v>
      </c>
      <c r="Q34" s="52">
        <f>Tabela1[[#This Row],[QUANT ENVIADA]]*Tabela1[[#This Row],[PREÇO UNITARIO]]</f>
        <v>114.99999999999999</v>
      </c>
      <c r="R34" s="55">
        <v>115</v>
      </c>
      <c r="S34" s="53">
        <f>Tabela1[[#This Row],[VALOR A PAGAR POR ITEM ]]-Tabela1[[#This Row],[PAGO]]</f>
        <v>0</v>
      </c>
      <c r="T34" s="54">
        <v>44967</v>
      </c>
      <c r="U34" s="56">
        <f>Tabela1[[#This Row],[DIA DO PAGNTO ]]</f>
        <v>44967</v>
      </c>
      <c r="V34" s="57"/>
      <c r="W34" s="54"/>
      <c r="X34" s="47"/>
    </row>
    <row r="35" spans="2:24" x14ac:dyDescent="0.25">
      <c r="B35" s="14">
        <v>44797</v>
      </c>
      <c r="C35" s="47" t="s">
        <v>146</v>
      </c>
      <c r="D35" s="48" t="s">
        <v>11</v>
      </c>
      <c r="E35" s="48">
        <v>5424</v>
      </c>
      <c r="F35" s="48" t="s">
        <v>144</v>
      </c>
      <c r="G35" s="48">
        <v>20</v>
      </c>
      <c r="H35" s="48"/>
      <c r="I35" s="49" t="s">
        <v>45</v>
      </c>
      <c r="J35" s="49"/>
      <c r="K35" s="50">
        <v>5</v>
      </c>
      <c r="L35" s="47">
        <v>44936</v>
      </c>
      <c r="M35" s="47">
        <v>44942</v>
      </c>
      <c r="N35" s="48">
        <v>50</v>
      </c>
      <c r="O35" s="51">
        <f t="shared" si="5"/>
        <v>-30</v>
      </c>
      <c r="P35" s="75" t="str">
        <f>IF(L35="","",IF(AND(L35&lt;'[1]Gerenciador de compras'!$B$3,O35&gt;=1),"PED. ATRASADO",IF(AND(L35='[1]Gerenciador de compras'!$B$3,O35=1),"DIA DA ENTREGA",IF(AND(L35&gt;'[1]Gerenciador de compras'!$B$3,O35&gt;=1),"EM PRODUÇÃO","ENTREGA COMPLETA"))))</f>
        <v>ENTREGA COMPLETA</v>
      </c>
      <c r="Q35" s="52">
        <f>Tabela1[[#This Row],[QUANT ENVIADA]]*Tabela1[[#This Row],[PREÇO UNITARIO]]</f>
        <v>100</v>
      </c>
      <c r="R35" s="55">
        <v>600</v>
      </c>
      <c r="S35" s="53">
        <f>Tabela1[[#This Row],[VALOR A PAGAR POR ITEM ]]-Tabela1[[#This Row],[PAGO]]</f>
        <v>-500</v>
      </c>
      <c r="T35" s="54">
        <v>44967</v>
      </c>
      <c r="U35" s="56">
        <f>Tabela1[[#This Row],[DIA DO PAGNTO ]]</f>
        <v>44967</v>
      </c>
      <c r="V35" s="57"/>
      <c r="W35" s="54"/>
      <c r="X35" s="47"/>
    </row>
    <row r="36" spans="2:24" x14ac:dyDescent="0.25">
      <c r="B36" s="14">
        <v>44896</v>
      </c>
      <c r="C36" s="14" t="s">
        <v>146</v>
      </c>
      <c r="D36" s="48" t="s">
        <v>10</v>
      </c>
      <c r="E36" s="48">
        <v>5664</v>
      </c>
      <c r="F36" s="48" t="s">
        <v>134</v>
      </c>
      <c r="G36" s="48">
        <v>39</v>
      </c>
      <c r="H36" s="48"/>
      <c r="I36" s="49" t="s">
        <v>114</v>
      </c>
      <c r="J36" s="49"/>
      <c r="K36" s="66">
        <v>28.5</v>
      </c>
      <c r="L36" s="47">
        <v>45291</v>
      </c>
      <c r="M36" s="47">
        <v>44938</v>
      </c>
      <c r="N36" s="48">
        <v>39</v>
      </c>
      <c r="O36" s="51">
        <f>G36-N36</f>
        <v>0</v>
      </c>
      <c r="P36" s="75" t="str">
        <f>IF(L36="","",IF(AND(L36&lt;'[1]Gerenciador de compras'!$B$3,O36&gt;=1),"PED. ATRASADO",IF(AND(L36='[1]Gerenciador de compras'!$B$3,O36=1),"DIA DA ENTREGA",IF(AND(L36&gt;'[1]Gerenciador de compras'!$B$3,O36&gt;=1),"EM PRODUÇÃO","ENTREGA COMPLETA"))))</f>
        <v>ENTREGA COMPLETA</v>
      </c>
      <c r="Q36" s="52">
        <f>Tabela1[[#This Row],[QUANT ENVIADA]]*Tabela1[[#This Row],[PREÇO UNITARIO]]</f>
        <v>1111.5</v>
      </c>
      <c r="R36" s="69"/>
      <c r="S36" s="53">
        <f>Tabela1[[#This Row],[VALOR A PAGAR POR ITEM ]]-Tabela1[[#This Row],[PAGO]]</f>
        <v>1111.5</v>
      </c>
      <c r="T36" s="71"/>
      <c r="U36" s="74">
        <f>Tabela1[[#This Row],[DIA DO PAGNTO ]]</f>
        <v>0</v>
      </c>
      <c r="V36" s="73"/>
      <c r="W36" s="71"/>
      <c r="X36" s="47" t="s">
        <v>115</v>
      </c>
    </row>
    <row r="37" spans="2:24" x14ac:dyDescent="0.25">
      <c r="B37" s="14">
        <v>44797</v>
      </c>
      <c r="C37" s="14" t="s">
        <v>146</v>
      </c>
      <c r="D37" s="48" t="s">
        <v>26</v>
      </c>
      <c r="E37" s="48" t="s">
        <v>88</v>
      </c>
      <c r="F37" s="48" t="s">
        <v>31</v>
      </c>
      <c r="G37" s="48">
        <v>18</v>
      </c>
      <c r="H37" s="48"/>
      <c r="I37" s="49" t="s">
        <v>89</v>
      </c>
      <c r="J37" s="49"/>
      <c r="K37" s="50">
        <v>10</v>
      </c>
      <c r="L37" s="47">
        <v>44926</v>
      </c>
      <c r="M37" s="47">
        <v>44806</v>
      </c>
      <c r="N37" s="48">
        <v>18</v>
      </c>
      <c r="O37" s="51">
        <f t="shared" si="5"/>
        <v>0</v>
      </c>
      <c r="P37" s="75" t="str">
        <f>IF(L37="","",IF(AND(L37&lt;'[1]Gerenciador de compras'!$B$3,O37&gt;=1),"PED. ATRASADO",IF(AND(L37='[1]Gerenciador de compras'!$B$3,O37=1),"DIA DA ENTREGA",IF(AND(L37&gt;'[1]Gerenciador de compras'!$B$3,O37&gt;=1),"EM PRODUÇÃO","ENTREGA COMPLETA"))))</f>
        <v>ENTREGA COMPLETA</v>
      </c>
      <c r="Q37" s="52">
        <f>Tabela1[[#This Row],[QUANT ENVIADA]]*Tabela1[[#This Row],[PREÇO UNITARIO]]</f>
        <v>180</v>
      </c>
      <c r="R37" s="55">
        <v>180</v>
      </c>
      <c r="S37" s="53">
        <f>Tabela1[[#This Row],[VALOR A PAGAR POR ITEM ]]-Tabela1[[#This Row],[PAGO]]</f>
        <v>0</v>
      </c>
      <c r="T37" s="54">
        <v>44806</v>
      </c>
      <c r="U37" s="56">
        <f>Tabela1[[#This Row],[DIA DO PAGNTO ]]</f>
        <v>44806</v>
      </c>
      <c r="V37" s="57"/>
      <c r="W37" s="54"/>
      <c r="X37" s="47"/>
    </row>
    <row r="38" spans="2:24" x14ac:dyDescent="0.25">
      <c r="B38" s="14">
        <v>44802</v>
      </c>
      <c r="C38" s="14" t="s">
        <v>144</v>
      </c>
      <c r="D38" s="48" t="s">
        <v>36</v>
      </c>
      <c r="E38" s="48">
        <v>5435</v>
      </c>
      <c r="F38" s="48" t="s">
        <v>144</v>
      </c>
      <c r="G38" s="48">
        <v>40</v>
      </c>
      <c r="H38" s="48"/>
      <c r="I38" s="49" t="s">
        <v>50</v>
      </c>
      <c r="J38" s="49"/>
      <c r="K38" s="50">
        <v>4</v>
      </c>
      <c r="L38" s="47">
        <v>45291</v>
      </c>
      <c r="M38" s="47">
        <v>44972</v>
      </c>
      <c r="N38" s="48">
        <v>40</v>
      </c>
      <c r="O38" s="51">
        <f t="shared" si="5"/>
        <v>0</v>
      </c>
      <c r="P38" s="75" t="str">
        <f>IF(L38="","",IF(AND(L38&lt;'[1]Gerenciador de compras'!$B$3,O38&gt;=1),"PED. ATRASADO",IF(AND(L38='[1]Gerenciador de compras'!$B$3,O38=1),"DIA DA ENTREGA",IF(AND(L38&gt;'[1]Gerenciador de compras'!$B$3,O38&gt;=1),"EM PRODUÇÃO","ENTREGA COMPLETA"))))</f>
        <v>ENTREGA COMPLETA</v>
      </c>
      <c r="Q38" s="52">
        <f>Tabela1[[#This Row],[QUANT ENVIADA]]*Tabela1[[#This Row],[PREÇO UNITARIO]]</f>
        <v>160</v>
      </c>
      <c r="R38" s="55"/>
      <c r="S38" s="53">
        <f>Tabela1[[#This Row],[VALOR A PAGAR POR ITEM ]]-Tabela1[[#This Row],[PAGO]]</f>
        <v>160</v>
      </c>
      <c r="T38" s="54"/>
      <c r="U38" s="56">
        <f>Tabela1[[#This Row],[DIA DO PAGNTO ]]</f>
        <v>0</v>
      </c>
      <c r="V38" s="57"/>
      <c r="W38" s="54"/>
      <c r="X38" s="47"/>
    </row>
    <row r="39" spans="2:24" x14ac:dyDescent="0.25">
      <c r="B39" s="14">
        <v>44832</v>
      </c>
      <c r="C39" s="14" t="s">
        <v>144</v>
      </c>
      <c r="D39" s="48" t="s">
        <v>36</v>
      </c>
      <c r="E39" s="48">
        <v>5481</v>
      </c>
      <c r="F39" s="48" t="s">
        <v>144</v>
      </c>
      <c r="G39" s="48">
        <v>36</v>
      </c>
      <c r="H39" s="48"/>
      <c r="I39" s="49" t="s">
        <v>92</v>
      </c>
      <c r="J39" s="49"/>
      <c r="K39" s="66">
        <v>24</v>
      </c>
      <c r="L39" s="47">
        <v>45291</v>
      </c>
      <c r="M39" s="47">
        <v>44972</v>
      </c>
      <c r="N39" s="48">
        <v>36</v>
      </c>
      <c r="O39" s="51">
        <f t="shared" si="5"/>
        <v>0</v>
      </c>
      <c r="P39" s="75" t="str">
        <f>IF(L39="","",IF(AND(L39&lt;'[1]Gerenciador de compras'!$B$3,O39&gt;=1),"PED. ATRASADO",IF(AND(L39='[1]Gerenciador de compras'!$B$3,O39=1),"DIA DA ENTREGA",IF(AND(L39&gt;'[1]Gerenciador de compras'!$B$3,O39&gt;=1),"EM PRODUÇÃO","ENTREGA COMPLETA"))))</f>
        <v>ENTREGA COMPLETA</v>
      </c>
      <c r="Q39" s="68">
        <f>Tabela1[[#This Row],[QUANT ENVIADA]]*Tabela1[[#This Row],[PREÇO UNITARIO]]</f>
        <v>864</v>
      </c>
      <c r="R39" s="69">
        <v>864</v>
      </c>
      <c r="S39" s="70">
        <f>Tabela1[[#This Row],[VALOR A PAGAR POR ITEM ]]-Tabela1[[#This Row],[PAGO]]</f>
        <v>0</v>
      </c>
      <c r="T39" s="71">
        <v>44853</v>
      </c>
      <c r="U39" s="72">
        <f>Tabela1[[#This Row],[DIA DO PAGNTO ]]</f>
        <v>44853</v>
      </c>
      <c r="V39" s="73"/>
      <c r="W39" s="71"/>
      <c r="X39" s="47"/>
    </row>
    <row r="40" spans="2:24" x14ac:dyDescent="0.25">
      <c r="B40" s="14">
        <v>44832</v>
      </c>
      <c r="C40" s="14" t="s">
        <v>144</v>
      </c>
      <c r="D40" s="48" t="s">
        <v>10</v>
      </c>
      <c r="E40" s="48">
        <v>5488</v>
      </c>
      <c r="F40" s="48" t="s">
        <v>123</v>
      </c>
      <c r="G40" s="48">
        <v>5</v>
      </c>
      <c r="H40" s="48"/>
      <c r="I40" s="49" t="s">
        <v>93</v>
      </c>
      <c r="J40" s="49"/>
      <c r="K40" s="66">
        <v>34.5</v>
      </c>
      <c r="L40" s="47">
        <v>45291</v>
      </c>
      <c r="M40" s="47"/>
      <c r="N40" s="48"/>
      <c r="O40" s="51">
        <f t="shared" si="5"/>
        <v>5</v>
      </c>
      <c r="P40" s="59" t="str">
        <f>IF(L40="","",IF(AND(L40&lt;'[1]Gerenciador de compras'!$B$3,O40&gt;=1),"PED. ATRASADO",IF(AND(L40='[1]Gerenciador de compras'!$B$3,O40=1),"DIA DA ENTREGA",IF(AND(L40&gt;'[1]Gerenciador de compras'!$B$3,O40&gt;=1),"EM PRODUÇÃO","ENTREGA COMPLETA"))))</f>
        <v>EM PRODUÇÃO</v>
      </c>
      <c r="Q40" s="68">
        <f>Tabela1[[#This Row],[QUANT ENVIADA]]*Tabela1[[#This Row],[PREÇO UNITARIO]]</f>
        <v>172.5</v>
      </c>
      <c r="R40" s="69">
        <v>172.5</v>
      </c>
      <c r="S40" s="70">
        <f>Tabela1[[#This Row],[VALOR A PAGAR POR ITEM ]]-Tabela1[[#This Row],[PAGO]]</f>
        <v>0</v>
      </c>
      <c r="T40" s="71">
        <v>45002</v>
      </c>
      <c r="U40" s="74">
        <f>Tabela1[[#This Row],[DIA DO PAGNTO ]]</f>
        <v>45002</v>
      </c>
      <c r="V40" s="73"/>
      <c r="W40" s="71"/>
      <c r="X40" s="47"/>
    </row>
    <row r="41" spans="2:24" x14ac:dyDescent="0.25">
      <c r="B41" s="14">
        <v>44847</v>
      </c>
      <c r="C41" s="14" t="s">
        <v>147</v>
      </c>
      <c r="D41" s="48" t="s">
        <v>11</v>
      </c>
      <c r="E41" s="48">
        <v>5529</v>
      </c>
      <c r="F41" s="48" t="s">
        <v>144</v>
      </c>
      <c r="G41" s="48">
        <v>1</v>
      </c>
      <c r="H41" s="48"/>
      <c r="I41" s="49" t="s">
        <v>45</v>
      </c>
      <c r="J41" s="49"/>
      <c r="K41" s="66">
        <v>485</v>
      </c>
      <c r="L41" s="47">
        <v>44936</v>
      </c>
      <c r="M41" s="47">
        <v>44942</v>
      </c>
      <c r="N41" s="48">
        <v>1</v>
      </c>
      <c r="O41" s="51">
        <f t="shared" ref="O41:O49" si="6">G41-N41</f>
        <v>0</v>
      </c>
      <c r="P41" s="75" t="str">
        <f>IF(L41="","",IF(AND(L41&lt;'[1]Gerenciador de compras'!$B$3,O41&gt;=1),"PED. ATRASADO",IF(AND(L41='[1]Gerenciador de compras'!$B$3,O41=1),"DIA DA ENTREGA",IF(AND(L41&gt;'[1]Gerenciador de compras'!$B$3,O41&gt;=1),"EM PRODUÇÃO","ENTREGA COMPLETA"))))</f>
        <v>ENTREGA COMPLETA</v>
      </c>
      <c r="Q41" s="68">
        <f>Tabela1[[#This Row],[QUANT ENVIADA]]*Tabela1[[#This Row],[PREÇO UNITARIO]]</f>
        <v>485</v>
      </c>
      <c r="R41" s="69">
        <v>485</v>
      </c>
      <c r="S41" s="70">
        <f>Tabela1[[#This Row],[VALOR A PAGAR POR ITEM ]]-Tabela1[[#This Row],[PAGO]]</f>
        <v>0</v>
      </c>
      <c r="T41" s="71">
        <v>44967</v>
      </c>
      <c r="U41" s="72">
        <f>Tabela1[[#This Row],[DIA DO PAGNTO ]]</f>
        <v>44967</v>
      </c>
      <c r="V41" s="73"/>
      <c r="W41" s="71"/>
      <c r="X41" s="47"/>
    </row>
    <row r="42" spans="2:24" x14ac:dyDescent="0.25">
      <c r="B42" s="14">
        <v>44847</v>
      </c>
      <c r="C42" s="47" t="s">
        <v>147</v>
      </c>
      <c r="D42" s="48" t="s">
        <v>11</v>
      </c>
      <c r="E42" s="48">
        <v>209</v>
      </c>
      <c r="F42" s="48" t="s">
        <v>128</v>
      </c>
      <c r="G42" s="48">
        <v>1</v>
      </c>
      <c r="H42" s="48"/>
      <c r="I42" s="49" t="s">
        <v>45</v>
      </c>
      <c r="J42" s="49"/>
      <c r="K42" s="66">
        <v>235</v>
      </c>
      <c r="L42" s="47">
        <v>44936</v>
      </c>
      <c r="M42" s="47">
        <v>44938</v>
      </c>
      <c r="N42" s="48">
        <v>1</v>
      </c>
      <c r="O42" s="51">
        <f t="shared" si="6"/>
        <v>0</v>
      </c>
      <c r="P42" s="75" t="str">
        <f>IF(L42="","",IF(AND(L42&lt;'[1]Gerenciador de compras'!$B$3,O42&gt;=1),"PED. ATRASADO",IF(AND(L42='[1]Gerenciador de compras'!$B$3,O42=1),"DIA DA ENTREGA",IF(AND(L42&gt;'[1]Gerenciador de compras'!$B$3,O42&gt;=1),"EM PRODUÇÃO","ENTREGA COMPLETA"))))</f>
        <v>ENTREGA COMPLETA</v>
      </c>
      <c r="Q42" s="68">
        <f>Tabela1[[#This Row],[QUANT ENVIADA]]*Tabela1[[#This Row],[PREÇO UNITARIO]]</f>
        <v>235</v>
      </c>
      <c r="R42" s="69">
        <v>235</v>
      </c>
      <c r="S42" s="70">
        <f>Tabela1[[#This Row],[VALOR A PAGAR POR ITEM ]]-Tabela1[[#This Row],[PAGO]]</f>
        <v>0</v>
      </c>
      <c r="T42" s="71">
        <v>44967</v>
      </c>
      <c r="U42" s="72">
        <f>Tabela1[[#This Row],[DIA DO PAGNTO ]]</f>
        <v>44967</v>
      </c>
      <c r="V42" s="73"/>
      <c r="W42" s="71"/>
      <c r="X42" s="47"/>
    </row>
    <row r="43" spans="2:24" x14ac:dyDescent="0.25">
      <c r="B43" s="14">
        <v>44847</v>
      </c>
      <c r="C43" s="47" t="s">
        <v>147</v>
      </c>
      <c r="D43" s="48" t="s">
        <v>11</v>
      </c>
      <c r="E43" s="48">
        <v>380</v>
      </c>
      <c r="F43" s="48" t="s">
        <v>127</v>
      </c>
      <c r="G43" s="48">
        <v>10</v>
      </c>
      <c r="H43" s="48"/>
      <c r="I43" s="49" t="s">
        <v>45</v>
      </c>
      <c r="J43" s="49"/>
      <c r="K43" s="66">
        <v>4.5</v>
      </c>
      <c r="L43" s="47">
        <v>44936</v>
      </c>
      <c r="M43" s="47">
        <v>44938</v>
      </c>
      <c r="N43" s="48">
        <v>10</v>
      </c>
      <c r="O43" s="51">
        <f t="shared" si="6"/>
        <v>0</v>
      </c>
      <c r="P43" s="75" t="str">
        <f>IF(L43="","",IF(AND(L43&lt;'[1]Gerenciador de compras'!$B$3,O43&gt;=1),"PED. ATRASADO",IF(AND(L43='[1]Gerenciador de compras'!$B$3,O43=1),"DIA DA ENTREGA",IF(AND(L43&gt;'[1]Gerenciador de compras'!$B$3,O43&gt;=1),"EM PRODUÇÃO","ENTREGA COMPLETA"))))</f>
        <v>ENTREGA COMPLETA</v>
      </c>
      <c r="Q43" s="68">
        <f>Tabela1[[#This Row],[QUANT ENVIADA]]*Tabela1[[#This Row],[PREÇO UNITARIO]]</f>
        <v>45</v>
      </c>
      <c r="R43" s="69">
        <v>45</v>
      </c>
      <c r="S43" s="70">
        <f>Tabela1[[#This Row],[VALOR A PAGAR POR ITEM ]]-Tabela1[[#This Row],[PAGO]]</f>
        <v>0</v>
      </c>
      <c r="T43" s="71">
        <v>44967</v>
      </c>
      <c r="U43" s="72">
        <f>Tabela1[[#This Row],[DIA DO PAGNTO ]]</f>
        <v>44967</v>
      </c>
      <c r="V43" s="73"/>
      <c r="W43" s="71"/>
      <c r="X43" s="47"/>
    </row>
    <row r="44" spans="2:24" x14ac:dyDescent="0.25">
      <c r="B44" s="14">
        <v>44853</v>
      </c>
      <c r="C44" s="47" t="s">
        <v>146</v>
      </c>
      <c r="D44" s="48" t="s">
        <v>11</v>
      </c>
      <c r="E44" s="48">
        <v>5541</v>
      </c>
      <c r="F44" s="48" t="s">
        <v>129</v>
      </c>
      <c r="G44" s="48">
        <v>26</v>
      </c>
      <c r="H44" s="48"/>
      <c r="I44" s="49" t="s">
        <v>95</v>
      </c>
      <c r="J44" s="49"/>
      <c r="K44" s="66">
        <v>12</v>
      </c>
      <c r="L44" s="47">
        <v>44926</v>
      </c>
      <c r="M44" s="47">
        <v>44914</v>
      </c>
      <c r="N44" s="48">
        <v>26</v>
      </c>
      <c r="O44" s="51">
        <f t="shared" si="6"/>
        <v>0</v>
      </c>
      <c r="P44" s="75" t="str">
        <f>IF(L44="","",IF(AND(L44&lt;'[1]Gerenciador de compras'!$B$3,O44&gt;=1),"PED. ATRASADO",IF(AND(L44='[1]Gerenciador de compras'!$B$3,O44=1),"DIA DA ENTREGA",IF(AND(L44&gt;'[1]Gerenciador de compras'!$B$3,O44&gt;=1),"EM PRODUÇÃO","ENTREGA COMPLETA"))))</f>
        <v>ENTREGA COMPLETA</v>
      </c>
      <c r="Q44" s="68">
        <f>Tabela1[[#This Row],[QUANT ENVIADA]]*Tabela1[[#This Row],[PREÇO UNITARIO]]</f>
        <v>312</v>
      </c>
      <c r="R44" s="69">
        <v>312</v>
      </c>
      <c r="S44" s="70">
        <f>Tabela1[[#This Row],[VALOR A PAGAR POR ITEM ]]-Tabela1[[#This Row],[PAGO]]</f>
        <v>0</v>
      </c>
      <c r="T44" s="71">
        <v>44936</v>
      </c>
      <c r="U44" s="72">
        <f>Tabela1[[#This Row],[DIA DO PAGNTO ]]</f>
        <v>44936</v>
      </c>
      <c r="V44" s="73"/>
      <c r="W44" s="71"/>
      <c r="X44" s="47"/>
    </row>
    <row r="45" spans="2:24" x14ac:dyDescent="0.25">
      <c r="B45" s="14">
        <v>44853</v>
      </c>
      <c r="C45" s="14" t="s">
        <v>146</v>
      </c>
      <c r="D45" s="48" t="s">
        <v>11</v>
      </c>
      <c r="E45" s="48">
        <v>5540</v>
      </c>
      <c r="F45" s="48" t="s">
        <v>129</v>
      </c>
      <c r="G45" s="48">
        <v>24</v>
      </c>
      <c r="H45" s="48"/>
      <c r="I45" s="49" t="s">
        <v>96</v>
      </c>
      <c r="J45" s="49"/>
      <c r="K45" s="66">
        <v>23</v>
      </c>
      <c r="L45" s="47">
        <v>44926</v>
      </c>
      <c r="M45" s="47">
        <v>44914</v>
      </c>
      <c r="N45" s="48">
        <v>24</v>
      </c>
      <c r="O45" s="51">
        <f t="shared" si="6"/>
        <v>0</v>
      </c>
      <c r="P45" s="75" t="str">
        <f>IF(L45="","",IF(AND(L45&lt;'[1]Gerenciador de compras'!$B$3,O45&gt;=1),"PED. ATRASADO",IF(AND(L45='[1]Gerenciador de compras'!$B$3,O45=1),"DIA DA ENTREGA",IF(AND(L45&gt;'[1]Gerenciador de compras'!$B$3,O45&gt;=1),"EM PRODUÇÃO","ENTREGA COMPLETA"))))</f>
        <v>ENTREGA COMPLETA</v>
      </c>
      <c r="Q45" s="68">
        <f>Tabela1[[#This Row],[QUANT ENVIADA]]*Tabela1[[#This Row],[PREÇO UNITARIO]]</f>
        <v>552</v>
      </c>
      <c r="R45" s="69">
        <v>552</v>
      </c>
      <c r="S45" s="70">
        <f>Tabela1[[#This Row],[VALOR A PAGAR POR ITEM ]]-Tabela1[[#This Row],[PAGO]]</f>
        <v>0</v>
      </c>
      <c r="T45" s="71">
        <v>44936</v>
      </c>
      <c r="U45" s="72">
        <f>Tabela1[[#This Row],[DIA DO PAGNTO ]]</f>
        <v>44936</v>
      </c>
      <c r="V45" s="73"/>
      <c r="W45" s="71"/>
      <c r="X45" s="47"/>
    </row>
    <row r="46" spans="2:24" x14ac:dyDescent="0.25">
      <c r="B46" s="14">
        <v>44853</v>
      </c>
      <c r="C46" s="14" t="s">
        <v>146</v>
      </c>
      <c r="D46" s="48" t="s">
        <v>36</v>
      </c>
      <c r="E46" s="48">
        <v>5542</v>
      </c>
      <c r="F46" s="48" t="s">
        <v>129</v>
      </c>
      <c r="G46" s="48">
        <v>22</v>
      </c>
      <c r="H46" s="48"/>
      <c r="I46" s="49" t="s">
        <v>43</v>
      </c>
      <c r="J46" s="49"/>
      <c r="K46" s="66">
        <v>20</v>
      </c>
      <c r="L46" s="47">
        <v>45291</v>
      </c>
      <c r="M46" s="47">
        <v>44942</v>
      </c>
      <c r="N46" s="48">
        <v>22</v>
      </c>
      <c r="O46" s="51">
        <f t="shared" si="6"/>
        <v>0</v>
      </c>
      <c r="P46" s="75" t="str">
        <f>IF(L46="","",IF(AND(L46&lt;'[1]Gerenciador de compras'!$B$3,O46&gt;=1),"PED. ATRASADO",IF(AND(L46='[1]Gerenciador de compras'!$B$3,O46=1),"DIA DA ENTREGA",IF(AND(L46&gt;'[1]Gerenciador de compras'!$B$3,O46&gt;=1),"EM PRODUÇÃO","ENTREGA COMPLETA"))))</f>
        <v>ENTREGA COMPLETA</v>
      </c>
      <c r="Q46" s="68">
        <f>Tabela1[[#This Row],[QUANT ENVIADA]]*Tabela1[[#This Row],[PREÇO UNITARIO]]</f>
        <v>440</v>
      </c>
      <c r="R46" s="69"/>
      <c r="S46" s="70">
        <f>Tabela1[[#This Row],[VALOR A PAGAR POR ITEM ]]-Tabela1[[#This Row],[PAGO]]</f>
        <v>440</v>
      </c>
      <c r="T46" s="71"/>
      <c r="U46" s="72">
        <f>Tabela1[[#This Row],[DIA DO PAGNTO ]]</f>
        <v>0</v>
      </c>
      <c r="V46" s="73"/>
      <c r="W46" s="71"/>
      <c r="X46" s="47" t="s">
        <v>118</v>
      </c>
    </row>
    <row r="47" spans="2:24" x14ac:dyDescent="0.25">
      <c r="B47" s="14">
        <v>44853</v>
      </c>
      <c r="C47" s="14" t="s">
        <v>144</v>
      </c>
      <c r="D47" s="48" t="s">
        <v>36</v>
      </c>
      <c r="E47" s="48">
        <v>5543</v>
      </c>
      <c r="F47" s="48" t="s">
        <v>129</v>
      </c>
      <c r="G47" s="48">
        <v>15</v>
      </c>
      <c r="H47" s="48"/>
      <c r="I47" s="49" t="s">
        <v>41</v>
      </c>
      <c r="J47" s="49"/>
      <c r="K47" s="66">
        <v>20</v>
      </c>
      <c r="L47" s="47">
        <v>45291</v>
      </c>
      <c r="M47" s="47">
        <v>44956</v>
      </c>
      <c r="N47" s="48">
        <v>15</v>
      </c>
      <c r="O47" s="51">
        <f t="shared" si="6"/>
        <v>0</v>
      </c>
      <c r="P47" s="75" t="str">
        <f>IF(L47="","",IF(AND(L47&lt;'[1]Gerenciador de compras'!$B$3,O47&gt;=1),"PED. ATRASADO",IF(AND(L47='[1]Gerenciador de compras'!$B$3,O47=1),"DIA DA ENTREGA",IF(AND(L47&gt;'[1]Gerenciador de compras'!$B$3,O47&gt;=1),"EM PRODUÇÃO","ENTREGA COMPLETA"))))</f>
        <v>ENTREGA COMPLETA</v>
      </c>
      <c r="Q47" s="68">
        <f>Tabela1[[#This Row],[QUANT ENVIADA]]*Tabela1[[#This Row],[PREÇO UNITARIO]]</f>
        <v>300</v>
      </c>
      <c r="R47" s="69">
        <v>300</v>
      </c>
      <c r="S47" s="70">
        <f>Tabela1[[#This Row],[VALOR A PAGAR POR ITEM ]]-Tabela1[[#This Row],[PAGO]]</f>
        <v>0</v>
      </c>
      <c r="T47" s="71">
        <v>44940</v>
      </c>
      <c r="U47" s="72">
        <f>Tabela1[[#This Row],[DIA DO PAGNTO ]]</f>
        <v>44940</v>
      </c>
      <c r="V47" s="73"/>
      <c r="W47" s="71"/>
      <c r="X47" s="47"/>
    </row>
    <row r="48" spans="2:24" x14ac:dyDescent="0.25">
      <c r="B48" s="14">
        <v>44853</v>
      </c>
      <c r="C48" s="14" t="s">
        <v>144</v>
      </c>
      <c r="D48" s="48" t="s">
        <v>36</v>
      </c>
      <c r="E48" s="48">
        <v>5544</v>
      </c>
      <c r="F48" s="48" t="s">
        <v>129</v>
      </c>
      <c r="G48" s="48">
        <v>12</v>
      </c>
      <c r="H48" s="48"/>
      <c r="I48" s="49" t="s">
        <v>42</v>
      </c>
      <c r="J48" s="49"/>
      <c r="K48" s="66">
        <v>20</v>
      </c>
      <c r="L48" s="47">
        <v>45291</v>
      </c>
      <c r="M48" s="47">
        <v>44942</v>
      </c>
      <c r="N48" s="48">
        <v>12</v>
      </c>
      <c r="O48" s="51">
        <f t="shared" si="6"/>
        <v>0</v>
      </c>
      <c r="P48" s="75" t="str">
        <f>IF(L48="","",IF(AND(L48&lt;'[1]Gerenciador de compras'!$B$3,O48&gt;=1),"PED. ATRASADO",IF(AND(L48='[1]Gerenciador de compras'!$B$3,O48=1),"DIA DA ENTREGA",IF(AND(L48&gt;'[1]Gerenciador de compras'!$B$3,O48&gt;=1),"EM PRODUÇÃO","ENTREGA COMPLETA"))))</f>
        <v>ENTREGA COMPLETA</v>
      </c>
      <c r="Q48" s="68">
        <f>Tabela1[[#This Row],[QUANT ENVIADA]]*Tabela1[[#This Row],[PREÇO UNITARIO]]</f>
        <v>240</v>
      </c>
      <c r="R48" s="69"/>
      <c r="S48" s="70">
        <f>Tabela1[[#This Row],[VALOR A PAGAR POR ITEM ]]-Tabela1[[#This Row],[PAGO]]</f>
        <v>240</v>
      </c>
      <c r="T48" s="71"/>
      <c r="U48" s="72">
        <f>Tabela1[[#This Row],[DIA DO PAGNTO ]]</f>
        <v>0</v>
      </c>
      <c r="V48" s="73"/>
      <c r="W48" s="71"/>
      <c r="X48" s="47" t="s">
        <v>115</v>
      </c>
    </row>
    <row r="49" spans="2:24" x14ac:dyDescent="0.25">
      <c r="B49" s="14">
        <v>44853</v>
      </c>
      <c r="C49" s="14" t="s">
        <v>144</v>
      </c>
      <c r="D49" s="48" t="s">
        <v>36</v>
      </c>
      <c r="E49" s="48">
        <v>5545</v>
      </c>
      <c r="F49" s="48" t="s">
        <v>129</v>
      </c>
      <c r="G49" s="48">
        <v>21</v>
      </c>
      <c r="H49" s="48"/>
      <c r="I49" s="49" t="s">
        <v>44</v>
      </c>
      <c r="J49" s="49"/>
      <c r="K49" s="66">
        <v>20</v>
      </c>
      <c r="L49" s="47">
        <v>45291</v>
      </c>
      <c r="M49" s="47">
        <v>44942</v>
      </c>
      <c r="N49" s="48">
        <v>21</v>
      </c>
      <c r="O49" s="51">
        <f t="shared" si="6"/>
        <v>0</v>
      </c>
      <c r="P49" s="75" t="str">
        <f>IF(L49="","",IF(AND(L49&lt;'[1]Gerenciador de compras'!$B$3,O49&gt;=1),"PED. ATRASADO",IF(AND(L49='[1]Gerenciador de compras'!$B$3,O49=1),"DIA DA ENTREGA",IF(AND(L49&gt;'[1]Gerenciador de compras'!$B$3,O49&gt;=1),"EM PRODUÇÃO","ENTREGA COMPLETA"))))</f>
        <v>ENTREGA COMPLETA</v>
      </c>
      <c r="Q49" s="68">
        <f>Tabela1[[#This Row],[QUANT ENVIADA]]*Tabela1[[#This Row],[PREÇO UNITARIO]]</f>
        <v>420</v>
      </c>
      <c r="R49" s="69"/>
      <c r="S49" s="70">
        <f>Tabela1[[#This Row],[VALOR A PAGAR POR ITEM ]]-Tabela1[[#This Row],[PAGO]]</f>
        <v>420</v>
      </c>
      <c r="T49" s="71"/>
      <c r="U49" s="72">
        <f>Tabela1[[#This Row],[DIA DO PAGNTO ]]</f>
        <v>0</v>
      </c>
      <c r="V49" s="73"/>
      <c r="W49" s="71"/>
      <c r="X49" s="47" t="s">
        <v>115</v>
      </c>
    </row>
    <row r="50" spans="2:24" x14ac:dyDescent="0.25">
      <c r="B50" s="14">
        <v>44888</v>
      </c>
      <c r="C50" s="47" t="s">
        <v>147</v>
      </c>
      <c r="D50" s="48" t="s">
        <v>26</v>
      </c>
      <c r="E50" s="48">
        <v>5613</v>
      </c>
      <c r="F50" s="48" t="s">
        <v>125</v>
      </c>
      <c r="G50" s="48">
        <v>51</v>
      </c>
      <c r="H50" s="48"/>
      <c r="I50" s="49" t="s">
        <v>100</v>
      </c>
      <c r="J50" s="49"/>
      <c r="K50" s="66">
        <v>10</v>
      </c>
      <c r="L50" s="47">
        <v>44926</v>
      </c>
      <c r="M50" s="47">
        <v>44903</v>
      </c>
      <c r="N50" s="48">
        <v>51</v>
      </c>
      <c r="O50" s="51">
        <f t="shared" ref="O50:O51" si="7">G50-N50</f>
        <v>0</v>
      </c>
      <c r="P50" s="75" t="str">
        <f>IF(L50="","",IF(AND(L50&lt;'[1]Gerenciador de compras'!$B$3,O50&gt;=1),"PED. ATRASADO",IF(AND(L50='[1]Gerenciador de compras'!$B$3,O50=1),"DIA DA ENTREGA",IF(AND(L50&gt;'[1]Gerenciador de compras'!$B$3,O50&gt;=1),"EM PRODUÇÃO","ENTREGA COMPLETA"))))</f>
        <v>ENTREGA COMPLETA</v>
      </c>
      <c r="Q50" s="68">
        <f>Tabela1[[#This Row],[QUANT ENVIADA]]*Tabela1[[#This Row],[PREÇO UNITARIO]]</f>
        <v>510</v>
      </c>
      <c r="R50" s="69">
        <v>510</v>
      </c>
      <c r="S50" s="70">
        <f>Tabela1[[#This Row],[VALOR A PAGAR POR ITEM ]]-Tabela1[[#This Row],[PAGO]]</f>
        <v>0</v>
      </c>
      <c r="T50" s="71">
        <v>44930</v>
      </c>
      <c r="U50" s="74">
        <f>Tabela1[[#This Row],[DIA DO PAGNTO ]]</f>
        <v>44930</v>
      </c>
      <c r="V50" s="73"/>
      <c r="W50" s="71"/>
      <c r="X50" s="47"/>
    </row>
    <row r="51" spans="2:24" x14ac:dyDescent="0.25">
      <c r="B51" s="14">
        <v>44895</v>
      </c>
      <c r="C51" s="47" t="s">
        <v>147</v>
      </c>
      <c r="D51" s="48" t="s">
        <v>26</v>
      </c>
      <c r="E51" s="48">
        <v>5655</v>
      </c>
      <c r="F51" s="48" t="s">
        <v>126</v>
      </c>
      <c r="G51" s="48">
        <v>37</v>
      </c>
      <c r="H51" s="48"/>
      <c r="I51" s="49" t="s">
        <v>83</v>
      </c>
      <c r="J51" s="49"/>
      <c r="K51" s="66">
        <v>10</v>
      </c>
      <c r="L51" s="47">
        <v>44926</v>
      </c>
      <c r="M51" s="47">
        <v>44924</v>
      </c>
      <c r="N51" s="48">
        <v>37</v>
      </c>
      <c r="O51" s="51">
        <f t="shared" si="7"/>
        <v>0</v>
      </c>
      <c r="P51" s="75" t="str">
        <f>IF(L51="","",IF(AND(L51&lt;'[1]Gerenciador de compras'!$B$3,O51&gt;=1),"PED. ATRASADO",IF(AND(L51='[1]Gerenciador de compras'!$B$3,O51=1),"DIA DA ENTREGA",IF(AND(L51&gt;'[1]Gerenciador de compras'!$B$3,O51&gt;=1),"EM PRODUÇÃO","ENTREGA COMPLETA"))))</f>
        <v>ENTREGA COMPLETA</v>
      </c>
      <c r="Q51" s="68">
        <f>Tabela1[[#This Row],[QUANT ENVIADA]]*Tabela1[[#This Row],[PREÇO UNITARIO]]</f>
        <v>370</v>
      </c>
      <c r="R51" s="69">
        <v>370</v>
      </c>
      <c r="S51" s="70">
        <f>Tabela1[[#This Row],[VALOR A PAGAR POR ITEM ]]-Tabela1[[#This Row],[PAGO]]</f>
        <v>0</v>
      </c>
      <c r="T51" s="71">
        <v>44930</v>
      </c>
      <c r="U51" s="74">
        <f>Tabela1[[#This Row],[DIA DO PAGNTO ]]</f>
        <v>44930</v>
      </c>
      <c r="V51" s="73"/>
      <c r="W51" s="71"/>
      <c r="X51" s="47"/>
    </row>
    <row r="52" spans="2:24" x14ac:dyDescent="0.25">
      <c r="B52" s="14">
        <v>44896</v>
      </c>
      <c r="C52" s="47" t="s">
        <v>146</v>
      </c>
      <c r="D52" s="48" t="s">
        <v>11</v>
      </c>
      <c r="E52" s="48">
        <v>5661</v>
      </c>
      <c r="F52" s="48" t="s">
        <v>126</v>
      </c>
      <c r="G52" s="48">
        <v>67</v>
      </c>
      <c r="H52" s="48"/>
      <c r="I52" s="49" t="s">
        <v>102</v>
      </c>
      <c r="J52" s="49"/>
      <c r="K52" s="66">
        <v>4</v>
      </c>
      <c r="L52" s="47">
        <v>44926</v>
      </c>
      <c r="M52" s="47">
        <v>44918</v>
      </c>
      <c r="N52" s="48">
        <v>67</v>
      </c>
      <c r="O52" s="51">
        <f t="shared" ref="O52:O54" si="8">G52-N52</f>
        <v>0</v>
      </c>
      <c r="P52" s="75" t="str">
        <f>IF(L52="","",IF(AND(L52&lt;'[1]Gerenciador de compras'!$B$3,O52&gt;=1),"PED. ATRASADO",IF(AND(L52='[1]Gerenciador de compras'!$B$3,O52=1),"DIA DA ENTREGA",IF(AND(L52&gt;'[1]Gerenciador de compras'!$B$3,O52&gt;=1),"EM PRODUÇÃO","ENTREGA COMPLETA"))))</f>
        <v>ENTREGA COMPLETA</v>
      </c>
      <c r="Q52" s="68">
        <f>Tabela1[[#This Row],[QUANT ENVIADA]]*Tabela1[[#This Row],[PREÇO UNITARIO]]</f>
        <v>268</v>
      </c>
      <c r="R52" s="69">
        <v>268</v>
      </c>
      <c r="S52" s="70">
        <f>Tabela1[[#This Row],[VALOR A PAGAR POR ITEM ]]-Tabela1[[#This Row],[PAGO]]</f>
        <v>0</v>
      </c>
      <c r="T52" s="71">
        <v>44936</v>
      </c>
      <c r="U52" s="74">
        <f>Tabela1[[#This Row],[DIA DO PAGNTO ]]</f>
        <v>44936</v>
      </c>
      <c r="V52" s="73"/>
      <c r="W52" s="71"/>
      <c r="X52" s="47"/>
    </row>
    <row r="53" spans="2:24" x14ac:dyDescent="0.25">
      <c r="B53" s="14">
        <v>44896</v>
      </c>
      <c r="C53" s="14" t="s">
        <v>146</v>
      </c>
      <c r="D53" s="48" t="s">
        <v>11</v>
      </c>
      <c r="E53" s="48">
        <v>5662</v>
      </c>
      <c r="F53" s="48" t="s">
        <v>126</v>
      </c>
      <c r="G53" s="48">
        <v>6</v>
      </c>
      <c r="H53" s="48"/>
      <c r="I53" s="49" t="s">
        <v>102</v>
      </c>
      <c r="J53" s="49"/>
      <c r="K53" s="66">
        <v>4</v>
      </c>
      <c r="L53" s="47">
        <v>44926</v>
      </c>
      <c r="M53" s="47">
        <v>44918</v>
      </c>
      <c r="N53" s="48">
        <v>6</v>
      </c>
      <c r="O53" s="51">
        <f t="shared" si="8"/>
        <v>0</v>
      </c>
      <c r="P53" s="75" t="str">
        <f>IF(L53="","",IF(AND(L53&lt;'[1]Gerenciador de compras'!$B$3,O53&gt;=1),"PED. ATRASADO",IF(AND(L53='[1]Gerenciador de compras'!$B$3,O53=1),"DIA DA ENTREGA",IF(AND(L53&gt;'[1]Gerenciador de compras'!$B$3,O53&gt;=1),"EM PRODUÇÃO","ENTREGA COMPLETA"))))</f>
        <v>ENTREGA COMPLETA</v>
      </c>
      <c r="Q53" s="68">
        <f>Tabela1[[#This Row],[QUANT ENVIADA]]*Tabela1[[#This Row],[PREÇO UNITARIO]]</f>
        <v>24</v>
      </c>
      <c r="R53" s="69">
        <v>24</v>
      </c>
      <c r="S53" s="70">
        <f>Tabela1[[#This Row],[VALOR A PAGAR POR ITEM ]]-Tabela1[[#This Row],[PAGO]]</f>
        <v>0</v>
      </c>
      <c r="T53" s="71">
        <v>44571</v>
      </c>
      <c r="U53" s="74">
        <f>Tabela1[[#This Row],[DIA DO PAGNTO ]]</f>
        <v>44571</v>
      </c>
      <c r="V53" s="73"/>
      <c r="W53" s="71"/>
      <c r="X53" s="47"/>
    </row>
    <row r="54" spans="2:24" x14ac:dyDescent="0.25">
      <c r="B54" s="14">
        <v>44896</v>
      </c>
      <c r="C54" s="14" t="s">
        <v>146</v>
      </c>
      <c r="D54" s="48" t="s">
        <v>11</v>
      </c>
      <c r="E54" s="48">
        <v>5665</v>
      </c>
      <c r="F54" s="48" t="s">
        <v>126</v>
      </c>
      <c r="G54" s="48">
        <v>17</v>
      </c>
      <c r="H54" s="48"/>
      <c r="I54" s="49" t="s">
        <v>66</v>
      </c>
      <c r="J54" s="49"/>
      <c r="K54" s="66">
        <v>12</v>
      </c>
      <c r="L54" s="47">
        <v>44926</v>
      </c>
      <c r="M54" s="47">
        <v>44918</v>
      </c>
      <c r="N54" s="48">
        <v>17</v>
      </c>
      <c r="O54" s="51">
        <f t="shared" si="8"/>
        <v>0</v>
      </c>
      <c r="P54" s="75" t="str">
        <f>IF(L54="","",IF(AND(L54&lt;'[1]Gerenciador de compras'!$B$3,O54&gt;=1),"PED. ATRASADO",IF(AND(L54='[1]Gerenciador de compras'!$B$3,O54=1),"DIA DA ENTREGA",IF(AND(L54&gt;'[1]Gerenciador de compras'!$B$3,O54&gt;=1),"EM PRODUÇÃO","ENTREGA COMPLETA"))))</f>
        <v>ENTREGA COMPLETA</v>
      </c>
      <c r="Q54" s="68">
        <f>Tabela1[[#This Row],[QUANT ENVIADA]]*Tabela1[[#This Row],[PREÇO UNITARIO]]</f>
        <v>204</v>
      </c>
      <c r="R54" s="69">
        <v>204</v>
      </c>
      <c r="S54" s="70">
        <f>Tabela1[[#This Row],[VALOR A PAGAR POR ITEM ]]-Tabela1[[#This Row],[PAGO]]</f>
        <v>0</v>
      </c>
      <c r="T54" s="71">
        <v>44936</v>
      </c>
      <c r="U54" s="74">
        <f>Tabela1[[#This Row],[DIA DO PAGNTO ]]</f>
        <v>44936</v>
      </c>
      <c r="V54" s="73"/>
      <c r="W54" s="71"/>
      <c r="X54" s="47"/>
    </row>
    <row r="55" spans="2:24" x14ac:dyDescent="0.25">
      <c r="B55" s="14">
        <v>44901</v>
      </c>
      <c r="C55" s="14" t="s">
        <v>147</v>
      </c>
      <c r="D55" s="48" t="s">
        <v>99</v>
      </c>
      <c r="E55" s="48">
        <v>5675</v>
      </c>
      <c r="F55" s="48" t="s">
        <v>129</v>
      </c>
      <c r="G55" s="48">
        <v>16</v>
      </c>
      <c r="H55" s="48"/>
      <c r="I55" s="49" t="s">
        <v>103</v>
      </c>
      <c r="J55" s="49"/>
      <c r="K55" s="66">
        <v>20</v>
      </c>
      <c r="L55" s="47">
        <v>45291</v>
      </c>
      <c r="M55" s="47">
        <v>44942</v>
      </c>
      <c r="N55" s="48">
        <v>16</v>
      </c>
      <c r="O55" s="51">
        <f t="shared" ref="O55" si="9">G55-N55</f>
        <v>0</v>
      </c>
      <c r="P55" s="75" t="str">
        <f>IF(L55="","",IF(AND(L55&lt;'[1]Gerenciador de compras'!$B$3,O55&gt;=1),"PED. ATRASADO",IF(AND(L55='[1]Gerenciador de compras'!$B$3,O55=1),"DIA DA ENTREGA",IF(AND(L55&gt;'[1]Gerenciador de compras'!$B$3,O55&gt;=1),"EM PRODUÇÃO","ENTREGA COMPLETA"))))</f>
        <v>ENTREGA COMPLETA</v>
      </c>
      <c r="Q55" s="68">
        <f>Tabela1[[#This Row],[QUANT ENVIADA]]*Tabela1[[#This Row],[PREÇO UNITARIO]]</f>
        <v>320</v>
      </c>
      <c r="R55" s="69">
        <v>320</v>
      </c>
      <c r="S55" s="70">
        <f>Tabela1[[#This Row],[VALOR A PAGAR POR ITEM ]]-Tabela1[[#This Row],[PAGO]]</f>
        <v>0</v>
      </c>
      <c r="T55" s="71">
        <v>44942</v>
      </c>
      <c r="U55" s="74">
        <f>Tabela1[[#This Row],[DIA DO PAGNTO ]]</f>
        <v>44942</v>
      </c>
      <c r="V55" s="73"/>
      <c r="W55" s="71"/>
      <c r="X55" s="47"/>
    </row>
    <row r="56" spans="2:24" x14ac:dyDescent="0.25">
      <c r="B56" s="14">
        <v>44902</v>
      </c>
      <c r="C56" s="47" t="s">
        <v>147</v>
      </c>
      <c r="D56" s="48" t="s">
        <v>99</v>
      </c>
      <c r="E56" s="48">
        <v>5678</v>
      </c>
      <c r="F56" s="48" t="s">
        <v>144</v>
      </c>
      <c r="G56" s="48">
        <v>31</v>
      </c>
      <c r="H56" s="48"/>
      <c r="I56" s="49" t="s">
        <v>104</v>
      </c>
      <c r="J56" s="49"/>
      <c r="K56" s="66">
        <v>68</v>
      </c>
      <c r="L56" s="47">
        <v>45291</v>
      </c>
      <c r="M56" s="47"/>
      <c r="N56" s="48"/>
      <c r="O56" s="51">
        <f t="shared" ref="O56:O58" si="10">G56-N56</f>
        <v>31</v>
      </c>
      <c r="P56" s="75" t="str">
        <f>IF(L56="","",IF(AND(L56&lt;'[1]Gerenciador de compras'!$B$3,O56&gt;=1),"PED. ATRASADO",IF(AND(L56='[1]Gerenciador de compras'!$B$3,O56=1),"DIA DA ENTREGA",IF(AND(L56&gt;'[1]Gerenciador de compras'!$B$3,O56&gt;=1),"EM PRODUÇÃO","ENTREGA COMPLETA"))))</f>
        <v>EM PRODUÇÃO</v>
      </c>
      <c r="Q56" s="68">
        <f>Tabela1[[#This Row],[QUANT ENVIADA]]*Tabela1[[#This Row],[PREÇO UNITARIO]]</f>
        <v>2108</v>
      </c>
      <c r="R56" s="69"/>
      <c r="S56" s="70">
        <f>Tabela1[[#This Row],[VALOR A PAGAR POR ITEM ]]-Tabela1[[#This Row],[PAGO]]</f>
        <v>2108</v>
      </c>
      <c r="T56" s="71"/>
      <c r="U56" s="74">
        <f>Tabela1[[#This Row],[DIA DO PAGNTO ]]</f>
        <v>0</v>
      </c>
      <c r="V56" s="73"/>
      <c r="W56" s="71"/>
      <c r="X56" s="47"/>
    </row>
    <row r="57" spans="2:24" x14ac:dyDescent="0.25">
      <c r="B57" s="14">
        <v>44910</v>
      </c>
      <c r="C57" s="47" t="s">
        <v>146</v>
      </c>
      <c r="D57" s="48" t="s">
        <v>11</v>
      </c>
      <c r="E57" s="48">
        <v>5681</v>
      </c>
      <c r="F57" s="48" t="s">
        <v>130</v>
      </c>
      <c r="G57" s="48">
        <v>19</v>
      </c>
      <c r="H57" s="48"/>
      <c r="I57" s="49" t="s">
        <v>98</v>
      </c>
      <c r="J57" s="49"/>
      <c r="K57" s="66">
        <v>4</v>
      </c>
      <c r="L57" s="47">
        <v>44926</v>
      </c>
      <c r="M57" s="47">
        <v>44908</v>
      </c>
      <c r="N57" s="48">
        <v>19</v>
      </c>
      <c r="O57" s="51">
        <f t="shared" si="10"/>
        <v>0</v>
      </c>
      <c r="P57" s="75" t="str">
        <f>IF(L57="","",IF(AND(L57&lt;'[1]Gerenciador de compras'!$B$3,O57&gt;=1),"PED. ATRASADO",IF(AND(L57='[1]Gerenciador de compras'!$B$3,O57=1),"DIA DA ENTREGA",IF(AND(L57&gt;'[1]Gerenciador de compras'!$B$3,O57&gt;=1),"EM PRODUÇÃO","ENTREGA COMPLETA"))))</f>
        <v>ENTREGA COMPLETA</v>
      </c>
      <c r="Q57" s="68">
        <f>Tabela1[[#This Row],[QUANT ENVIADA]]*Tabela1[[#This Row],[PREÇO UNITARIO]]</f>
        <v>76</v>
      </c>
      <c r="R57" s="69">
        <v>76</v>
      </c>
      <c r="S57" s="70">
        <f>Tabela1[[#This Row],[VALOR A PAGAR POR ITEM ]]-Tabela1[[#This Row],[PAGO]]</f>
        <v>0</v>
      </c>
      <c r="T57" s="71">
        <v>44936</v>
      </c>
      <c r="U57" s="74">
        <f>Tabela1[[#This Row],[DIA DO PAGNTO ]]</f>
        <v>44936</v>
      </c>
      <c r="V57" s="73"/>
      <c r="W57" s="71"/>
      <c r="X57" s="47"/>
    </row>
    <row r="58" spans="2:24" x14ac:dyDescent="0.25">
      <c r="B58" s="14">
        <v>44904</v>
      </c>
      <c r="C58" s="14" t="s">
        <v>146</v>
      </c>
      <c r="D58" s="48" t="s">
        <v>10</v>
      </c>
      <c r="E58" s="48">
        <v>5688</v>
      </c>
      <c r="F58" s="48" t="s">
        <v>129</v>
      </c>
      <c r="G58" s="48">
        <v>4</v>
      </c>
      <c r="H58" s="48"/>
      <c r="I58" s="49" t="s">
        <v>94</v>
      </c>
      <c r="J58" s="49"/>
      <c r="K58" s="66">
        <v>2.5</v>
      </c>
      <c r="L58" s="47">
        <v>45291</v>
      </c>
      <c r="M58" s="47"/>
      <c r="N58" s="48"/>
      <c r="O58" s="51">
        <f t="shared" si="10"/>
        <v>4</v>
      </c>
      <c r="P58" s="59" t="str">
        <f>IF(L58="","",IF(AND(L58&lt;'[1]Gerenciador de compras'!$B$3,O58&gt;=1),"PED. ATRASADO",IF(AND(L58='[1]Gerenciador de compras'!$B$3,O58=1),"DIA DA ENTREGA",IF(AND(L58&gt;'[1]Gerenciador de compras'!$B$3,O58&gt;=1),"EM PRODUÇÃO","ENTREGA COMPLETA"))))</f>
        <v>EM PRODUÇÃO</v>
      </c>
      <c r="Q58" s="68">
        <f>Tabela1[[#This Row],[QUANT ENVIADA]]*Tabela1[[#This Row],[PREÇO UNITARIO]]</f>
        <v>10</v>
      </c>
      <c r="R58" s="69">
        <v>10</v>
      </c>
      <c r="S58" s="70">
        <f>Tabela1[[#This Row],[VALOR A PAGAR POR ITEM ]]-Tabela1[[#This Row],[PAGO]]</f>
        <v>0</v>
      </c>
      <c r="T58" s="71">
        <v>44946</v>
      </c>
      <c r="U58" s="74">
        <f>Tabela1[[#This Row],[DIA DO PAGNTO ]]</f>
        <v>44946</v>
      </c>
      <c r="V58" s="73"/>
      <c r="W58" s="71"/>
      <c r="X58" s="47"/>
    </row>
    <row r="59" spans="2:24" x14ac:dyDescent="0.25">
      <c r="B59" s="14">
        <v>44910</v>
      </c>
      <c r="C59" s="14" t="s">
        <v>144</v>
      </c>
      <c r="D59" s="48" t="s">
        <v>11</v>
      </c>
      <c r="E59" s="48">
        <v>5700</v>
      </c>
      <c r="F59" s="48" t="s">
        <v>131</v>
      </c>
      <c r="G59" s="48">
        <v>10</v>
      </c>
      <c r="H59" s="48"/>
      <c r="I59" s="49" t="s">
        <v>105</v>
      </c>
      <c r="J59" s="49"/>
      <c r="K59" s="66">
        <v>4</v>
      </c>
      <c r="L59" s="47">
        <v>45291</v>
      </c>
      <c r="M59" s="47">
        <v>44914</v>
      </c>
      <c r="N59" s="48">
        <v>10</v>
      </c>
      <c r="O59" s="51">
        <f t="shared" ref="O59:O65" si="11">G59-N59</f>
        <v>0</v>
      </c>
      <c r="P59" s="75" t="str">
        <f>IF(L59="","",IF(AND(L59&lt;'[1]Gerenciador de compras'!$B$3,O59&gt;=1),"PED. ATRASADO",IF(AND(L59='[1]Gerenciador de compras'!$B$3,O59=1),"DIA DA ENTREGA",IF(AND(L59&gt;'[1]Gerenciador de compras'!$B$3,O59&gt;=1),"EM PRODUÇÃO","ENTREGA COMPLETA"))))</f>
        <v>ENTREGA COMPLETA</v>
      </c>
      <c r="Q59" s="68">
        <f>Tabela1[[#This Row],[QUANT ENVIADA]]*Tabela1[[#This Row],[PREÇO UNITARIO]]</f>
        <v>40</v>
      </c>
      <c r="R59" s="69">
        <v>40</v>
      </c>
      <c r="S59" s="70">
        <f>Tabela1[[#This Row],[VALOR A PAGAR POR ITEM ]]-Tabela1[[#This Row],[PAGO]]</f>
        <v>0</v>
      </c>
      <c r="T59" s="71">
        <v>44936</v>
      </c>
      <c r="U59" s="74">
        <f>Tabela1[[#This Row],[DIA DO PAGNTO ]]</f>
        <v>44936</v>
      </c>
      <c r="V59" s="73"/>
      <c r="W59" s="71"/>
      <c r="X59" s="47"/>
    </row>
    <row r="60" spans="2:24" x14ac:dyDescent="0.25">
      <c r="B60" s="14">
        <v>44911</v>
      </c>
      <c r="C60" s="14" t="s">
        <v>144</v>
      </c>
      <c r="D60" s="48" t="s">
        <v>11</v>
      </c>
      <c r="E60" s="48">
        <v>5703</v>
      </c>
      <c r="F60" s="48" t="s">
        <v>132</v>
      </c>
      <c r="G60" s="48">
        <v>50</v>
      </c>
      <c r="H60" s="48"/>
      <c r="I60" s="49" t="s">
        <v>106</v>
      </c>
      <c r="J60" s="49"/>
      <c r="K60" s="66">
        <v>4</v>
      </c>
      <c r="L60" s="47">
        <v>44938</v>
      </c>
      <c r="M60" s="47">
        <v>44945</v>
      </c>
      <c r="N60" s="48">
        <v>50</v>
      </c>
      <c r="O60" s="51">
        <f t="shared" si="11"/>
        <v>0</v>
      </c>
      <c r="P60" s="75" t="str">
        <f>IF(L60="","",IF(AND(L60&lt;'[1]Gerenciador de compras'!$B$3,O60&gt;=1),"PED. ATRASADO",IF(AND(L60='[1]Gerenciador de compras'!$B$3,O60=1),"DIA DA ENTREGA",IF(AND(L60&gt;'[1]Gerenciador de compras'!$B$3,O60&gt;=1),"EM PRODUÇÃO","ENTREGA COMPLETA"))))</f>
        <v>ENTREGA COMPLETA</v>
      </c>
      <c r="Q60" s="68">
        <f>Tabela1[[#This Row],[QUANT ENVIADA]]*Tabela1[[#This Row],[PREÇO UNITARIO]]</f>
        <v>200</v>
      </c>
      <c r="R60" s="69">
        <v>200</v>
      </c>
      <c r="S60" s="70">
        <f>Tabela1[[#This Row],[VALOR A PAGAR POR ITEM ]]-Tabela1[[#This Row],[PAGO]]</f>
        <v>0</v>
      </c>
      <c r="T60" s="71">
        <v>44967</v>
      </c>
      <c r="U60" s="74">
        <f>Tabela1[[#This Row],[DIA DO PAGNTO ]]</f>
        <v>44967</v>
      </c>
      <c r="V60" s="73"/>
      <c r="W60" s="71"/>
      <c r="X60" s="47"/>
    </row>
    <row r="61" spans="2:24" x14ac:dyDescent="0.25">
      <c r="B61" s="14">
        <v>44911</v>
      </c>
      <c r="C61" s="14" t="s">
        <v>144</v>
      </c>
      <c r="D61" s="48" t="s">
        <v>99</v>
      </c>
      <c r="E61" s="48">
        <v>5705</v>
      </c>
      <c r="F61" s="48" t="s">
        <v>144</v>
      </c>
      <c r="G61" s="48">
        <v>30</v>
      </c>
      <c r="H61" s="48"/>
      <c r="I61" s="49" t="s">
        <v>107</v>
      </c>
      <c r="J61" s="49"/>
      <c r="K61" s="66">
        <v>48</v>
      </c>
      <c r="L61" s="47">
        <v>45291</v>
      </c>
      <c r="M61" s="47">
        <v>44956</v>
      </c>
      <c r="N61" s="48">
        <v>30</v>
      </c>
      <c r="O61" s="51">
        <f t="shared" si="11"/>
        <v>0</v>
      </c>
      <c r="P61" s="75" t="str">
        <f>IF(L61="","",IF(AND(L61&lt;'[1]Gerenciador de compras'!$B$3,O61&gt;=1),"PED. ATRASADO",IF(AND(L61='[1]Gerenciador de compras'!$B$3,O61=1),"DIA DA ENTREGA",IF(AND(L61&gt;'[1]Gerenciador de compras'!$B$3,O61&gt;=1),"EM PRODUÇÃO","ENTREGA COMPLETA"))))</f>
        <v>ENTREGA COMPLETA</v>
      </c>
      <c r="Q61" s="68">
        <f>Tabela1[[#This Row],[QUANT ENVIADA]]*Tabela1[[#This Row],[PREÇO UNITARIO]]</f>
        <v>1440</v>
      </c>
      <c r="R61" s="69"/>
      <c r="S61" s="70">
        <f>Tabela1[[#This Row],[VALOR A PAGAR POR ITEM ]]-Tabela1[[#This Row],[PAGO]]</f>
        <v>1440</v>
      </c>
      <c r="T61" s="71"/>
      <c r="U61" s="74">
        <f>Tabela1[[#This Row],[DIA DO PAGNTO ]]</f>
        <v>0</v>
      </c>
      <c r="V61" s="73"/>
      <c r="W61" s="71"/>
      <c r="X61" s="47"/>
    </row>
    <row r="62" spans="2:24" x14ac:dyDescent="0.25">
      <c r="B62" s="14">
        <v>44911</v>
      </c>
      <c r="C62" s="14" t="s">
        <v>144</v>
      </c>
      <c r="D62" s="48" t="s">
        <v>99</v>
      </c>
      <c r="E62" s="48">
        <v>5781</v>
      </c>
      <c r="F62" s="48" t="s">
        <v>144</v>
      </c>
      <c r="G62" s="48">
        <v>33</v>
      </c>
      <c r="H62" s="48"/>
      <c r="I62" s="49" t="s">
        <v>142</v>
      </c>
      <c r="J62" s="49"/>
      <c r="K62" s="66">
        <v>48</v>
      </c>
      <c r="L62" s="47">
        <v>45291</v>
      </c>
      <c r="M62" s="47"/>
      <c r="N62" s="48"/>
      <c r="O62" s="51">
        <f t="shared" si="11"/>
        <v>33</v>
      </c>
      <c r="P62" s="75" t="str">
        <f>IF(L62="","",IF(AND(L62&lt;'[1]Gerenciador de compras'!$B$3,O62&gt;=1),"PED. ATRASADO",IF(AND(L62='[1]Gerenciador de compras'!$B$3,O62=1),"DIA DA ENTREGA",IF(AND(L62&gt;'[1]Gerenciador de compras'!$B$3,O62&gt;=1),"EM PRODUÇÃO","ENTREGA COMPLETA"))))</f>
        <v>EM PRODUÇÃO</v>
      </c>
      <c r="Q62" s="68">
        <f>Tabela1[[#This Row],[QUANT ENVIADA]]*Tabela1[[#This Row],[PREÇO UNITARIO]]</f>
        <v>1584</v>
      </c>
      <c r="R62" s="69"/>
      <c r="S62" s="70">
        <f>Tabela1[[#This Row],[VALOR A PAGAR POR ITEM ]]-Tabela1[[#This Row],[PAGO]]</f>
        <v>1584</v>
      </c>
      <c r="T62" s="71"/>
      <c r="U62" s="74">
        <f>Tabela1[[#This Row],[DIA DO PAGNTO ]]</f>
        <v>0</v>
      </c>
      <c r="V62" s="73"/>
      <c r="W62" s="71"/>
      <c r="X62" s="47"/>
    </row>
    <row r="63" spans="2:24" x14ac:dyDescent="0.25">
      <c r="B63" s="14">
        <v>44911</v>
      </c>
      <c r="C63" s="14" t="s">
        <v>147</v>
      </c>
      <c r="D63" s="48" t="s">
        <v>11</v>
      </c>
      <c r="E63" s="48">
        <v>420</v>
      </c>
      <c r="F63" s="48" t="s">
        <v>127</v>
      </c>
      <c r="G63" s="48">
        <v>45</v>
      </c>
      <c r="H63" s="48"/>
      <c r="I63" s="49" t="s">
        <v>108</v>
      </c>
      <c r="J63" s="49"/>
      <c r="K63" s="66">
        <v>4</v>
      </c>
      <c r="L63" s="47">
        <v>44943</v>
      </c>
      <c r="M63" s="47">
        <v>44945</v>
      </c>
      <c r="N63" s="48">
        <v>45</v>
      </c>
      <c r="O63" s="51">
        <f t="shared" si="11"/>
        <v>0</v>
      </c>
      <c r="P63" s="75" t="str">
        <f>IF(L63="","",IF(AND(L63&lt;'[1]Gerenciador de compras'!$B$3,O63&gt;=1),"PED. ATRASADO",IF(AND(L63='[1]Gerenciador de compras'!$B$3,O63=1),"DIA DA ENTREGA",IF(AND(L63&gt;'[1]Gerenciador de compras'!$B$3,O63&gt;=1),"EM PRODUÇÃO","ENTREGA COMPLETA"))))</f>
        <v>ENTREGA COMPLETA</v>
      </c>
      <c r="Q63" s="68">
        <f>Tabela1[[#This Row],[QUANT ENVIADA]]*Tabela1[[#This Row],[PREÇO UNITARIO]]</f>
        <v>180</v>
      </c>
      <c r="R63" s="69">
        <v>180</v>
      </c>
      <c r="S63" s="70">
        <f>Tabela1[[#This Row],[VALOR A PAGAR POR ITEM ]]-Tabela1[[#This Row],[PAGO]]</f>
        <v>0</v>
      </c>
      <c r="T63" s="71">
        <v>44967</v>
      </c>
      <c r="U63" s="74">
        <f>Tabela1[[#This Row],[DIA DO PAGNTO ]]</f>
        <v>44967</v>
      </c>
      <c r="V63" s="73"/>
      <c r="W63" s="71"/>
      <c r="X63" s="47"/>
    </row>
    <row r="64" spans="2:24" x14ac:dyDescent="0.25">
      <c r="B64" s="14">
        <v>44911</v>
      </c>
      <c r="C64" s="47" t="s">
        <v>147</v>
      </c>
      <c r="D64" s="48" t="s">
        <v>11</v>
      </c>
      <c r="E64" s="48">
        <v>5707</v>
      </c>
      <c r="F64" s="48" t="s">
        <v>144</v>
      </c>
      <c r="G64" s="48">
        <v>105</v>
      </c>
      <c r="H64" s="48"/>
      <c r="I64" s="49" t="s">
        <v>108</v>
      </c>
      <c r="J64" s="49"/>
      <c r="K64" s="66">
        <v>4</v>
      </c>
      <c r="L64" s="47">
        <v>44943</v>
      </c>
      <c r="M64" s="47">
        <v>44945</v>
      </c>
      <c r="N64" s="48">
        <v>105</v>
      </c>
      <c r="O64" s="51">
        <f t="shared" si="11"/>
        <v>0</v>
      </c>
      <c r="P64" s="75" t="str">
        <f>IF(L64="","",IF(AND(L64&lt;'[1]Gerenciador de compras'!$B$3,O64&gt;=1),"PED. ATRASADO",IF(AND(L64='[1]Gerenciador de compras'!$B$3,O64=1),"DIA DA ENTREGA",IF(AND(L64&gt;'[1]Gerenciador de compras'!$B$3,O64&gt;=1),"EM PRODUÇÃO","ENTREGA COMPLETA"))))</f>
        <v>ENTREGA COMPLETA</v>
      </c>
      <c r="Q64" s="68">
        <f>Tabela1[[#This Row],[QUANT ENVIADA]]*Tabela1[[#This Row],[PREÇO UNITARIO]]</f>
        <v>420</v>
      </c>
      <c r="R64" s="69">
        <v>420</v>
      </c>
      <c r="S64" s="70">
        <f>Tabela1[[#This Row],[VALOR A PAGAR POR ITEM ]]-Tabela1[[#This Row],[PAGO]]</f>
        <v>0</v>
      </c>
      <c r="T64" s="71">
        <v>44967</v>
      </c>
      <c r="U64" s="74">
        <f>Tabela1[[#This Row],[DIA DO PAGNTO ]]</f>
        <v>44967</v>
      </c>
      <c r="V64" s="73"/>
      <c r="W64" s="71"/>
      <c r="X64" s="47"/>
    </row>
    <row r="65" spans="2:24" x14ac:dyDescent="0.25">
      <c r="B65" s="14">
        <v>44911</v>
      </c>
      <c r="C65" s="47" t="s">
        <v>147</v>
      </c>
      <c r="D65" s="48" t="s">
        <v>11</v>
      </c>
      <c r="E65" s="48">
        <v>239</v>
      </c>
      <c r="F65" s="48" t="s">
        <v>128</v>
      </c>
      <c r="G65" s="48">
        <v>45</v>
      </c>
      <c r="H65" s="48"/>
      <c r="I65" s="49" t="s">
        <v>108</v>
      </c>
      <c r="J65" s="49"/>
      <c r="K65" s="66">
        <v>4</v>
      </c>
      <c r="L65" s="47">
        <v>44943</v>
      </c>
      <c r="M65" s="47">
        <v>44945</v>
      </c>
      <c r="N65" s="48">
        <v>45</v>
      </c>
      <c r="O65" s="51">
        <f t="shared" si="11"/>
        <v>0</v>
      </c>
      <c r="P65" s="75" t="str">
        <f>IF(L65="","",IF(AND(L65&lt;'[1]Gerenciador de compras'!$B$3,O65&gt;=1),"PED. ATRASADO",IF(AND(L65='[1]Gerenciador de compras'!$B$3,O65=1),"DIA DA ENTREGA",IF(AND(L65&gt;'[1]Gerenciador de compras'!$B$3,O65&gt;=1),"EM PRODUÇÃO","ENTREGA COMPLETA"))))</f>
        <v>ENTREGA COMPLETA</v>
      </c>
      <c r="Q65" s="68">
        <f>Tabela1[[#This Row],[QUANT ENVIADA]]*Tabela1[[#This Row],[PREÇO UNITARIO]]</f>
        <v>180</v>
      </c>
      <c r="R65" s="69">
        <v>180</v>
      </c>
      <c r="S65" s="70">
        <f>Tabela1[[#This Row],[VALOR A PAGAR POR ITEM ]]-Tabela1[[#This Row],[PAGO]]</f>
        <v>0</v>
      </c>
      <c r="T65" s="71">
        <v>44967</v>
      </c>
      <c r="U65" s="74">
        <f>Tabela1[[#This Row],[DIA DO PAGNTO ]]</f>
        <v>44967</v>
      </c>
      <c r="V65" s="73"/>
      <c r="W65" s="71"/>
      <c r="X65" s="47"/>
    </row>
    <row r="66" spans="2:24" x14ac:dyDescent="0.25">
      <c r="B66" s="14">
        <v>44916</v>
      </c>
      <c r="C66" s="47" t="s">
        <v>146</v>
      </c>
      <c r="D66" s="48" t="s">
        <v>11</v>
      </c>
      <c r="E66" s="48">
        <v>5711</v>
      </c>
      <c r="F66" s="48" t="s">
        <v>144</v>
      </c>
      <c r="G66" s="48">
        <v>6</v>
      </c>
      <c r="H66" s="48"/>
      <c r="I66" s="49" t="s">
        <v>49</v>
      </c>
      <c r="J66" s="49"/>
      <c r="K66" s="66">
        <v>4</v>
      </c>
      <c r="L66" s="47">
        <v>45291</v>
      </c>
      <c r="M66" s="47">
        <v>44916</v>
      </c>
      <c r="N66" s="48">
        <v>6</v>
      </c>
      <c r="O66" s="51">
        <f t="shared" ref="O66:O72" si="12">G66-N66</f>
        <v>0</v>
      </c>
      <c r="P66" s="75" t="str">
        <f>IF(L66="","",IF(AND(L66&lt;'[1]Gerenciador de compras'!$B$3,O66&gt;=1),"PED. ATRASADO",IF(AND(L66='[1]Gerenciador de compras'!$B$3,O66=1),"DIA DA ENTREGA",IF(AND(L66&gt;'[1]Gerenciador de compras'!$B$3,O66&gt;=1),"EM PRODUÇÃO","ENTREGA COMPLETA"))))</f>
        <v>ENTREGA COMPLETA</v>
      </c>
      <c r="Q66" s="68">
        <f>Tabela1[[#This Row],[QUANT ENVIADA]]*Tabela1[[#This Row],[PREÇO UNITARIO]]</f>
        <v>24</v>
      </c>
      <c r="R66" s="69">
        <v>24</v>
      </c>
      <c r="S66" s="70">
        <f>Tabela1[[#This Row],[VALOR A PAGAR POR ITEM ]]-Tabela1[[#This Row],[PAGO]]</f>
        <v>0</v>
      </c>
      <c r="T66" s="71">
        <v>44936</v>
      </c>
      <c r="U66" s="74">
        <f>Tabela1[[#This Row],[DIA DO PAGNTO ]]</f>
        <v>44936</v>
      </c>
      <c r="V66" s="73"/>
      <c r="W66" s="71"/>
      <c r="X66" s="47"/>
    </row>
    <row r="67" spans="2:24" x14ac:dyDescent="0.25">
      <c r="B67" s="14">
        <v>44916</v>
      </c>
      <c r="C67" s="14" t="s">
        <v>146</v>
      </c>
      <c r="D67" s="48" t="s">
        <v>11</v>
      </c>
      <c r="E67" s="48">
        <v>5712</v>
      </c>
      <c r="F67" s="48" t="s">
        <v>144</v>
      </c>
      <c r="G67" s="48">
        <v>13</v>
      </c>
      <c r="H67" s="48"/>
      <c r="I67" s="49" t="s">
        <v>109</v>
      </c>
      <c r="J67" s="49"/>
      <c r="K67" s="66">
        <v>10</v>
      </c>
      <c r="L67" s="47">
        <v>45291</v>
      </c>
      <c r="M67" s="47">
        <v>44923</v>
      </c>
      <c r="N67" s="48">
        <v>13</v>
      </c>
      <c r="O67" s="51">
        <f t="shared" si="12"/>
        <v>0</v>
      </c>
      <c r="P67" s="75" t="str">
        <f>IF(L67="","",IF(AND(L67&lt;'[1]Gerenciador de compras'!$B$3,O67&gt;=1),"PED. ATRASADO",IF(AND(L67='[1]Gerenciador de compras'!$B$3,O67=1),"DIA DA ENTREGA",IF(AND(L67&gt;'[1]Gerenciador de compras'!$B$3,O67&gt;=1),"EM PRODUÇÃO","ENTREGA COMPLETA"))))</f>
        <v>ENTREGA COMPLETA</v>
      </c>
      <c r="Q67" s="68">
        <f>Tabela1[[#This Row],[QUANT ENVIADA]]*Tabela1[[#This Row],[PREÇO UNITARIO]]</f>
        <v>130</v>
      </c>
      <c r="R67" s="69">
        <v>130</v>
      </c>
      <c r="S67" s="70">
        <f>Tabela1[[#This Row],[VALOR A PAGAR POR ITEM ]]-Tabela1[[#This Row],[PAGO]]</f>
        <v>0</v>
      </c>
      <c r="T67" s="71">
        <v>44936</v>
      </c>
      <c r="U67" s="74">
        <f>Tabela1[[#This Row],[DIA DO PAGNTO ]]</f>
        <v>44936</v>
      </c>
      <c r="V67" s="73"/>
      <c r="W67" s="71"/>
      <c r="X67" s="47"/>
    </row>
    <row r="68" spans="2:24" x14ac:dyDescent="0.25">
      <c r="B68" s="14">
        <v>44916</v>
      </c>
      <c r="C68" s="14" t="s">
        <v>146</v>
      </c>
      <c r="D68" s="48" t="s">
        <v>11</v>
      </c>
      <c r="E68" s="48">
        <v>5710</v>
      </c>
      <c r="F68" s="48" t="s">
        <v>144</v>
      </c>
      <c r="G68" s="48">
        <v>40</v>
      </c>
      <c r="H68" s="48"/>
      <c r="I68" s="49" t="s">
        <v>110</v>
      </c>
      <c r="J68" s="49"/>
      <c r="K68" s="66">
        <v>4</v>
      </c>
      <c r="L68" s="47">
        <v>45291</v>
      </c>
      <c r="M68" s="47">
        <v>44928</v>
      </c>
      <c r="N68" s="48">
        <v>40</v>
      </c>
      <c r="O68" s="51">
        <f t="shared" si="12"/>
        <v>0</v>
      </c>
      <c r="P68" s="75" t="str">
        <f>IF(L68="","",IF(AND(L68&lt;'[1]Gerenciador de compras'!$B$3,O68&gt;=1),"PED. ATRASADO",IF(AND(L68='[1]Gerenciador de compras'!$B$3,O68=1),"DIA DA ENTREGA",IF(AND(L68&gt;'[1]Gerenciador de compras'!$B$3,O68&gt;=1),"EM PRODUÇÃO","ENTREGA COMPLETA"))))</f>
        <v>ENTREGA COMPLETA</v>
      </c>
      <c r="Q68" s="68">
        <f>Tabela1[[#This Row],[QUANT ENVIADA]]*Tabela1[[#This Row],[PREÇO UNITARIO]]</f>
        <v>160</v>
      </c>
      <c r="R68" s="69">
        <v>160</v>
      </c>
      <c r="S68" s="70">
        <f>Tabela1[[#This Row],[VALOR A PAGAR POR ITEM ]]-Tabela1[[#This Row],[PAGO]]</f>
        <v>0</v>
      </c>
      <c r="T68" s="71">
        <v>44936</v>
      </c>
      <c r="U68" s="74">
        <f>Tabela1[[#This Row],[DIA DO PAGNTO ]]</f>
        <v>44936</v>
      </c>
      <c r="V68" s="73"/>
      <c r="W68" s="71"/>
      <c r="X68" s="47"/>
    </row>
    <row r="69" spans="2:24" x14ac:dyDescent="0.25">
      <c r="B69" s="14">
        <v>44922</v>
      </c>
      <c r="C69" s="14" t="s">
        <v>144</v>
      </c>
      <c r="D69" s="48" t="s">
        <v>11</v>
      </c>
      <c r="E69" s="48" t="s">
        <v>34</v>
      </c>
      <c r="F69" s="48" t="s">
        <v>130</v>
      </c>
      <c r="G69" s="48">
        <v>2</v>
      </c>
      <c r="H69" s="48"/>
      <c r="I69" s="49" t="s">
        <v>141</v>
      </c>
      <c r="J69" s="49"/>
      <c r="K69" s="66">
        <v>4</v>
      </c>
      <c r="L69" s="47">
        <v>45291</v>
      </c>
      <c r="M69" s="47">
        <v>44922</v>
      </c>
      <c r="N69" s="48">
        <v>2</v>
      </c>
      <c r="O69" s="51">
        <f t="shared" si="12"/>
        <v>0</v>
      </c>
      <c r="P69" s="75" t="str">
        <f>IF(L69="","",IF(AND(L69&lt;'[1]Gerenciador de compras'!$B$3,O69&gt;=1),"PED. ATRASADO",IF(AND(L69='[1]Gerenciador de compras'!$B$3,O69=1),"DIA DA ENTREGA",IF(AND(L69&gt;'[1]Gerenciador de compras'!$B$3,O69&gt;=1),"EM PRODUÇÃO","ENTREGA COMPLETA"))))</f>
        <v>ENTREGA COMPLETA</v>
      </c>
      <c r="Q69" s="68">
        <f>Tabela1[[#This Row],[QUANT ENVIADA]]*Tabela1[[#This Row],[PREÇO UNITARIO]]</f>
        <v>8</v>
      </c>
      <c r="R69" s="69">
        <v>8</v>
      </c>
      <c r="S69" s="70">
        <f>Tabela1[[#This Row],[VALOR A PAGAR POR ITEM ]]-Tabela1[[#This Row],[PAGO]]</f>
        <v>0</v>
      </c>
      <c r="T69" s="71">
        <v>44936</v>
      </c>
      <c r="U69" s="74">
        <f>Tabela1[[#This Row],[DIA DO PAGNTO ]]</f>
        <v>44936</v>
      </c>
      <c r="V69" s="73"/>
      <c r="W69" s="71"/>
      <c r="X69" s="47"/>
    </row>
    <row r="70" spans="2:24" x14ac:dyDescent="0.25">
      <c r="B70" s="14">
        <v>44916</v>
      </c>
      <c r="C70" s="14" t="s">
        <v>144</v>
      </c>
      <c r="D70" s="48" t="s">
        <v>19</v>
      </c>
      <c r="E70" s="48">
        <v>5775</v>
      </c>
      <c r="F70" s="48" t="s">
        <v>139</v>
      </c>
      <c r="G70" s="48">
        <v>40</v>
      </c>
      <c r="H70" s="48"/>
      <c r="I70" s="49" t="s">
        <v>111</v>
      </c>
      <c r="J70" s="49"/>
      <c r="K70" s="66">
        <v>23</v>
      </c>
      <c r="L70" s="47">
        <v>44926</v>
      </c>
      <c r="M70" s="47">
        <v>44942</v>
      </c>
      <c r="N70" s="48">
        <v>40</v>
      </c>
      <c r="O70" s="51">
        <f t="shared" si="12"/>
        <v>0</v>
      </c>
      <c r="P70" s="75" t="str">
        <f>IF(L70="","",IF(AND(L70&lt;'[1]Gerenciador de compras'!$B$3,O70&gt;=1),"PED. ATRASADO",IF(AND(L70='[1]Gerenciador de compras'!$B$3,O70=1),"DIA DA ENTREGA",IF(AND(L70&gt;'[1]Gerenciador de compras'!$B$3,O70&gt;=1),"EM PRODUÇÃO","ENTREGA COMPLETA"))))</f>
        <v>ENTREGA COMPLETA</v>
      </c>
      <c r="Q70" s="68">
        <f>Tabela1[[#This Row],[QUANT ENVIADA]]*Tabela1[[#This Row],[PREÇO UNITARIO]]</f>
        <v>920</v>
      </c>
      <c r="R70" s="69">
        <v>920</v>
      </c>
      <c r="S70" s="70">
        <f>Tabela1[[#This Row],[VALOR A PAGAR POR ITEM ]]-Tabela1[[#This Row],[PAGO]]</f>
        <v>0</v>
      </c>
      <c r="T70" s="71">
        <v>44956</v>
      </c>
      <c r="U70" s="74">
        <f>Tabela1[[#This Row],[DIA DO PAGNTO ]]</f>
        <v>44956</v>
      </c>
      <c r="V70" s="73"/>
      <c r="W70" s="71"/>
      <c r="X70" s="47"/>
    </row>
    <row r="71" spans="2:24" x14ac:dyDescent="0.25">
      <c r="B71" s="14">
        <v>44914</v>
      </c>
      <c r="C71" s="14" t="s">
        <v>144</v>
      </c>
      <c r="D71" s="48" t="s">
        <v>36</v>
      </c>
      <c r="E71" s="48" t="s">
        <v>34</v>
      </c>
      <c r="F71" s="48" t="s">
        <v>140</v>
      </c>
      <c r="G71" s="48">
        <v>1</v>
      </c>
      <c r="H71" s="48"/>
      <c r="I71" s="49" t="s">
        <v>112</v>
      </c>
      <c r="J71" s="49"/>
      <c r="K71" s="66">
        <v>10</v>
      </c>
      <c r="L71" s="47">
        <v>45291</v>
      </c>
      <c r="M71" s="47">
        <v>44936</v>
      </c>
      <c r="N71" s="48">
        <v>1</v>
      </c>
      <c r="O71" s="51">
        <f t="shared" si="12"/>
        <v>0</v>
      </c>
      <c r="P71" s="75" t="str">
        <f>IF(L71="","",IF(AND(L71&lt;'[1]Gerenciador de compras'!$B$3,O71&gt;=1),"PED. ATRASADO",IF(AND(L71='[1]Gerenciador de compras'!$B$3,O71=1),"DIA DA ENTREGA",IF(AND(L71&gt;'[1]Gerenciador de compras'!$B$3,O71&gt;=1),"EM PRODUÇÃO","ENTREGA COMPLETA"))))</f>
        <v>ENTREGA COMPLETA</v>
      </c>
      <c r="Q71" s="68">
        <f>Tabela1[[#This Row],[QUANT ENVIADA]]*Tabela1[[#This Row],[PREÇO UNITARIO]]</f>
        <v>10</v>
      </c>
      <c r="R71" s="69"/>
      <c r="S71" s="70">
        <f>Tabela1[[#This Row],[VALOR A PAGAR POR ITEM ]]-Tabela1[[#This Row],[PAGO]]</f>
        <v>10</v>
      </c>
      <c r="T71" s="71"/>
      <c r="U71" s="74">
        <f>Tabela1[[#This Row],[DIA DO PAGNTO ]]</f>
        <v>0</v>
      </c>
      <c r="V71" s="73"/>
      <c r="W71" s="71"/>
      <c r="X71" s="47"/>
    </row>
    <row r="72" spans="2:24" x14ac:dyDescent="0.25">
      <c r="B72" s="14">
        <v>44916</v>
      </c>
      <c r="C72" s="14" t="s">
        <v>144</v>
      </c>
      <c r="D72" s="48" t="s">
        <v>11</v>
      </c>
      <c r="E72" s="48">
        <v>5709</v>
      </c>
      <c r="F72" s="48" t="s">
        <v>144</v>
      </c>
      <c r="G72" s="48">
        <v>27</v>
      </c>
      <c r="H72" s="48"/>
      <c r="I72" s="49" t="s">
        <v>113</v>
      </c>
      <c r="J72" s="49"/>
      <c r="K72" s="66">
        <v>4</v>
      </c>
      <c r="L72" s="47">
        <v>44939</v>
      </c>
      <c r="M72" s="47">
        <v>44945</v>
      </c>
      <c r="N72" s="48">
        <v>27</v>
      </c>
      <c r="O72" s="51">
        <f t="shared" si="12"/>
        <v>0</v>
      </c>
      <c r="P72" s="75" t="str">
        <f>IF(L72="","",IF(AND(L72&lt;'[1]Gerenciador de compras'!$B$3,O72&gt;=1),"PED. ATRASADO",IF(AND(L72='[1]Gerenciador de compras'!$B$3,O72=1),"DIA DA ENTREGA",IF(AND(L72&gt;'[1]Gerenciador de compras'!$B$3,O72&gt;=1),"EM PRODUÇÃO","ENTREGA COMPLETA"))))</f>
        <v>ENTREGA COMPLETA</v>
      </c>
      <c r="Q72" s="68">
        <f>Tabela1[[#This Row],[QUANT ENVIADA]]*Tabela1[[#This Row],[PREÇO UNITARIO]]</f>
        <v>108</v>
      </c>
      <c r="R72" s="69">
        <v>108</v>
      </c>
      <c r="S72" s="70">
        <f>Tabela1[[#This Row],[VALOR A PAGAR POR ITEM ]]-Tabela1[[#This Row],[PAGO]]</f>
        <v>0</v>
      </c>
      <c r="T72" s="71">
        <v>44967</v>
      </c>
      <c r="U72" s="74">
        <f>Tabela1[[#This Row],[DIA DO PAGNTO ]]</f>
        <v>44967</v>
      </c>
      <c r="V72" s="73"/>
      <c r="W72" s="71"/>
      <c r="X72" s="47"/>
    </row>
    <row r="73" spans="2:24" x14ac:dyDescent="0.25">
      <c r="B73" s="14">
        <v>44565</v>
      </c>
      <c r="C73" s="14" t="s">
        <v>147</v>
      </c>
      <c r="D73" s="48" t="s">
        <v>10</v>
      </c>
      <c r="E73" s="48">
        <v>5749</v>
      </c>
      <c r="F73" s="48" t="s">
        <v>144</v>
      </c>
      <c r="G73" s="48">
        <v>12</v>
      </c>
      <c r="H73" s="48"/>
      <c r="I73" s="49" t="s">
        <v>116</v>
      </c>
      <c r="J73" s="49"/>
      <c r="K73" s="66">
        <v>21</v>
      </c>
      <c r="L73" s="47">
        <v>45291</v>
      </c>
      <c r="M73" s="47"/>
      <c r="N73" s="48"/>
      <c r="O73" s="51">
        <f t="shared" ref="O73:O80" si="13">G73-N73</f>
        <v>12</v>
      </c>
      <c r="P73" s="59" t="str">
        <f>IF(L73="","",IF(AND(L73&lt;'[1]Gerenciador de compras'!$B$3,O73&gt;=1),"PED. ATRASADO",IF(AND(L73='[1]Gerenciador de compras'!$B$3,O73=1),"DIA DA ENTREGA",IF(AND(L73&gt;'[1]Gerenciador de compras'!$B$3,O73&gt;=1),"EM PRODUÇÃO","ENTREGA COMPLETA"))))</f>
        <v>EM PRODUÇÃO</v>
      </c>
      <c r="Q73" s="68">
        <f>Tabela1[[#This Row],[QUANT ENVIADA]]*Tabela1[[#This Row],[PREÇO UNITARIO]]</f>
        <v>252</v>
      </c>
      <c r="R73" s="69"/>
      <c r="S73" s="70">
        <f>Tabela1[[#This Row],[VALOR A PAGAR POR ITEM ]]-Tabela1[[#This Row],[PAGO]]</f>
        <v>252</v>
      </c>
      <c r="T73" s="71"/>
      <c r="U73" s="74">
        <f>Tabela1[[#This Row],[DIA DO PAGNTO ]]</f>
        <v>0</v>
      </c>
      <c r="V73" s="73"/>
      <c r="W73" s="71"/>
      <c r="X73" s="47" t="s">
        <v>117</v>
      </c>
    </row>
    <row r="74" spans="2:24" x14ac:dyDescent="0.25">
      <c r="B74" s="14">
        <v>44930</v>
      </c>
      <c r="C74" s="47" t="s">
        <v>147</v>
      </c>
      <c r="D74" s="48" t="s">
        <v>26</v>
      </c>
      <c r="E74" s="48">
        <v>5732</v>
      </c>
      <c r="F74" s="48" t="s">
        <v>119</v>
      </c>
      <c r="G74" s="48">
        <v>11</v>
      </c>
      <c r="H74" s="48"/>
      <c r="I74" s="49" t="s">
        <v>120</v>
      </c>
      <c r="J74" s="49"/>
      <c r="K74" s="58">
        <v>10</v>
      </c>
      <c r="L74" s="47">
        <v>45291</v>
      </c>
      <c r="M74" s="47">
        <v>44942</v>
      </c>
      <c r="N74" s="48">
        <v>11</v>
      </c>
      <c r="O74" s="51">
        <f t="shared" si="13"/>
        <v>0</v>
      </c>
      <c r="P74" s="75" t="str">
        <f>IF(L74="","",IF(AND(L74&lt;'[1]Gerenciador de compras'!$B$3,O74&gt;=1),"PED. ATRASADO",IF(AND(L74='[1]Gerenciador de compras'!$B$3,O74=1),"DIA DA ENTREGA",IF(AND(L74&gt;'[1]Gerenciador de compras'!$B$3,O74&gt;=1),"EM PRODUÇÃO","ENTREGA COMPLETA"))))</f>
        <v>ENTREGA COMPLETA</v>
      </c>
      <c r="Q74" s="60">
        <f>Tabela1[[#This Row],[QUANT ENVIADA]]*Tabela1[[#This Row],[PREÇO UNITARIO]]</f>
        <v>110</v>
      </c>
      <c r="R74" s="61">
        <v>110</v>
      </c>
      <c r="S74" s="62">
        <f>Tabela1[[#This Row],[VALOR A PAGAR POR ITEM ]]-Tabela1[[#This Row],[PAGO]]</f>
        <v>0</v>
      </c>
      <c r="T74" s="63">
        <v>44970</v>
      </c>
      <c r="U74" s="64">
        <f>Tabela1[[#This Row],[DIA DO PAGNTO ]]</f>
        <v>44970</v>
      </c>
      <c r="V74" s="65"/>
      <c r="W74" s="63"/>
      <c r="X74" s="47"/>
    </row>
    <row r="75" spans="2:24" x14ac:dyDescent="0.25">
      <c r="B75" s="14">
        <v>44930</v>
      </c>
      <c r="C75" s="47" t="s">
        <v>147</v>
      </c>
      <c r="D75" s="48" t="s">
        <v>26</v>
      </c>
      <c r="E75" s="48">
        <v>5734</v>
      </c>
      <c r="F75" s="48" t="s">
        <v>121</v>
      </c>
      <c r="G75" s="48">
        <v>1</v>
      </c>
      <c r="H75" s="48"/>
      <c r="I75" s="49" t="s">
        <v>122</v>
      </c>
      <c r="J75" s="49"/>
      <c r="K75" s="58">
        <v>10</v>
      </c>
      <c r="L75" s="47">
        <v>45291</v>
      </c>
      <c r="M75" s="47">
        <v>44942</v>
      </c>
      <c r="N75" s="48">
        <v>1</v>
      </c>
      <c r="O75" s="51">
        <f t="shared" si="13"/>
        <v>0</v>
      </c>
      <c r="P75" s="75" t="str">
        <f>IF(L75="","",IF(AND(L75&lt;'[1]Gerenciador de compras'!$B$3,O75&gt;=1),"PED. ATRASADO",IF(AND(L75='[1]Gerenciador de compras'!$B$3,O75=1),"DIA DA ENTREGA",IF(AND(L75&gt;'[1]Gerenciador de compras'!$B$3,O75&gt;=1),"EM PRODUÇÃO","ENTREGA COMPLETA"))))</f>
        <v>ENTREGA COMPLETA</v>
      </c>
      <c r="Q75" s="60">
        <f>Tabela1[[#This Row],[QUANT ENVIADA]]*Tabela1[[#This Row],[PREÇO UNITARIO]]</f>
        <v>10</v>
      </c>
      <c r="R75" s="61">
        <v>10</v>
      </c>
      <c r="S75" s="62">
        <f>Tabela1[[#This Row],[VALOR A PAGAR POR ITEM ]]-Tabela1[[#This Row],[PAGO]]</f>
        <v>0</v>
      </c>
      <c r="T75" s="63">
        <v>44970</v>
      </c>
      <c r="U75" s="64">
        <f>Tabela1[[#This Row],[DIA DO PAGNTO ]]</f>
        <v>44970</v>
      </c>
      <c r="V75" s="65"/>
      <c r="W75" s="63"/>
      <c r="X75" s="47"/>
    </row>
    <row r="76" spans="2:24" x14ac:dyDescent="0.25">
      <c r="B76" s="14">
        <v>44930</v>
      </c>
      <c r="C76" s="47" t="s">
        <v>146</v>
      </c>
      <c r="D76" s="48" t="s">
        <v>26</v>
      </c>
      <c r="E76" s="48">
        <v>5738</v>
      </c>
      <c r="F76" s="48" t="s">
        <v>123</v>
      </c>
      <c r="G76" s="48">
        <v>6</v>
      </c>
      <c r="H76" s="48"/>
      <c r="I76" s="49" t="s">
        <v>124</v>
      </c>
      <c r="J76" s="49"/>
      <c r="K76" s="58">
        <v>10</v>
      </c>
      <c r="L76" s="47">
        <v>45291</v>
      </c>
      <c r="M76" s="47">
        <v>44942</v>
      </c>
      <c r="N76" s="48">
        <v>6</v>
      </c>
      <c r="O76" s="51">
        <f t="shared" si="13"/>
        <v>0</v>
      </c>
      <c r="P76" s="75" t="str">
        <f>IF(L76="","",IF(AND(L76&lt;'[1]Gerenciador de compras'!$B$3,O76&gt;=1),"PED. ATRASADO",IF(AND(L76='[1]Gerenciador de compras'!$B$3,O76=1),"DIA DA ENTREGA",IF(AND(L76&gt;'[1]Gerenciador de compras'!$B$3,O76&gt;=1),"EM PRODUÇÃO","ENTREGA COMPLETA"))))</f>
        <v>ENTREGA COMPLETA</v>
      </c>
      <c r="Q76" s="60">
        <f>Tabela1[[#This Row],[QUANT ENVIADA]]*Tabela1[[#This Row],[PREÇO UNITARIO]]</f>
        <v>60</v>
      </c>
      <c r="R76" s="61">
        <v>60</v>
      </c>
      <c r="S76" s="62">
        <f>Tabela1[[#This Row],[VALOR A PAGAR POR ITEM ]]-Tabela1[[#This Row],[PAGO]]</f>
        <v>0</v>
      </c>
      <c r="T76" s="63">
        <v>44970</v>
      </c>
      <c r="U76" s="64">
        <f>Tabela1[[#This Row],[DIA DO PAGNTO ]]</f>
        <v>44970</v>
      </c>
      <c r="V76" s="65"/>
      <c r="W76" s="63"/>
      <c r="X76" s="47"/>
    </row>
    <row r="77" spans="2:24" x14ac:dyDescent="0.25">
      <c r="B77" s="14">
        <v>44930</v>
      </c>
      <c r="C77" s="14" t="s">
        <v>146</v>
      </c>
      <c r="D77" s="48" t="s">
        <v>11</v>
      </c>
      <c r="E77" s="48">
        <v>5733</v>
      </c>
      <c r="F77" s="48" t="s">
        <v>119</v>
      </c>
      <c r="G77" s="48">
        <v>11</v>
      </c>
      <c r="H77" s="48"/>
      <c r="I77" s="49" t="s">
        <v>49</v>
      </c>
      <c r="J77" s="49"/>
      <c r="K77" s="58">
        <v>4</v>
      </c>
      <c r="L77" s="47">
        <v>44940</v>
      </c>
      <c r="M77" s="47">
        <v>44942</v>
      </c>
      <c r="N77" s="48">
        <v>11</v>
      </c>
      <c r="O77" s="51">
        <f t="shared" si="13"/>
        <v>0</v>
      </c>
      <c r="P77" s="75" t="str">
        <f>IF(L77="","",IF(AND(L77&lt;'[1]Gerenciador de compras'!$B$3,O77&gt;=1),"PED. ATRASADO",IF(AND(L77='[1]Gerenciador de compras'!$B$3,O77=1),"DIA DA ENTREGA",IF(AND(L77&gt;'[1]Gerenciador de compras'!$B$3,O77&gt;=1),"EM PRODUÇÃO","ENTREGA COMPLETA"))))</f>
        <v>ENTREGA COMPLETA</v>
      </c>
      <c r="Q77" s="60">
        <f>Tabela1[[#This Row],[QUANT ENVIADA]]*Tabela1[[#This Row],[PREÇO UNITARIO]]</f>
        <v>44</v>
      </c>
      <c r="R77" s="61">
        <v>44</v>
      </c>
      <c r="S77" s="62">
        <f>Tabela1[[#This Row],[VALOR A PAGAR POR ITEM ]]-Tabela1[[#This Row],[PAGO]]</f>
        <v>0</v>
      </c>
      <c r="T77" s="63">
        <v>44967</v>
      </c>
      <c r="U77" s="64">
        <f>Tabela1[[#This Row],[DIA DO PAGNTO ]]</f>
        <v>44967</v>
      </c>
      <c r="V77" s="65"/>
      <c r="W77" s="63"/>
      <c r="X77" s="47"/>
    </row>
    <row r="78" spans="2:24" x14ac:dyDescent="0.25">
      <c r="B78" s="14">
        <v>44930</v>
      </c>
      <c r="C78" s="14" t="s">
        <v>146</v>
      </c>
      <c r="D78" s="48" t="s">
        <v>11</v>
      </c>
      <c r="E78" s="48">
        <v>5735</v>
      </c>
      <c r="F78" s="48" t="s">
        <v>121</v>
      </c>
      <c r="G78" s="48">
        <v>1</v>
      </c>
      <c r="H78" s="48"/>
      <c r="I78" s="49" t="s">
        <v>49</v>
      </c>
      <c r="J78" s="49"/>
      <c r="K78" s="58">
        <v>4</v>
      </c>
      <c r="L78" s="47">
        <v>44940</v>
      </c>
      <c r="M78" s="47">
        <v>44942</v>
      </c>
      <c r="N78" s="48">
        <v>1</v>
      </c>
      <c r="O78" s="51">
        <f t="shared" si="13"/>
        <v>0</v>
      </c>
      <c r="P78" s="75" t="str">
        <f>IF(L78="","",IF(AND(L78&lt;'[1]Gerenciador de compras'!$B$3,O78&gt;=1),"PED. ATRASADO",IF(AND(L78='[1]Gerenciador de compras'!$B$3,O78=1),"DIA DA ENTREGA",IF(AND(L78&gt;'[1]Gerenciador de compras'!$B$3,O78&gt;=1),"EM PRODUÇÃO","ENTREGA COMPLETA"))))</f>
        <v>ENTREGA COMPLETA</v>
      </c>
      <c r="Q78" s="60">
        <f>Tabela1[[#This Row],[QUANT ENVIADA]]*Tabela1[[#This Row],[PREÇO UNITARIO]]</f>
        <v>4</v>
      </c>
      <c r="R78" s="61">
        <v>4</v>
      </c>
      <c r="S78" s="62">
        <f>Tabela1[[#This Row],[VALOR A PAGAR POR ITEM ]]-Tabela1[[#This Row],[PAGO]]</f>
        <v>0</v>
      </c>
      <c r="T78" s="63">
        <v>44967</v>
      </c>
      <c r="U78" s="64">
        <f>Tabela1[[#This Row],[DIA DO PAGNTO ]]</f>
        <v>44967</v>
      </c>
      <c r="V78" s="65"/>
      <c r="W78" s="63"/>
      <c r="X78" s="47"/>
    </row>
    <row r="79" spans="2:24" x14ac:dyDescent="0.25">
      <c r="B79" s="14">
        <v>44930</v>
      </c>
      <c r="C79" s="14" t="s">
        <v>144</v>
      </c>
      <c r="D79" s="48" t="s">
        <v>11</v>
      </c>
      <c r="E79" s="48">
        <v>5742</v>
      </c>
      <c r="F79" s="48" t="s">
        <v>123</v>
      </c>
      <c r="G79" s="48">
        <v>1</v>
      </c>
      <c r="H79" s="48"/>
      <c r="I79" s="49" t="s">
        <v>49</v>
      </c>
      <c r="J79" s="49"/>
      <c r="K79" s="58">
        <v>4</v>
      </c>
      <c r="L79" s="47">
        <v>44940</v>
      </c>
      <c r="M79" s="47">
        <v>44942</v>
      </c>
      <c r="N79" s="48">
        <v>1</v>
      </c>
      <c r="O79" s="51">
        <f t="shared" si="13"/>
        <v>0</v>
      </c>
      <c r="P79" s="75" t="str">
        <f>IF(L79="","",IF(AND(L79&lt;'[1]Gerenciador de compras'!$B$3,O79&gt;=1),"PED. ATRASADO",IF(AND(L79='[1]Gerenciador de compras'!$B$3,O79=1),"DIA DA ENTREGA",IF(AND(L79&gt;'[1]Gerenciador de compras'!$B$3,O79&gt;=1),"EM PRODUÇÃO","ENTREGA COMPLETA"))))</f>
        <v>ENTREGA COMPLETA</v>
      </c>
      <c r="Q79" s="60">
        <f>Tabela1[[#This Row],[QUANT ENVIADA]]*Tabela1[[#This Row],[PREÇO UNITARIO]]</f>
        <v>4</v>
      </c>
      <c r="R79" s="61">
        <v>4</v>
      </c>
      <c r="S79" s="62">
        <f>Tabela1[[#This Row],[VALOR A PAGAR POR ITEM ]]-Tabela1[[#This Row],[PAGO]]</f>
        <v>0</v>
      </c>
      <c r="T79" s="63">
        <v>44967</v>
      </c>
      <c r="U79" s="64">
        <f>Tabela1[[#This Row],[DIA DO PAGNTO ]]</f>
        <v>44967</v>
      </c>
      <c r="V79" s="65"/>
      <c r="W79" s="63"/>
      <c r="X79" s="47"/>
    </row>
    <row r="80" spans="2:24" x14ac:dyDescent="0.25">
      <c r="B80" s="14">
        <v>44930</v>
      </c>
      <c r="C80" s="14" t="s">
        <v>144</v>
      </c>
      <c r="D80" s="48" t="s">
        <v>11</v>
      </c>
      <c r="E80" s="48">
        <v>5743</v>
      </c>
      <c r="F80" s="48" t="s">
        <v>123</v>
      </c>
      <c r="G80" s="48">
        <v>2</v>
      </c>
      <c r="H80" s="48"/>
      <c r="I80" s="49" t="s">
        <v>49</v>
      </c>
      <c r="J80" s="49"/>
      <c r="K80" s="58">
        <v>10</v>
      </c>
      <c r="L80" s="47">
        <v>44940</v>
      </c>
      <c r="M80" s="47">
        <v>44942</v>
      </c>
      <c r="N80" s="48">
        <v>2</v>
      </c>
      <c r="O80" s="51">
        <f t="shared" si="13"/>
        <v>0</v>
      </c>
      <c r="P80" s="75" t="str">
        <f>IF(L80="","",IF(AND(L80&lt;'[1]Gerenciador de compras'!$B$3,O80&gt;=1),"PED. ATRASADO",IF(AND(L80='[1]Gerenciador de compras'!$B$3,O80=1),"DIA DA ENTREGA",IF(AND(L80&gt;'[1]Gerenciador de compras'!$B$3,O80&gt;=1),"EM PRODUÇÃO","ENTREGA COMPLETA"))))</f>
        <v>ENTREGA COMPLETA</v>
      </c>
      <c r="Q80" s="60">
        <f>Tabela1[[#This Row],[QUANT ENVIADA]]*Tabela1[[#This Row],[PREÇO UNITARIO]]</f>
        <v>20</v>
      </c>
      <c r="R80" s="61">
        <v>20</v>
      </c>
      <c r="S80" s="62">
        <f>Tabela1[[#This Row],[VALOR A PAGAR POR ITEM ]]-Tabela1[[#This Row],[PAGO]]</f>
        <v>0</v>
      </c>
      <c r="T80" s="63">
        <v>44967</v>
      </c>
      <c r="U80" s="64">
        <f>Tabela1[[#This Row],[DIA DO PAGNTO ]]</f>
        <v>44967</v>
      </c>
      <c r="V80" s="65"/>
      <c r="W80" s="63"/>
      <c r="X80" s="47"/>
    </row>
    <row r="81" spans="2:24" x14ac:dyDescent="0.25">
      <c r="B81" s="14">
        <v>44930</v>
      </c>
      <c r="C81" s="14" t="s">
        <v>144</v>
      </c>
      <c r="D81" s="48" t="s">
        <v>10</v>
      </c>
      <c r="E81" s="48">
        <v>5713</v>
      </c>
      <c r="F81" s="48" t="s">
        <v>123</v>
      </c>
      <c r="G81" s="48">
        <v>18</v>
      </c>
      <c r="H81" s="48"/>
      <c r="I81" s="49" t="s">
        <v>101</v>
      </c>
      <c r="J81" s="49"/>
      <c r="K81" s="66">
        <v>19.5</v>
      </c>
      <c r="L81" s="47">
        <v>45291</v>
      </c>
      <c r="M81" s="47">
        <v>45003</v>
      </c>
      <c r="N81" s="48">
        <v>18</v>
      </c>
      <c r="O81" s="51">
        <f t="shared" ref="O81:O88" si="14">G81-N81</f>
        <v>0</v>
      </c>
      <c r="P81" s="75" t="str">
        <f>IF(L81="","",IF(AND(L81&lt;'[1]Gerenciador de compras'!$B$3,O81&gt;=1),"PED. ATRASADO",IF(AND(L81='[1]Gerenciador de compras'!$B$3,O81=1),"DIA DA ENTREGA",IF(AND(L81&gt;'[1]Gerenciador de compras'!$B$3,O81&gt;=1),"EM PRODUÇÃO","ENTREGA COMPLETA"))))</f>
        <v>ENTREGA COMPLETA</v>
      </c>
      <c r="Q81" s="68">
        <f>Tabela1[[#This Row],[QUANT ENVIADA]]*Tabela1[[#This Row],[PREÇO UNITARIO]]</f>
        <v>351</v>
      </c>
      <c r="R81" s="69">
        <v>351</v>
      </c>
      <c r="S81" s="70">
        <f>Tabela1[[#This Row],[VALOR A PAGAR POR ITEM ]]-Tabela1[[#This Row],[PAGO]]</f>
        <v>0</v>
      </c>
      <c r="T81" s="71">
        <v>44960</v>
      </c>
      <c r="U81" s="74">
        <f>Tabela1[[#This Row],[DIA DO PAGNTO ]]</f>
        <v>44960</v>
      </c>
      <c r="V81" s="73"/>
      <c r="W81" s="71"/>
      <c r="X81" s="47"/>
    </row>
    <row r="82" spans="2:24" x14ac:dyDescent="0.25">
      <c r="B82" s="14">
        <v>44930</v>
      </c>
      <c r="C82" s="14" t="s">
        <v>144</v>
      </c>
      <c r="D82" s="48" t="s">
        <v>10</v>
      </c>
      <c r="E82" s="48">
        <v>5714</v>
      </c>
      <c r="F82" s="48" t="s">
        <v>123</v>
      </c>
      <c r="G82" s="48">
        <v>18</v>
      </c>
      <c r="H82" s="48"/>
      <c r="I82" s="49" t="s">
        <v>135</v>
      </c>
      <c r="J82" s="49"/>
      <c r="K82" s="66">
        <v>28.5</v>
      </c>
      <c r="L82" s="47">
        <v>45291</v>
      </c>
      <c r="M82" s="47">
        <v>45003</v>
      </c>
      <c r="N82" s="48">
        <v>18</v>
      </c>
      <c r="O82" s="51">
        <f t="shared" si="14"/>
        <v>0</v>
      </c>
      <c r="P82" s="75" t="str">
        <f>IF(L82="","",IF(AND(L82&lt;'[1]Gerenciador de compras'!$B$3,O82&gt;=1),"PED. ATRASADO",IF(AND(L82='[1]Gerenciador de compras'!$B$3,O82=1),"DIA DA ENTREGA",IF(AND(L82&gt;'[1]Gerenciador de compras'!$B$3,O82&gt;=1),"EM PRODUÇÃO","ENTREGA COMPLETA"))))</f>
        <v>ENTREGA COMPLETA</v>
      </c>
      <c r="Q82" s="68">
        <f>Tabela1[[#This Row],[QUANT ENVIADA]]*Tabela1[[#This Row],[PREÇO UNITARIO]]</f>
        <v>513</v>
      </c>
      <c r="R82" s="69">
        <v>513</v>
      </c>
      <c r="S82" s="70">
        <f>Tabela1[[#This Row],[VALOR A PAGAR POR ITEM ]]-Tabela1[[#This Row],[PAGO]]</f>
        <v>0</v>
      </c>
      <c r="T82" s="71">
        <v>44960</v>
      </c>
      <c r="U82" s="74">
        <f>Tabela1[[#This Row],[DIA DO PAGNTO ]]</f>
        <v>44960</v>
      </c>
      <c r="V82" s="73"/>
      <c r="W82" s="71"/>
      <c r="X82" s="47"/>
    </row>
    <row r="83" spans="2:24" x14ac:dyDescent="0.25">
      <c r="B83" s="14">
        <v>44930</v>
      </c>
      <c r="C83" s="14" t="s">
        <v>147</v>
      </c>
      <c r="D83" s="48" t="s">
        <v>10</v>
      </c>
      <c r="E83" s="48">
        <v>5715</v>
      </c>
      <c r="F83" s="48" t="s">
        <v>123</v>
      </c>
      <c r="G83" s="48">
        <v>23</v>
      </c>
      <c r="H83" s="48"/>
      <c r="I83" s="49" t="s">
        <v>136</v>
      </c>
      <c r="J83" s="49"/>
      <c r="K83" s="66">
        <v>34.5</v>
      </c>
      <c r="L83" s="47">
        <v>45291</v>
      </c>
      <c r="M83" s="47"/>
      <c r="N83" s="48"/>
      <c r="O83" s="51">
        <f t="shared" si="14"/>
        <v>23</v>
      </c>
      <c r="P83" s="75" t="str">
        <f>IF(L83="","",IF(AND(L83&lt;'[1]Gerenciador de compras'!$B$3,O83&gt;=1),"PED. ATRASADO",IF(AND(L83='[1]Gerenciador de compras'!$B$3,O83=1),"DIA DA ENTREGA",IF(AND(L83&gt;'[1]Gerenciador de compras'!$B$3,O83&gt;=1),"EM PRODUÇÃO","ENTREGA COMPLETA"))))</f>
        <v>EM PRODUÇÃO</v>
      </c>
      <c r="Q83" s="68">
        <f>Tabela1[[#This Row],[QUANT ENVIADA]]*Tabela1[[#This Row],[PREÇO UNITARIO]]</f>
        <v>793.5</v>
      </c>
      <c r="R83" s="69">
        <v>793.5</v>
      </c>
      <c r="S83" s="70">
        <f>Tabela1[[#This Row],[VALOR A PAGAR POR ITEM ]]-Tabela1[[#This Row],[PAGO]]</f>
        <v>0</v>
      </c>
      <c r="T83" s="71">
        <v>44988</v>
      </c>
      <c r="U83" s="74">
        <f>Tabela1[[#This Row],[DIA DO PAGNTO ]]</f>
        <v>44988</v>
      </c>
      <c r="V83" s="73"/>
      <c r="W83" s="71"/>
      <c r="X83" s="47"/>
    </row>
    <row r="84" spans="2:24" x14ac:dyDescent="0.25">
      <c r="B84" s="14">
        <v>44930</v>
      </c>
      <c r="C84" s="47" t="s">
        <v>147</v>
      </c>
      <c r="D84" s="48" t="s">
        <v>10</v>
      </c>
      <c r="E84" s="48">
        <v>5716</v>
      </c>
      <c r="F84" s="48" t="s">
        <v>123</v>
      </c>
      <c r="G84" s="48">
        <v>27</v>
      </c>
      <c r="H84" s="48"/>
      <c r="I84" s="49" t="s">
        <v>101</v>
      </c>
      <c r="J84" s="49"/>
      <c r="K84" s="66">
        <v>19.5</v>
      </c>
      <c r="L84" s="47">
        <v>45291</v>
      </c>
      <c r="M84" s="47">
        <v>45003</v>
      </c>
      <c r="N84" s="48">
        <v>27</v>
      </c>
      <c r="O84" s="51">
        <f t="shared" si="14"/>
        <v>0</v>
      </c>
      <c r="P84" s="75" t="str">
        <f>IF(L84="","",IF(AND(L84&lt;'[1]Gerenciador de compras'!$B$3,O84&gt;=1),"PED. ATRASADO",IF(AND(L84='[1]Gerenciador de compras'!$B$3,O84=1),"DIA DA ENTREGA",IF(AND(L84&gt;'[1]Gerenciador de compras'!$B$3,O84&gt;=1),"EM PRODUÇÃO","ENTREGA COMPLETA"))))</f>
        <v>ENTREGA COMPLETA</v>
      </c>
      <c r="Q84" s="68">
        <f>Tabela1[[#This Row],[QUANT ENVIADA]]*Tabela1[[#This Row],[PREÇO UNITARIO]]</f>
        <v>526.5</v>
      </c>
      <c r="R84" s="69">
        <v>526.5</v>
      </c>
      <c r="S84" s="70">
        <f>Tabela1[[#This Row],[VALOR A PAGAR POR ITEM ]]-Tabela1[[#This Row],[PAGO]]</f>
        <v>0</v>
      </c>
      <c r="T84" s="71">
        <v>44960</v>
      </c>
      <c r="U84" s="74">
        <f>Tabela1[[#This Row],[DIA DO PAGNTO ]]</f>
        <v>44960</v>
      </c>
      <c r="V84" s="73"/>
      <c r="W84" s="71"/>
      <c r="X84" s="47"/>
    </row>
    <row r="85" spans="2:24" x14ac:dyDescent="0.25">
      <c r="B85" s="14">
        <v>44930</v>
      </c>
      <c r="C85" s="47" t="s">
        <v>147</v>
      </c>
      <c r="D85" s="48" t="s">
        <v>10</v>
      </c>
      <c r="E85" s="48">
        <v>5717</v>
      </c>
      <c r="F85" s="48" t="s">
        <v>123</v>
      </c>
      <c r="G85" s="48">
        <v>27</v>
      </c>
      <c r="H85" s="48"/>
      <c r="I85" s="49" t="s">
        <v>135</v>
      </c>
      <c r="J85" s="49"/>
      <c r="K85" s="66">
        <v>28.5</v>
      </c>
      <c r="L85" s="47">
        <v>45291</v>
      </c>
      <c r="M85" s="47">
        <v>45003</v>
      </c>
      <c r="N85" s="48">
        <v>27</v>
      </c>
      <c r="O85" s="51">
        <f t="shared" si="14"/>
        <v>0</v>
      </c>
      <c r="P85" s="75" t="str">
        <f>IF(L85="","",IF(AND(L85&lt;'[1]Gerenciador de compras'!$B$3,O85&gt;=1),"PED. ATRASADO",IF(AND(L85='[1]Gerenciador de compras'!$B$3,O85=1),"DIA DA ENTREGA",IF(AND(L85&gt;'[1]Gerenciador de compras'!$B$3,O85&gt;=1),"EM PRODUÇÃO","ENTREGA COMPLETA"))))</f>
        <v>ENTREGA COMPLETA</v>
      </c>
      <c r="Q85" s="68">
        <f>Tabela1[[#This Row],[QUANT ENVIADA]]*Tabela1[[#This Row],[PREÇO UNITARIO]]</f>
        <v>769.5</v>
      </c>
      <c r="R85" s="69">
        <v>769.5</v>
      </c>
      <c r="S85" s="70">
        <f>Tabela1[[#This Row],[VALOR A PAGAR POR ITEM ]]-Tabela1[[#This Row],[PAGO]]</f>
        <v>0</v>
      </c>
      <c r="T85" s="71">
        <v>44960</v>
      </c>
      <c r="U85" s="74">
        <f>Tabela1[[#This Row],[DIA DO PAGNTO ]]</f>
        <v>44960</v>
      </c>
      <c r="V85" s="73"/>
      <c r="W85" s="71"/>
      <c r="X85" s="47"/>
    </row>
    <row r="86" spans="2:24" x14ac:dyDescent="0.25">
      <c r="B86" s="14">
        <v>44930</v>
      </c>
      <c r="C86" s="47" t="s">
        <v>146</v>
      </c>
      <c r="D86" s="48" t="s">
        <v>10</v>
      </c>
      <c r="E86" s="48">
        <v>5718</v>
      </c>
      <c r="F86" s="48" t="s">
        <v>123</v>
      </c>
      <c r="G86" s="48">
        <v>27</v>
      </c>
      <c r="H86" s="48"/>
      <c r="I86" s="49" t="s">
        <v>136</v>
      </c>
      <c r="J86" s="49"/>
      <c r="K86" s="66">
        <v>34.5</v>
      </c>
      <c r="L86" s="47">
        <v>45291</v>
      </c>
      <c r="M86" s="47"/>
      <c r="N86" s="48"/>
      <c r="O86" s="51">
        <f t="shared" si="14"/>
        <v>27</v>
      </c>
      <c r="P86" s="67" t="str">
        <f>IF(L86="","",IF(AND(L86&lt;'[1]Gerenciador de compras'!$B$3,O86&gt;=1),"PED. ATRASADO",IF(AND(L86='[1]Gerenciador de compras'!$B$3,O86=1),"DIA DA ENTREGA",IF(AND(L86&gt;'[1]Gerenciador de compras'!$B$3,O86&gt;=1),"EM PRODUÇÃO","ENTREGA COMPLETA"))))</f>
        <v>EM PRODUÇÃO</v>
      </c>
      <c r="Q86" s="68">
        <f>Tabela1[[#This Row],[QUANT ENVIADA]]*Tabela1[[#This Row],[PREÇO UNITARIO]]</f>
        <v>931.5</v>
      </c>
      <c r="R86" s="69">
        <v>931.5</v>
      </c>
      <c r="S86" s="70">
        <f>Tabela1[[#This Row],[VALOR A PAGAR POR ITEM ]]-Tabela1[[#This Row],[PAGO]]</f>
        <v>0</v>
      </c>
      <c r="T86" s="71">
        <v>44988</v>
      </c>
      <c r="U86" s="74">
        <f>Tabela1[[#This Row],[DIA DO PAGNTO ]]</f>
        <v>44988</v>
      </c>
      <c r="V86" s="73"/>
      <c r="W86" s="71"/>
      <c r="X86" s="47"/>
    </row>
    <row r="87" spans="2:24" x14ac:dyDescent="0.25">
      <c r="B87" s="14">
        <v>44930</v>
      </c>
      <c r="C87" s="14" t="s">
        <v>146</v>
      </c>
      <c r="D87" s="48" t="s">
        <v>10</v>
      </c>
      <c r="E87" s="48">
        <v>5724</v>
      </c>
      <c r="F87" s="48" t="s">
        <v>144</v>
      </c>
      <c r="G87" s="48">
        <v>6</v>
      </c>
      <c r="H87" s="48"/>
      <c r="I87" s="49" t="s">
        <v>137</v>
      </c>
      <c r="J87" s="49"/>
      <c r="K87" s="66">
        <v>34.5</v>
      </c>
      <c r="L87" s="47">
        <v>45291</v>
      </c>
      <c r="M87" s="47"/>
      <c r="N87" s="48"/>
      <c r="O87" s="51">
        <f t="shared" si="14"/>
        <v>6</v>
      </c>
      <c r="P87" s="67" t="str">
        <f>IF(L87="","",IF(AND(L87&lt;'[1]Gerenciador de compras'!$B$3,O87&gt;=1),"PED. ATRASADO",IF(AND(L87='[1]Gerenciador de compras'!$B$3,O87=1),"DIA DA ENTREGA",IF(AND(L87&gt;'[1]Gerenciador de compras'!$B$3,O87&gt;=1),"EM PRODUÇÃO","ENTREGA COMPLETA"))))</f>
        <v>EM PRODUÇÃO</v>
      </c>
      <c r="Q87" s="68">
        <f>Tabela1[[#This Row],[QUANT ENVIADA]]*Tabela1[[#This Row],[PREÇO UNITARIO]]</f>
        <v>207</v>
      </c>
      <c r="R87" s="69">
        <v>207</v>
      </c>
      <c r="S87" s="70">
        <f>Tabela1[[#This Row],[VALOR A PAGAR POR ITEM ]]-Tabela1[[#This Row],[PAGO]]</f>
        <v>0</v>
      </c>
      <c r="T87" s="71">
        <v>45002</v>
      </c>
      <c r="U87" s="74">
        <f>Tabela1[[#This Row],[DIA DO PAGNTO ]]</f>
        <v>45002</v>
      </c>
      <c r="V87" s="73"/>
      <c r="W87" s="71"/>
      <c r="X87" s="47"/>
    </row>
    <row r="88" spans="2:24" x14ac:dyDescent="0.25">
      <c r="B88" s="14">
        <v>44930</v>
      </c>
      <c r="C88" s="14" t="s">
        <v>146</v>
      </c>
      <c r="D88" s="48" t="s">
        <v>10</v>
      </c>
      <c r="E88" s="48">
        <v>5725</v>
      </c>
      <c r="F88" s="48" t="s">
        <v>123</v>
      </c>
      <c r="G88" s="48">
        <v>4</v>
      </c>
      <c r="H88" s="48"/>
      <c r="I88" s="49" t="s">
        <v>138</v>
      </c>
      <c r="J88" s="49"/>
      <c r="K88" s="66">
        <v>25</v>
      </c>
      <c r="L88" s="47">
        <v>45291</v>
      </c>
      <c r="M88" s="47"/>
      <c r="N88" s="48"/>
      <c r="O88" s="51">
        <f t="shared" si="14"/>
        <v>4</v>
      </c>
      <c r="P88" s="67" t="str">
        <f>IF(L88="","",IF(AND(L88&lt;'[1]Gerenciador de compras'!$B$3,O88&gt;=1),"PED. ATRASADO",IF(AND(L88='[1]Gerenciador de compras'!$B$3,O88=1),"DIA DA ENTREGA",IF(AND(L88&gt;'[1]Gerenciador de compras'!$B$3,O88&gt;=1),"EM PRODUÇÃO","ENTREGA COMPLETA"))))</f>
        <v>EM PRODUÇÃO</v>
      </c>
      <c r="Q88" s="68">
        <f>Tabela1[[#This Row],[QUANT ENVIADA]]*Tabela1[[#This Row],[PREÇO UNITARIO]]</f>
        <v>100</v>
      </c>
      <c r="R88" s="69"/>
      <c r="S88" s="70">
        <f>Tabela1[[#This Row],[VALOR A PAGAR POR ITEM ]]-Tabela1[[#This Row],[PAGO]]</f>
        <v>100</v>
      </c>
      <c r="T88" s="71"/>
      <c r="U88" s="74">
        <f>Tabela1[[#This Row],[DIA DO PAGNTO ]]</f>
        <v>0</v>
      </c>
      <c r="V88" s="73"/>
      <c r="W88" s="71"/>
      <c r="X88" s="47"/>
    </row>
    <row r="1047034" spans="2:24" x14ac:dyDescent="0.25">
      <c r="B1047034" s="27"/>
      <c r="C1047034" s="77"/>
      <c r="D1047034" s="5"/>
      <c r="E1047034" s="5"/>
      <c r="F1047034" s="5"/>
      <c r="G1047034" s="5"/>
      <c r="H1047034" s="5"/>
      <c r="I1047034" s="5"/>
      <c r="J1047034" s="5"/>
      <c r="K1047034" s="5"/>
      <c r="L1047034" s="5"/>
      <c r="M1047034" s="5"/>
      <c r="N1047034" s="5"/>
      <c r="Q1047034" s="5"/>
      <c r="R1047034" s="5"/>
      <c r="S1047034" s="5"/>
      <c r="T1047034" s="5"/>
      <c r="U1047034" s="5"/>
      <c r="V1047034" s="5"/>
      <c r="W1047034" s="5"/>
      <c r="X1047034" s="5"/>
    </row>
    <row r="1047052" spans="2:3" x14ac:dyDescent="0.25">
      <c r="B1047052" s="27">
        <v>44216</v>
      </c>
      <c r="C1047052" s="77"/>
    </row>
  </sheetData>
  <sheetProtection selectLockedCells="1" autoFilter="0" pivotTables="0"/>
  <dataConsolidate/>
  <mergeCells count="1">
    <mergeCell ref="D1:X3"/>
  </mergeCells>
  <phoneticPr fontId="7" type="noConversion"/>
  <conditionalFormatting sqref="P9:W9 P40 P58 P36 P10:P25 P73:P88">
    <cfRule type="containsText" dxfId="386" priority="11" operator="containsText" text="PED. ATRASADO">
      <formula>NOT(ISERROR(SEARCH("PED. ATRASADO",P9)))</formula>
    </cfRule>
    <cfRule type="containsText" dxfId="385" priority="12" operator="containsText" text="DIA DA ENTREGA">
      <formula>NOT(ISERROR(SEARCH("DIA DA ENTREGA",P9)))</formula>
    </cfRule>
    <cfRule type="containsText" dxfId="384" priority="13" operator="containsText" text="EM PRODUÇÃO">
      <formula>NOT(ISERROR(SEARCH("EM PRODUÇÃO",P9)))</formula>
    </cfRule>
  </conditionalFormatting>
  <conditionalFormatting sqref="O1:O7">
    <cfRule type="cellIs" dxfId="383" priority="10" operator="greaterThan">
      <formula>Y1</formula>
    </cfRule>
  </conditionalFormatting>
  <conditionalFormatting sqref="O118:O127 O37:O100 O9:O35">
    <cfRule type="cellIs" dxfId="382" priority="383" operator="greaterThan">
      <formula>#REF!</formula>
    </cfRule>
  </conditionalFormatting>
  <conditionalFormatting sqref="O101:O116">
    <cfRule type="cellIs" dxfId="381" priority="463" operator="greaterThan">
      <formula>#REF!</formula>
    </cfRule>
  </conditionalFormatting>
  <conditionalFormatting sqref="O117">
    <cfRule type="cellIs" dxfId="380" priority="542" operator="greaterThan">
      <formula>#REF!</formula>
    </cfRule>
  </conditionalFormatting>
  <conditionalFormatting sqref="O183:O249 O286:O307">
    <cfRule type="cellIs" dxfId="379" priority="618" operator="greaterThan">
      <formula>#REF!</formula>
    </cfRule>
  </conditionalFormatting>
  <conditionalFormatting sqref="O128:O131 O134:O136 O154:O156">
    <cfRule type="cellIs" dxfId="378" priority="621" operator="greaterThan">
      <formula>#REF!</formula>
    </cfRule>
  </conditionalFormatting>
  <conditionalFormatting sqref="O132:O133">
    <cfRule type="cellIs" dxfId="377" priority="644" operator="greaterThan">
      <formula>#REF!</formula>
    </cfRule>
  </conditionalFormatting>
  <conditionalFormatting sqref="O137:O153">
    <cfRule type="cellIs" dxfId="376" priority="666" operator="greaterThan">
      <formula>#REF!</formula>
    </cfRule>
  </conditionalFormatting>
  <conditionalFormatting sqref="O250:O284">
    <cfRule type="cellIs" dxfId="375" priority="688" operator="greaterThan">
      <formula>#REF!</formula>
    </cfRule>
  </conditionalFormatting>
  <conditionalFormatting sqref="O285">
    <cfRule type="cellIs" dxfId="374" priority="690" operator="greaterThan">
      <formula>#REF!</formula>
    </cfRule>
  </conditionalFormatting>
  <conditionalFormatting sqref="O1503:O1048576">
    <cfRule type="cellIs" dxfId="373" priority="712" operator="greaterThan">
      <formula>Y89</formula>
    </cfRule>
  </conditionalFormatting>
  <conditionalFormatting sqref="O324">
    <cfRule type="cellIs" dxfId="372" priority="715" operator="greaterThan">
      <formula>#REF!</formula>
    </cfRule>
  </conditionalFormatting>
  <conditionalFormatting sqref="O157:O163">
    <cfRule type="cellIs" dxfId="371" priority="783" operator="greaterThan">
      <formula>#REF!</formula>
    </cfRule>
  </conditionalFormatting>
  <conditionalFormatting sqref="O164:O166 O310">
    <cfRule type="cellIs" dxfId="370" priority="785" operator="greaterThan">
      <formula>#REF!</formula>
    </cfRule>
  </conditionalFormatting>
  <conditionalFormatting sqref="O311:O323">
    <cfRule type="cellIs" dxfId="369" priority="806" operator="greaterThan">
      <formula>#REF!</formula>
    </cfRule>
  </conditionalFormatting>
  <conditionalFormatting sqref="X5">
    <cfRule type="cellIs" dxfId="368" priority="6" operator="greaterThan">
      <formula>0</formula>
    </cfRule>
  </conditionalFormatting>
  <conditionalFormatting sqref="O337:O352">
    <cfRule type="cellIs" dxfId="367" priority="828" operator="greaterThan">
      <formula>#REF!</formula>
    </cfRule>
  </conditionalFormatting>
  <conditionalFormatting sqref="O353">
    <cfRule type="cellIs" dxfId="366" priority="830" operator="greaterThan">
      <formula>#REF!</formula>
    </cfRule>
  </conditionalFormatting>
  <conditionalFormatting sqref="O354:O388 O657:O755">
    <cfRule type="cellIs" dxfId="365" priority="847" operator="greaterThan">
      <formula>#REF!</formula>
    </cfRule>
  </conditionalFormatting>
  <conditionalFormatting sqref="O389:O391">
    <cfRule type="cellIs" dxfId="364" priority="849" operator="greaterThan">
      <formula>#REF!</formula>
    </cfRule>
  </conditionalFormatting>
  <conditionalFormatting sqref="O325:O335">
    <cfRule type="cellIs" dxfId="363" priority="869" operator="greaterThan">
      <formula>#REF!</formula>
    </cfRule>
  </conditionalFormatting>
  <conditionalFormatting sqref="O336">
    <cfRule type="cellIs" dxfId="362" priority="871" operator="greaterThan">
      <formula>#REF!</formula>
    </cfRule>
  </conditionalFormatting>
  <conditionalFormatting sqref="O543 O487:O489 O419:O426 O431:O439">
    <cfRule type="cellIs" dxfId="361" priority="880" operator="greaterThan">
      <formula>#REF!</formula>
    </cfRule>
  </conditionalFormatting>
  <conditionalFormatting sqref="O427">
    <cfRule type="cellIs" dxfId="360" priority="882" operator="greaterThan">
      <formula>#REF!</formula>
    </cfRule>
  </conditionalFormatting>
  <conditionalFormatting sqref="O441:O486 O542">
    <cfRule type="cellIs" dxfId="359" priority="894" operator="greaterThan">
      <formula>#REF!</formula>
    </cfRule>
  </conditionalFormatting>
  <conditionalFormatting sqref="O544">
    <cfRule type="cellIs" dxfId="358" priority="920" operator="greaterThan">
      <formula>#REF!</formula>
    </cfRule>
  </conditionalFormatting>
  <conditionalFormatting sqref="O517">
    <cfRule type="cellIs" dxfId="357" priority="936" operator="greaterThan">
      <formula>#REF!</formula>
    </cfRule>
  </conditionalFormatting>
  <conditionalFormatting sqref="O506:O508">
    <cfRule type="cellIs" dxfId="356" priority="952" operator="greaterThan">
      <formula>#REF!</formula>
    </cfRule>
  </conditionalFormatting>
  <conditionalFormatting sqref="O505 O509">
    <cfRule type="cellIs" dxfId="355" priority="953" operator="greaterThan">
      <formula>#REF!</formula>
    </cfRule>
  </conditionalFormatting>
  <conditionalFormatting sqref="O510:O516">
    <cfRule type="cellIs" dxfId="354" priority="970" operator="greaterThan">
      <formula>#REF!</formula>
    </cfRule>
  </conditionalFormatting>
  <conditionalFormatting sqref="O428:O430">
    <cfRule type="cellIs" dxfId="353" priority="987" operator="greaterThan">
      <formula>#REF!</formula>
    </cfRule>
  </conditionalFormatting>
  <conditionalFormatting sqref="O440">
    <cfRule type="cellIs" dxfId="352" priority="988" operator="greaterThan">
      <formula>#REF!</formula>
    </cfRule>
  </conditionalFormatting>
  <conditionalFormatting sqref="O490:O504 O392:O417">
    <cfRule type="cellIs" dxfId="351" priority="1008" operator="greaterThan">
      <formula>#REF!</formula>
    </cfRule>
  </conditionalFormatting>
  <conditionalFormatting sqref="O418">
    <cfRule type="cellIs" dxfId="350" priority="1030" operator="greaterThan">
      <formula>#REF!</formula>
    </cfRule>
  </conditionalFormatting>
  <conditionalFormatting sqref="O309 O167:O182">
    <cfRule type="cellIs" dxfId="349" priority="1041" operator="greaterThan">
      <formula>#REF!</formula>
    </cfRule>
  </conditionalFormatting>
  <conditionalFormatting sqref="O308">
    <cfRule type="cellIs" dxfId="348" priority="1042" operator="greaterThan">
      <formula>#REF!</formula>
    </cfRule>
  </conditionalFormatting>
  <conditionalFormatting sqref="O545:O577">
    <cfRule type="cellIs" dxfId="347" priority="1052" operator="greaterThan">
      <formula>#REF!</formula>
    </cfRule>
  </conditionalFormatting>
  <conditionalFormatting sqref="O578:O585">
    <cfRule type="cellIs" dxfId="346" priority="1054" operator="greaterThan">
      <formula>#REF!</formula>
    </cfRule>
  </conditionalFormatting>
  <conditionalFormatting sqref="O518:O541">
    <cfRule type="cellIs" dxfId="345" priority="1080" operator="greaterThan">
      <formula>#REF!</formula>
    </cfRule>
  </conditionalFormatting>
  <conditionalFormatting sqref="O646:O655">
    <cfRule type="cellIs" dxfId="344" priority="1090" operator="greaterThan">
      <formula>#REF!</formula>
    </cfRule>
  </conditionalFormatting>
  <conditionalFormatting sqref="O656">
    <cfRule type="cellIs" dxfId="343" priority="1092" operator="greaterThan">
      <formula>#REF!</formula>
    </cfRule>
  </conditionalFormatting>
  <conditionalFormatting sqref="O640:O645">
    <cfRule type="cellIs" dxfId="342" priority="1102" operator="greaterThan">
      <formula>#REF!</formula>
    </cfRule>
  </conditionalFormatting>
  <conditionalFormatting sqref="O586:O638">
    <cfRule type="cellIs" dxfId="341" priority="1128" operator="greaterThan">
      <formula>#REF!</formula>
    </cfRule>
  </conditionalFormatting>
  <conditionalFormatting sqref="O639">
    <cfRule type="cellIs" dxfId="340" priority="1130" operator="greaterThan">
      <formula>#REF!</formula>
    </cfRule>
  </conditionalFormatting>
  <conditionalFormatting sqref="P8:W8">
    <cfRule type="containsText" dxfId="339" priority="2" operator="containsText" text="PED. ATRASADO">
      <formula>NOT(ISERROR(SEARCH("PED. ATRASADO",P8)))</formula>
    </cfRule>
    <cfRule type="containsText" dxfId="338" priority="3" operator="containsText" text="DIA DA ENTREGA">
      <formula>NOT(ISERROR(SEARCH("DIA DA ENTREGA",P8)))</formula>
    </cfRule>
    <cfRule type="containsText" dxfId="337" priority="4" operator="containsText" text="EM PRODUÇÃO">
      <formula>NOT(ISERROR(SEARCH("EM PRODUÇÃO",P8)))</formula>
    </cfRule>
  </conditionalFormatting>
  <conditionalFormatting sqref="O8">
    <cfRule type="cellIs" dxfId="336" priority="5" operator="greaterThan">
      <formula>#REF!</formula>
    </cfRule>
  </conditionalFormatting>
  <conditionalFormatting sqref="O788">
    <cfRule type="cellIs" dxfId="335" priority="1140" operator="greaterThan">
      <formula>Y10</formula>
    </cfRule>
  </conditionalFormatting>
  <conditionalFormatting sqref="O789">
    <cfRule type="cellIs" dxfId="334" priority="1142" operator="greaterThan">
      <formula>#REF!</formula>
    </cfRule>
  </conditionalFormatting>
  <conditionalFormatting sqref="O774">
    <cfRule type="cellIs" dxfId="333" priority="1145" operator="greaterThan">
      <formula>#REF!</formula>
    </cfRule>
  </conditionalFormatting>
  <conditionalFormatting sqref="O775">
    <cfRule type="cellIs" dxfId="332" priority="1147" operator="greaterThan">
      <formula>#REF!</formula>
    </cfRule>
  </conditionalFormatting>
  <conditionalFormatting sqref="O889">
    <cfRule type="cellIs" dxfId="331" priority="1151" operator="greaterThan">
      <formula>#REF!</formula>
    </cfRule>
  </conditionalFormatting>
  <conditionalFormatting sqref="O890">
    <cfRule type="cellIs" dxfId="330" priority="1153" operator="greaterThan">
      <formula>#REF!</formula>
    </cfRule>
  </conditionalFormatting>
  <conditionalFormatting sqref="O960">
    <cfRule type="cellIs" dxfId="329" priority="1157" operator="greaterThan">
      <formula>#REF!</formula>
    </cfRule>
  </conditionalFormatting>
  <conditionalFormatting sqref="O925">
    <cfRule type="cellIs" dxfId="328" priority="1159" operator="greaterThan">
      <formula>#REF!</formula>
    </cfRule>
  </conditionalFormatting>
  <conditionalFormatting sqref="O1066">
    <cfRule type="cellIs" dxfId="327" priority="1162" operator="greaterThan">
      <formula>#REF!</formula>
    </cfRule>
  </conditionalFormatting>
  <conditionalFormatting sqref="O908:O909">
    <cfRule type="cellIs" dxfId="326" priority="1164" operator="greaterThan">
      <formula>#REF!</formula>
    </cfRule>
  </conditionalFormatting>
  <conditionalFormatting sqref="O901:O904">
    <cfRule type="cellIs" dxfId="325" priority="1167" operator="greaterThan">
      <formula>#REF!</formula>
    </cfRule>
  </conditionalFormatting>
  <conditionalFormatting sqref="O905">
    <cfRule type="cellIs" dxfId="324" priority="1169" operator="greaterThan">
      <formula>#REF!</formula>
    </cfRule>
  </conditionalFormatting>
  <conditionalFormatting sqref="O894">
    <cfRule type="cellIs" dxfId="323" priority="1172" operator="greaterThan">
      <formula>Y18</formula>
    </cfRule>
  </conditionalFormatting>
  <conditionalFormatting sqref="O895">
    <cfRule type="cellIs" dxfId="322" priority="1174" operator="greaterThan">
      <formula>#REF!</formula>
    </cfRule>
  </conditionalFormatting>
  <conditionalFormatting sqref="O891">
    <cfRule type="cellIs" dxfId="321" priority="1177" operator="greaterThan">
      <formula>#REF!</formula>
    </cfRule>
  </conditionalFormatting>
  <conditionalFormatting sqref="O883:O886">
    <cfRule type="cellIs" dxfId="320" priority="1180" operator="greaterThan">
      <formula>#REF!</formula>
    </cfRule>
  </conditionalFormatting>
  <conditionalFormatting sqref="O887">
    <cfRule type="cellIs" dxfId="319" priority="1182" operator="greaterThan">
      <formula>#REF!</formula>
    </cfRule>
  </conditionalFormatting>
  <conditionalFormatting sqref="O839:O841">
    <cfRule type="cellIs" dxfId="318" priority="1185" operator="greaterThan">
      <formula>#REF!</formula>
    </cfRule>
  </conditionalFormatting>
  <conditionalFormatting sqref="O842">
    <cfRule type="cellIs" dxfId="317" priority="1187" operator="greaterThan">
      <formula>#REF!</formula>
    </cfRule>
  </conditionalFormatting>
  <conditionalFormatting sqref="O806">
    <cfRule type="cellIs" dxfId="316" priority="1190" operator="greaterThan">
      <formula>#REF!</formula>
    </cfRule>
  </conditionalFormatting>
  <conditionalFormatting sqref="O807">
    <cfRule type="cellIs" dxfId="315" priority="1192" operator="greaterThan">
      <formula>#REF!</formula>
    </cfRule>
  </conditionalFormatting>
  <conditionalFormatting sqref="O800">
    <cfRule type="cellIs" dxfId="314" priority="1195" operator="greaterThan">
      <formula>#REF!</formula>
    </cfRule>
  </conditionalFormatting>
  <conditionalFormatting sqref="O801">
    <cfRule type="cellIs" dxfId="313" priority="1197" operator="greaterThan">
      <formula>#REF!</formula>
    </cfRule>
  </conditionalFormatting>
  <conditionalFormatting sqref="O1190">
    <cfRule type="cellIs" dxfId="312" priority="1198" operator="greaterThan">
      <formula>#REF!</formula>
    </cfRule>
  </conditionalFormatting>
  <conditionalFormatting sqref="O906">
    <cfRule type="cellIs" dxfId="311" priority="1201" operator="greaterThan">
      <formula>#REF!</formula>
    </cfRule>
  </conditionalFormatting>
  <conditionalFormatting sqref="O881">
    <cfRule type="cellIs" dxfId="310" priority="1204" operator="greaterThan">
      <formula>#REF!</formula>
    </cfRule>
  </conditionalFormatting>
  <conditionalFormatting sqref="O882">
    <cfRule type="cellIs" dxfId="309" priority="1206" operator="greaterThan">
      <formula>#REF!</formula>
    </cfRule>
  </conditionalFormatting>
  <conditionalFormatting sqref="O854">
    <cfRule type="cellIs" dxfId="308" priority="1209" operator="greaterThan">
      <formula>#REF!</formula>
    </cfRule>
  </conditionalFormatting>
  <conditionalFormatting sqref="O855">
    <cfRule type="cellIs" dxfId="307" priority="1211" operator="greaterThan">
      <formula>#REF!</formula>
    </cfRule>
  </conditionalFormatting>
  <conditionalFormatting sqref="O851:O852">
    <cfRule type="cellIs" dxfId="306" priority="1214" operator="greaterThan">
      <formula>Y14</formula>
    </cfRule>
  </conditionalFormatting>
  <conditionalFormatting sqref="O853">
    <cfRule type="cellIs" dxfId="305" priority="1216" operator="greaterThan">
      <formula>#REF!</formula>
    </cfRule>
  </conditionalFormatting>
  <conditionalFormatting sqref="O1178:O1179">
    <cfRule type="cellIs" dxfId="304" priority="1217" operator="greaterThan">
      <formula>Y44</formula>
    </cfRule>
  </conditionalFormatting>
  <conditionalFormatting sqref="O1135">
    <cfRule type="cellIs" dxfId="303" priority="1223" operator="greaterThan">
      <formula>#REF!</formula>
    </cfRule>
  </conditionalFormatting>
  <conditionalFormatting sqref="O1180">
    <cfRule type="cellIs" dxfId="302" priority="1229" operator="greaterThan">
      <formula>#REF!</formula>
    </cfRule>
  </conditionalFormatting>
  <conditionalFormatting sqref="O1127">
    <cfRule type="cellIs" dxfId="301" priority="1234" operator="greaterThan">
      <formula>#REF!</formula>
    </cfRule>
  </conditionalFormatting>
  <conditionalFormatting sqref="O1191">
    <cfRule type="cellIs" dxfId="300" priority="1240" operator="greaterThan">
      <formula>#REF!</formula>
    </cfRule>
  </conditionalFormatting>
  <conditionalFormatting sqref="O1261">
    <cfRule type="cellIs" dxfId="299" priority="1244" operator="greaterThan">
      <formula>Y59</formula>
    </cfRule>
  </conditionalFormatting>
  <conditionalFormatting sqref="O1262">
    <cfRule type="cellIs" dxfId="298" priority="1246" operator="greaterThan">
      <formula>#REF!</formula>
    </cfRule>
  </conditionalFormatting>
  <conditionalFormatting sqref="O1070">
    <cfRule type="cellIs" dxfId="297" priority="1252" operator="greaterThan">
      <formula>#REF!</formula>
    </cfRule>
  </conditionalFormatting>
  <conditionalFormatting sqref="O1069">
    <cfRule type="cellIs" dxfId="296" priority="1257" operator="greaterThan">
      <formula>#REF!</formula>
    </cfRule>
  </conditionalFormatting>
  <conditionalFormatting sqref="O1067">
    <cfRule type="cellIs" dxfId="295" priority="1258" operator="greaterThan">
      <formula>#REF!</formula>
    </cfRule>
  </conditionalFormatting>
  <conditionalFormatting sqref="O994:O995">
    <cfRule type="cellIs" dxfId="294" priority="1259" operator="greaterThan">
      <formula>#REF!</formula>
    </cfRule>
  </conditionalFormatting>
  <conditionalFormatting sqref="O907 O1185">
    <cfRule type="cellIs" dxfId="293" priority="1263" operator="greaterThan">
      <formula>#REF!</formula>
    </cfRule>
  </conditionalFormatting>
  <conditionalFormatting sqref="O972 O989 O1012 O1014">
    <cfRule type="cellIs" dxfId="292" priority="1266" operator="greaterThan">
      <formula>#REF!</formula>
    </cfRule>
  </conditionalFormatting>
  <conditionalFormatting sqref="O971">
    <cfRule type="cellIs" dxfId="291" priority="1273" operator="greaterThan">
      <formula>#REF!</formula>
    </cfRule>
  </conditionalFormatting>
  <conditionalFormatting sqref="O1011">
    <cfRule type="cellIs" dxfId="290" priority="1279" operator="greaterThan">
      <formula>#REF!</formula>
    </cfRule>
  </conditionalFormatting>
  <conditionalFormatting sqref="O996">
    <cfRule type="cellIs" dxfId="289" priority="1280" operator="greaterThan">
      <formula>#REF!</formula>
    </cfRule>
  </conditionalFormatting>
  <conditionalFormatting sqref="O784">
    <cfRule type="cellIs" dxfId="288" priority="1289" operator="greaterThan">
      <formula>Y11</formula>
    </cfRule>
  </conditionalFormatting>
  <conditionalFormatting sqref="O785">
    <cfRule type="cellIs" dxfId="287" priority="1291" operator="greaterThan">
      <formula>#REF!</formula>
    </cfRule>
  </conditionalFormatting>
  <conditionalFormatting sqref="O786:O787 O878">
    <cfRule type="cellIs" dxfId="286" priority="1297" operator="greaterThan">
      <formula>#REF!</formula>
    </cfRule>
  </conditionalFormatting>
  <conditionalFormatting sqref="O756">
    <cfRule type="cellIs" dxfId="285" priority="1298" operator="greaterThan">
      <formula>#REF!</formula>
    </cfRule>
  </conditionalFormatting>
  <conditionalFormatting sqref="O879">
    <cfRule type="cellIs" dxfId="284" priority="1301" operator="greaterThan">
      <formula>#REF!</formula>
    </cfRule>
  </conditionalFormatting>
  <conditionalFormatting sqref="O880">
    <cfRule type="cellIs" dxfId="283" priority="1303" operator="greaterThan">
      <formula>#REF!</formula>
    </cfRule>
  </conditionalFormatting>
  <conditionalFormatting sqref="O877">
    <cfRule type="cellIs" dxfId="282" priority="1306" operator="greaterThan">
      <formula>#REF!</formula>
    </cfRule>
  </conditionalFormatting>
  <conditionalFormatting sqref="O868">
    <cfRule type="cellIs" dxfId="281" priority="1309" operator="greaterThan">
      <formula>Y16</formula>
    </cfRule>
  </conditionalFormatting>
  <conditionalFormatting sqref="O869:O870">
    <cfRule type="cellIs" dxfId="280" priority="1311" operator="greaterThan">
      <formula>#REF!</formula>
    </cfRule>
  </conditionalFormatting>
  <conditionalFormatting sqref="O857">
    <cfRule type="cellIs" dxfId="279" priority="1314" operator="greaterThan">
      <formula>#REF!</formula>
    </cfRule>
  </conditionalFormatting>
  <conditionalFormatting sqref="O858">
    <cfRule type="cellIs" dxfId="278" priority="1316" operator="greaterThan">
      <formula>#REF!</formula>
    </cfRule>
  </conditionalFormatting>
  <conditionalFormatting sqref="O843">
    <cfRule type="cellIs" dxfId="277" priority="1319" operator="greaterThan">
      <formula>#REF!</formula>
    </cfRule>
  </conditionalFormatting>
  <conditionalFormatting sqref="O844:O850">
    <cfRule type="cellIs" dxfId="276" priority="1321" operator="greaterThan">
      <formula>#REF!</formula>
    </cfRule>
  </conditionalFormatting>
  <conditionalFormatting sqref="O833:O835">
    <cfRule type="cellIs" dxfId="275" priority="1324" operator="greaterThan">
      <formula>#REF!</formula>
    </cfRule>
  </conditionalFormatting>
  <conditionalFormatting sqref="O836:O838">
    <cfRule type="cellIs" dxfId="274" priority="1326" operator="greaterThan">
      <formula>#REF!</formula>
    </cfRule>
  </conditionalFormatting>
  <conditionalFormatting sqref="O802">
    <cfRule type="cellIs" dxfId="273" priority="1332" operator="greaterThan">
      <formula>#REF!</formula>
    </cfRule>
  </conditionalFormatting>
  <conditionalFormatting sqref="O803:O805">
    <cfRule type="cellIs" dxfId="272" priority="1334" operator="greaterThan">
      <formula>#REF!</formula>
    </cfRule>
  </conditionalFormatting>
  <conditionalFormatting sqref="O988">
    <cfRule type="cellIs" dxfId="271" priority="1339" operator="greaterThan">
      <formula>#REF!</formula>
    </cfRule>
  </conditionalFormatting>
  <conditionalFormatting sqref="O984">
    <cfRule type="cellIs" dxfId="270" priority="1340" operator="greaterThan">
      <formula>#REF!</formula>
    </cfRule>
  </conditionalFormatting>
  <conditionalFormatting sqref="O973 O1045:O1046 O1189">
    <cfRule type="cellIs" dxfId="269" priority="1344" operator="greaterThan">
      <formula>#REF!</formula>
    </cfRule>
  </conditionalFormatting>
  <conditionalFormatting sqref="O983">
    <cfRule type="cellIs" dxfId="268" priority="1345" operator="greaterThan">
      <formula>Y25</formula>
    </cfRule>
  </conditionalFormatting>
  <conditionalFormatting sqref="O957:O958">
    <cfRule type="cellIs" dxfId="267" priority="1346" operator="greaterThan">
      <formula>#REF!</formula>
    </cfRule>
  </conditionalFormatting>
  <conditionalFormatting sqref="O961:O963">
    <cfRule type="cellIs" dxfId="266" priority="1352" operator="greaterThan">
      <formula>#REF!</formula>
    </cfRule>
  </conditionalFormatting>
  <conditionalFormatting sqref="O923:O924">
    <cfRule type="cellIs" dxfId="265" priority="1355" operator="greaterThan">
      <formula>#REF!</formula>
    </cfRule>
  </conditionalFormatting>
  <conditionalFormatting sqref="O940:O943">
    <cfRule type="cellIs" dxfId="264" priority="1356" operator="greaterThan">
      <formula>Y22</formula>
    </cfRule>
  </conditionalFormatting>
  <conditionalFormatting sqref="O944:O946">
    <cfRule type="cellIs" dxfId="263" priority="1358" operator="greaterThan">
      <formula>#REF!</formula>
    </cfRule>
  </conditionalFormatting>
  <conditionalFormatting sqref="O926:O930 O981">
    <cfRule type="cellIs" dxfId="262" priority="1361" operator="greaterThan">
      <formula>#REF!</formula>
    </cfRule>
  </conditionalFormatting>
  <conditionalFormatting sqref="O931 O997:O999">
    <cfRule type="cellIs" dxfId="261" priority="1363" operator="greaterThan">
      <formula>#REF!</formula>
    </cfRule>
  </conditionalFormatting>
  <conditionalFormatting sqref="O910:O911">
    <cfRule type="cellIs" dxfId="260" priority="1366" operator="greaterThan">
      <formula>Y18</formula>
    </cfRule>
  </conditionalFormatting>
  <conditionalFormatting sqref="O912">
    <cfRule type="cellIs" dxfId="259" priority="1368" operator="greaterThan">
      <formula>#REF!</formula>
    </cfRule>
  </conditionalFormatting>
  <conditionalFormatting sqref="O1013">
    <cfRule type="cellIs" dxfId="258" priority="1371" operator="greaterThan">
      <formula>#REF!</formula>
    </cfRule>
  </conditionalFormatting>
  <conditionalFormatting sqref="O1055:O1056">
    <cfRule type="cellIs" dxfId="257" priority="1372" operator="greaterThan">
      <formula>Y29</formula>
    </cfRule>
  </conditionalFormatting>
  <conditionalFormatting sqref="O1057:O1058">
    <cfRule type="cellIs" dxfId="256" priority="1374" operator="greaterThan">
      <formula>#REF!</formula>
    </cfRule>
  </conditionalFormatting>
  <conditionalFormatting sqref="O1053">
    <cfRule type="cellIs" dxfId="255" priority="1377" operator="greaterThan">
      <formula>Y29</formula>
    </cfRule>
  </conditionalFormatting>
  <conditionalFormatting sqref="O1054">
    <cfRule type="cellIs" dxfId="254" priority="1379" operator="greaterThan">
      <formula>#REF!</formula>
    </cfRule>
  </conditionalFormatting>
  <conditionalFormatting sqref="O1047:O1048">
    <cfRule type="cellIs" dxfId="253" priority="1382" operator="greaterThan">
      <formula>#REF!</formula>
    </cfRule>
  </conditionalFormatting>
  <conditionalFormatting sqref="O1049:O1050 O1145:O1146 O1218">
    <cfRule type="cellIs" dxfId="252" priority="1384" operator="greaterThan">
      <formula>#REF!</formula>
    </cfRule>
  </conditionalFormatting>
  <conditionalFormatting sqref="O1043:O1044">
    <cfRule type="cellIs" dxfId="251" priority="1387" operator="greaterThan">
      <formula>#REF!</formula>
    </cfRule>
  </conditionalFormatting>
  <conditionalFormatting sqref="O1035">
    <cfRule type="cellIs" dxfId="250" priority="1390" operator="greaterThan">
      <formula>Y28</formula>
    </cfRule>
  </conditionalFormatting>
  <conditionalFormatting sqref="O1036:O1037">
    <cfRule type="cellIs" dxfId="249" priority="1392" operator="greaterThan">
      <formula>#REF!</formula>
    </cfRule>
  </conditionalFormatting>
  <conditionalFormatting sqref="O1021:O1023">
    <cfRule type="cellIs" dxfId="248" priority="1395" operator="greaterThan">
      <formula>#REF!</formula>
    </cfRule>
  </conditionalFormatting>
  <conditionalFormatting sqref="O1024">
    <cfRule type="cellIs" dxfId="247" priority="1397" operator="greaterThan">
      <formula>#REF!</formula>
    </cfRule>
  </conditionalFormatting>
  <conditionalFormatting sqref="O1015 O1164:O1165">
    <cfRule type="cellIs" dxfId="246" priority="1400" operator="greaterThan">
      <formula>#REF!</formula>
    </cfRule>
  </conditionalFormatting>
  <conditionalFormatting sqref="O1002">
    <cfRule type="cellIs" dxfId="245" priority="1403" operator="greaterThan">
      <formula>#REF!</formula>
    </cfRule>
  </conditionalFormatting>
  <conditionalFormatting sqref="O1003">
    <cfRule type="cellIs" dxfId="244" priority="1405" operator="greaterThan">
      <formula>#REF!</formula>
    </cfRule>
  </conditionalFormatting>
  <conditionalFormatting sqref="O990 O1143">
    <cfRule type="cellIs" dxfId="243" priority="1408" operator="greaterThan">
      <formula>#REF!</formula>
    </cfRule>
  </conditionalFormatting>
  <conditionalFormatting sqref="O991">
    <cfRule type="cellIs" dxfId="242" priority="1410" operator="greaterThan">
      <formula>#REF!</formula>
    </cfRule>
  </conditionalFormatting>
  <conditionalFormatting sqref="O1060">
    <cfRule type="cellIs" dxfId="241" priority="1413" operator="greaterThan">
      <formula>#REF!</formula>
    </cfRule>
  </conditionalFormatting>
  <conditionalFormatting sqref="O1061:O1063 O1126">
    <cfRule type="cellIs" dxfId="240" priority="1415" operator="greaterThan">
      <formula>#REF!</formula>
    </cfRule>
  </conditionalFormatting>
  <conditionalFormatting sqref="O1059">
    <cfRule type="cellIs" dxfId="239" priority="1416" operator="greaterThan">
      <formula>#REF!</formula>
    </cfRule>
  </conditionalFormatting>
  <conditionalFormatting sqref="O1087:O1089">
    <cfRule type="cellIs" dxfId="238" priority="1419" operator="greaterThan">
      <formula>Y31</formula>
    </cfRule>
  </conditionalFormatting>
  <conditionalFormatting sqref="O1090:O1104 O1150:O1153 O1223:O1226">
    <cfRule type="cellIs" dxfId="237" priority="1421" operator="greaterThan">
      <formula>#REF!</formula>
    </cfRule>
  </conditionalFormatting>
  <conditionalFormatting sqref="O1136:O1137">
    <cfRule type="cellIs" dxfId="236" priority="1424" operator="greaterThan">
      <formula>#REF!</formula>
    </cfRule>
  </conditionalFormatting>
  <conditionalFormatting sqref="O1138:O1139 O1156:O1157">
    <cfRule type="cellIs" dxfId="235" priority="1426" operator="greaterThan">
      <formula>#REF!</formula>
    </cfRule>
  </conditionalFormatting>
  <conditionalFormatting sqref="O1125">
    <cfRule type="cellIs" dxfId="234" priority="1429" operator="greaterThan">
      <formula>#REF!</formula>
    </cfRule>
  </conditionalFormatting>
  <conditionalFormatting sqref="O1155">
    <cfRule type="cellIs" dxfId="233" priority="1432" operator="greaterThan">
      <formula>#REF!</formula>
    </cfRule>
  </conditionalFormatting>
  <conditionalFormatting sqref="O1149">
    <cfRule type="cellIs" dxfId="232" priority="1435" operator="greaterThan">
      <formula>#REF!</formula>
    </cfRule>
  </conditionalFormatting>
  <conditionalFormatting sqref="O1144">
    <cfRule type="cellIs" dxfId="231" priority="1438" operator="greaterThan">
      <formula>Y40</formula>
    </cfRule>
  </conditionalFormatting>
  <conditionalFormatting sqref="O1248">
    <cfRule type="cellIs" dxfId="230" priority="1441" operator="greaterThan">
      <formula>#REF!</formula>
    </cfRule>
  </conditionalFormatting>
  <conditionalFormatting sqref="O1249">
    <cfRule type="cellIs" dxfId="229" priority="1443" operator="greaterThan">
      <formula>#REF!</formula>
    </cfRule>
  </conditionalFormatting>
  <conditionalFormatting sqref="O1240:O1243">
    <cfRule type="cellIs" dxfId="228" priority="1446" operator="greaterThan">
      <formula>Y52</formula>
    </cfRule>
  </conditionalFormatting>
  <conditionalFormatting sqref="O1244:O1245">
    <cfRule type="cellIs" dxfId="227" priority="1448" operator="greaterThan">
      <formula>#REF!</formula>
    </cfRule>
  </conditionalFormatting>
  <conditionalFormatting sqref="O1228">
    <cfRule type="cellIs" dxfId="226" priority="1451" operator="greaterThan">
      <formula>Y50</formula>
    </cfRule>
  </conditionalFormatting>
  <conditionalFormatting sqref="O1229">
    <cfRule type="cellIs" dxfId="225" priority="1453" operator="greaterThan">
      <formula>#REF!</formula>
    </cfRule>
  </conditionalFormatting>
  <conditionalFormatting sqref="O1221:O1222">
    <cfRule type="cellIs" dxfId="224" priority="1456" operator="greaterThan">
      <formula>#REF!</formula>
    </cfRule>
  </conditionalFormatting>
  <conditionalFormatting sqref="O1217">
    <cfRule type="cellIs" dxfId="223" priority="1459" operator="greaterThan">
      <formula>#REF!</formula>
    </cfRule>
  </conditionalFormatting>
  <conditionalFormatting sqref="O1188">
    <cfRule type="cellIs" dxfId="222" priority="1462" operator="greaterThan">
      <formula>#REF!</formula>
    </cfRule>
  </conditionalFormatting>
  <conditionalFormatting sqref="O1181:O1184">
    <cfRule type="cellIs" dxfId="221" priority="1465" operator="greaterThan">
      <formula>Y46</formula>
    </cfRule>
  </conditionalFormatting>
  <conditionalFormatting sqref="O1176">
    <cfRule type="cellIs" dxfId="220" priority="1468" operator="greaterThan">
      <formula>#REF!</formula>
    </cfRule>
  </conditionalFormatting>
  <conditionalFormatting sqref="O1177">
    <cfRule type="cellIs" dxfId="219" priority="1470" operator="greaterThan">
      <formula>#REF!</formula>
    </cfRule>
  </conditionalFormatting>
  <conditionalFormatting sqref="O1263">
    <cfRule type="cellIs" dxfId="218" priority="1474" operator="greaterThan">
      <formula>#REF!</formula>
    </cfRule>
  </conditionalFormatting>
  <conditionalFormatting sqref="O1163">
    <cfRule type="cellIs" dxfId="217" priority="1477" operator="greaterThan">
      <formula>#REF!</formula>
    </cfRule>
  </conditionalFormatting>
  <conditionalFormatting sqref="O36">
    <cfRule type="cellIs" dxfId="216" priority="1" operator="greaterThan">
      <formula>#REF!</formula>
    </cfRule>
  </conditionalFormatting>
  <conditionalFormatting sqref="O808:O809 O820:O821">
    <cfRule type="cellIs" dxfId="215" priority="1480" operator="greaterThan">
      <formula>#REF!</formula>
    </cfRule>
  </conditionalFormatting>
  <conditionalFormatting sqref="O776:O777">
    <cfRule type="cellIs" dxfId="214" priority="1483" operator="greaterThan">
      <formula>#REF!</formula>
    </cfRule>
  </conditionalFormatting>
  <conditionalFormatting sqref="O819">
    <cfRule type="cellIs" dxfId="213" priority="1486" operator="greaterThan">
      <formula>#REF!</formula>
    </cfRule>
  </conditionalFormatting>
  <conditionalFormatting sqref="O812:O815">
    <cfRule type="cellIs" dxfId="212" priority="1489" operator="greaterThan">
      <formula>#REF!</formula>
    </cfRule>
  </conditionalFormatting>
  <conditionalFormatting sqref="O816:O818">
    <cfRule type="cellIs" dxfId="211" priority="1491" operator="greaterThan">
      <formula>#REF!</formula>
    </cfRule>
  </conditionalFormatting>
  <conditionalFormatting sqref="O771">
    <cfRule type="cellIs" dxfId="210" priority="1494" operator="greaterThan">
      <formula>#REF!</formula>
    </cfRule>
  </conditionalFormatting>
  <conditionalFormatting sqref="O772">
    <cfRule type="cellIs" dxfId="209" priority="1496" operator="greaterThan">
      <formula>#REF!</formula>
    </cfRule>
  </conditionalFormatting>
  <conditionalFormatting sqref="O810">
    <cfRule type="cellIs" dxfId="208" priority="1497" operator="greaterThan">
      <formula>#REF!</formula>
    </cfRule>
  </conditionalFormatting>
  <conditionalFormatting sqref="O896:O900">
    <cfRule type="cellIs" dxfId="207" priority="1500" operator="greaterThan">
      <formula>#REF!</formula>
    </cfRule>
  </conditionalFormatting>
  <conditionalFormatting sqref="O871">
    <cfRule type="cellIs" dxfId="206" priority="1503" operator="greaterThan">
      <formula>#REF!</formula>
    </cfRule>
  </conditionalFormatting>
  <conditionalFormatting sqref="O860">
    <cfRule type="cellIs" dxfId="205" priority="1506" operator="greaterThan">
      <formula>Y15</formula>
    </cfRule>
  </conditionalFormatting>
  <conditionalFormatting sqref="O861:O866">
    <cfRule type="cellIs" dxfId="204" priority="1508" operator="greaterThan">
      <formula>#REF!</formula>
    </cfRule>
  </conditionalFormatting>
  <conditionalFormatting sqref="O859">
    <cfRule type="cellIs" dxfId="203" priority="1511" operator="greaterThan">
      <formula>#REF!</formula>
    </cfRule>
  </conditionalFormatting>
  <conditionalFormatting sqref="O829:O831">
    <cfRule type="cellIs" dxfId="202" priority="1514" operator="greaterThan">
      <formula>Y13</formula>
    </cfRule>
  </conditionalFormatting>
  <conditionalFormatting sqref="O832">
    <cfRule type="cellIs" dxfId="201" priority="1516" operator="greaterThan">
      <formula>#REF!</formula>
    </cfRule>
  </conditionalFormatting>
  <conditionalFormatting sqref="O824">
    <cfRule type="cellIs" dxfId="200" priority="1519" operator="greaterThan">
      <formula>#REF!</formula>
    </cfRule>
  </conditionalFormatting>
  <conditionalFormatting sqref="O825:O828">
    <cfRule type="cellIs" dxfId="199" priority="1521" operator="greaterThan">
      <formula>#REF!</formula>
    </cfRule>
  </conditionalFormatting>
  <conditionalFormatting sqref="O822:O823 O986:O987">
    <cfRule type="cellIs" dxfId="198" priority="1524" operator="greaterThan">
      <formula>#REF!</formula>
    </cfRule>
  </conditionalFormatting>
  <conditionalFormatting sqref="O936">
    <cfRule type="cellIs" dxfId="197" priority="1527" operator="greaterThan">
      <formula>#REF!</formula>
    </cfRule>
  </conditionalFormatting>
  <conditionalFormatting sqref="O937:O938">
    <cfRule type="cellIs" dxfId="196" priority="1529" operator="greaterThan">
      <formula>#REF!</formula>
    </cfRule>
  </conditionalFormatting>
  <conditionalFormatting sqref="O915:O917">
    <cfRule type="cellIs" dxfId="195" priority="1532" operator="greaterThan">
      <formula>Y19</formula>
    </cfRule>
  </conditionalFormatting>
  <conditionalFormatting sqref="O918:O922">
    <cfRule type="cellIs" dxfId="194" priority="1534" operator="greaterThan">
      <formula>#REF!</formula>
    </cfRule>
  </conditionalFormatting>
  <conditionalFormatting sqref="O913">
    <cfRule type="cellIs" dxfId="193" priority="1537" operator="greaterThan">
      <formula>#REF!</formula>
    </cfRule>
  </conditionalFormatting>
  <conditionalFormatting sqref="O914 O956">
    <cfRule type="cellIs" dxfId="192" priority="1539" operator="greaterThan">
      <formula>#REF!</formula>
    </cfRule>
  </conditionalFormatting>
  <conditionalFormatting sqref="O1025">
    <cfRule type="cellIs" dxfId="191" priority="1542" operator="greaterThan">
      <formula>#REF!</formula>
    </cfRule>
  </conditionalFormatting>
  <conditionalFormatting sqref="O1026">
    <cfRule type="cellIs" dxfId="190" priority="1544" operator="greaterThan">
      <formula>#REF!</formula>
    </cfRule>
  </conditionalFormatting>
  <conditionalFormatting sqref="O1017">
    <cfRule type="cellIs" dxfId="189" priority="1547" operator="greaterThan">
      <formula>Y26</formula>
    </cfRule>
  </conditionalFormatting>
  <conditionalFormatting sqref="O1018:O1020">
    <cfRule type="cellIs" dxfId="188" priority="1549" operator="greaterThan">
      <formula>#REF!</formula>
    </cfRule>
  </conditionalFormatting>
  <conditionalFormatting sqref="O1004">
    <cfRule type="cellIs" dxfId="187" priority="1552" operator="greaterThan">
      <formula>#REF!</formula>
    </cfRule>
  </conditionalFormatting>
  <conditionalFormatting sqref="O1005:O1010">
    <cfRule type="cellIs" dxfId="186" priority="1554" operator="greaterThan">
      <formula>#REF!</formula>
    </cfRule>
  </conditionalFormatting>
  <conditionalFormatting sqref="O992:O993">
    <cfRule type="cellIs" dxfId="185" priority="1557" operator="greaterThan">
      <formula>#REF!</formula>
    </cfRule>
  </conditionalFormatting>
  <conditionalFormatting sqref="O980">
    <cfRule type="cellIs" dxfId="184" priority="1560" operator="greaterThan">
      <formula>#REF!</formula>
    </cfRule>
  </conditionalFormatting>
  <conditionalFormatting sqref="O978">
    <cfRule type="cellIs" dxfId="183" priority="1563" operator="greaterThan">
      <formula>#REF!</formula>
    </cfRule>
  </conditionalFormatting>
  <conditionalFormatting sqref="O979">
    <cfRule type="cellIs" dxfId="182" priority="1565" operator="greaterThan">
      <formula>#REF!</formula>
    </cfRule>
  </conditionalFormatting>
  <conditionalFormatting sqref="O964:O965">
    <cfRule type="cellIs" dxfId="181" priority="1568" operator="greaterThan">
      <formula>Y23</formula>
    </cfRule>
  </conditionalFormatting>
  <conditionalFormatting sqref="O966">
    <cfRule type="cellIs" dxfId="180" priority="1570" operator="greaterThan">
      <formula>#REF!</formula>
    </cfRule>
  </conditionalFormatting>
  <conditionalFormatting sqref="O955">
    <cfRule type="cellIs" dxfId="179" priority="1573" operator="greaterThan">
      <formula>#REF!</formula>
    </cfRule>
  </conditionalFormatting>
  <conditionalFormatting sqref="O951:O953">
    <cfRule type="cellIs" dxfId="178" priority="1577" operator="greaterThan">
      <formula>#REF!</formula>
    </cfRule>
  </conditionalFormatting>
  <conditionalFormatting sqref="O954">
    <cfRule type="cellIs" dxfId="177" priority="1579" operator="greaterThan">
      <formula>#REF!</formula>
    </cfRule>
  </conditionalFormatting>
  <conditionalFormatting sqref="O1075">
    <cfRule type="cellIs" dxfId="176" priority="1582" operator="greaterThan">
      <formula>Y30</formula>
    </cfRule>
  </conditionalFormatting>
  <conditionalFormatting sqref="O1076:O1082 O1141">
    <cfRule type="cellIs" dxfId="175" priority="1584" operator="greaterThan">
      <formula>#REF!</formula>
    </cfRule>
  </conditionalFormatting>
  <conditionalFormatting sqref="O1071:O1072 O1129">
    <cfRule type="cellIs" dxfId="174" priority="1588" operator="greaterThan">
      <formula>#REF!</formula>
    </cfRule>
  </conditionalFormatting>
  <conditionalFormatting sqref="O1068">
    <cfRule type="cellIs" dxfId="173" priority="1591" operator="greaterThan">
      <formula>#REF!</formula>
    </cfRule>
  </conditionalFormatting>
  <conditionalFormatting sqref="O1038:O1042">
    <cfRule type="cellIs" dxfId="172" priority="1594" operator="greaterThan">
      <formula>#REF!</formula>
    </cfRule>
  </conditionalFormatting>
  <conditionalFormatting sqref="O1031">
    <cfRule type="cellIs" dxfId="171" priority="1597" operator="greaterThan">
      <formula>Y27</formula>
    </cfRule>
  </conditionalFormatting>
  <conditionalFormatting sqref="O1032:O1034">
    <cfRule type="cellIs" dxfId="170" priority="1599" operator="greaterThan">
      <formula>#REF!</formula>
    </cfRule>
  </conditionalFormatting>
  <conditionalFormatting sqref="O1105 O1108:O1109 O1158:O1162">
    <cfRule type="cellIs" dxfId="169" priority="1602" operator="greaterThan">
      <formula>#REF!</formula>
    </cfRule>
  </conditionalFormatting>
  <conditionalFormatting sqref="O1083:O1084">
    <cfRule type="cellIs" dxfId="168" priority="1605" operator="greaterThan">
      <formula>#REF!</formula>
    </cfRule>
  </conditionalFormatting>
  <conditionalFormatting sqref="O1106:O1107">
    <cfRule type="cellIs" dxfId="167" priority="1608" operator="greaterThan">
      <formula>Y33</formula>
    </cfRule>
  </conditionalFormatting>
  <conditionalFormatting sqref="O1166">
    <cfRule type="cellIs" dxfId="166" priority="1612" operator="greaterThan">
      <formula>#REF!</formula>
    </cfRule>
  </conditionalFormatting>
  <conditionalFormatting sqref="O1167 O1169">
    <cfRule type="cellIs" dxfId="165" priority="1614" operator="greaterThan">
      <formula>#REF!</formula>
    </cfRule>
  </conditionalFormatting>
  <conditionalFormatting sqref="O1154">
    <cfRule type="cellIs" dxfId="164" priority="1618" operator="greaterThan">
      <formula>#REF!</formula>
    </cfRule>
  </conditionalFormatting>
  <conditionalFormatting sqref="O1147 O1202:O1203 O1232">
    <cfRule type="cellIs" dxfId="163" priority="1622" operator="greaterThan">
      <formula>#REF!</formula>
    </cfRule>
  </conditionalFormatting>
  <conditionalFormatting sqref="O1134">
    <cfRule type="cellIs" dxfId="162" priority="1626" operator="greaterThan">
      <formula>#REF!</formula>
    </cfRule>
  </conditionalFormatting>
  <conditionalFormatting sqref="O1132:O1133">
    <cfRule type="cellIs" dxfId="161" priority="1627" operator="greaterThan">
      <formula>#REF!</formula>
    </cfRule>
  </conditionalFormatting>
  <conditionalFormatting sqref="O1131">
    <cfRule type="cellIs" dxfId="160" priority="1631" operator="greaterThan">
      <formula>#REF!</formula>
    </cfRule>
  </conditionalFormatting>
  <conditionalFormatting sqref="O1128">
    <cfRule type="cellIs" dxfId="159" priority="1632" operator="greaterThan">
      <formula>#REF!</formula>
    </cfRule>
  </conditionalFormatting>
  <conditionalFormatting sqref="O1123">
    <cfRule type="cellIs" dxfId="158" priority="1636" operator="greaterThan">
      <formula>#REF!</formula>
    </cfRule>
  </conditionalFormatting>
  <conditionalFormatting sqref="O1124">
    <cfRule type="cellIs" dxfId="157" priority="1638" operator="greaterThan">
      <formula>#REF!</formula>
    </cfRule>
  </conditionalFormatting>
  <conditionalFormatting sqref="O1113">
    <cfRule type="cellIs" dxfId="156" priority="1643" operator="greaterThan">
      <formula>#REF!</formula>
    </cfRule>
  </conditionalFormatting>
  <conditionalFormatting sqref="O1122 O1186:O1187">
    <cfRule type="cellIs" dxfId="155" priority="1645" operator="greaterThan">
      <formula>#REF!</formula>
    </cfRule>
  </conditionalFormatting>
  <conditionalFormatting sqref="O1115:O1117">
    <cfRule type="cellIs" dxfId="154" priority="1650" operator="greaterThan">
      <formula>Y37</formula>
    </cfRule>
  </conditionalFormatting>
  <conditionalFormatting sqref="O1118 O1112">
    <cfRule type="cellIs" dxfId="153" priority="1652" operator="greaterThan">
      <formula>#REF!</formula>
    </cfRule>
  </conditionalFormatting>
  <conditionalFormatting sqref="O1168">
    <cfRule type="cellIs" dxfId="152" priority="1655" operator="greaterThan">
      <formula>Y41</formula>
    </cfRule>
  </conditionalFormatting>
  <conditionalFormatting sqref="O1233:O1234">
    <cfRule type="cellIs" dxfId="151" priority="1658" operator="greaterThan">
      <formula>Y51</formula>
    </cfRule>
  </conditionalFormatting>
  <conditionalFormatting sqref="O1235:O1236 O1259 O1280:O1281">
    <cfRule type="cellIs" dxfId="150" priority="1660" operator="greaterThan">
      <formula>#REF!</formula>
    </cfRule>
  </conditionalFormatting>
  <conditionalFormatting sqref="O1219:O1220">
    <cfRule type="cellIs" dxfId="149" priority="1663" operator="greaterThan">
      <formula>#REF!</formula>
    </cfRule>
  </conditionalFormatting>
  <conditionalFormatting sqref="O1199">
    <cfRule type="cellIs" dxfId="148" priority="1666" operator="greaterThan">
      <formula>#REF!</formula>
    </cfRule>
  </conditionalFormatting>
  <conditionalFormatting sqref="O1200:O1201">
    <cfRule type="cellIs" dxfId="147" priority="1668" operator="greaterThan">
      <formula>#REF!</formula>
    </cfRule>
  </conditionalFormatting>
  <conditionalFormatting sqref="O1192">
    <cfRule type="cellIs" dxfId="146" priority="1674" operator="greaterThan">
      <formula>#REF!</formula>
    </cfRule>
  </conditionalFormatting>
  <conditionalFormatting sqref="O1193">
    <cfRule type="cellIs" dxfId="145" priority="1676" operator="greaterThan">
      <formula>#REF!</formula>
    </cfRule>
  </conditionalFormatting>
  <conditionalFormatting sqref="O968">
    <cfRule type="cellIs" dxfId="144" priority="1679" operator="greaterThan">
      <formula>#REF!</formula>
    </cfRule>
  </conditionalFormatting>
  <conditionalFormatting sqref="O969">
    <cfRule type="cellIs" dxfId="143" priority="1681" operator="greaterThan">
      <formula>#REF!</formula>
    </cfRule>
  </conditionalFormatting>
  <conditionalFormatting sqref="O975">
    <cfRule type="cellIs" dxfId="142" priority="1682" operator="greaterThan">
      <formula>#REF!</formula>
    </cfRule>
  </conditionalFormatting>
  <conditionalFormatting sqref="O976 O1000:O1001">
    <cfRule type="cellIs" dxfId="141" priority="1684" operator="greaterThan">
      <formula>#REF!</formula>
    </cfRule>
  </conditionalFormatting>
  <conditionalFormatting sqref="O967">
    <cfRule type="cellIs" dxfId="140" priority="1688" operator="greaterThan">
      <formula>#REF!</formula>
    </cfRule>
  </conditionalFormatting>
  <conditionalFormatting sqref="O974">
    <cfRule type="cellIs" dxfId="139" priority="1690" operator="greaterThan">
      <formula>#REF!</formula>
    </cfRule>
  </conditionalFormatting>
  <conditionalFormatting sqref="O959">
    <cfRule type="cellIs" dxfId="138" priority="1695" operator="greaterThan">
      <formula>#REF!</formula>
    </cfRule>
  </conditionalFormatting>
  <conditionalFormatting sqref="O947">
    <cfRule type="cellIs" dxfId="137" priority="1698" operator="greaterThan">
      <formula>Y22</formula>
    </cfRule>
  </conditionalFormatting>
  <conditionalFormatting sqref="O950">
    <cfRule type="cellIs" dxfId="136" priority="1699" operator="greaterThan">
      <formula>#REF!</formula>
    </cfRule>
  </conditionalFormatting>
  <conditionalFormatting sqref="O948:O949">
    <cfRule type="cellIs" dxfId="135" priority="1702" operator="greaterThan">
      <formula>#REF!</formula>
    </cfRule>
  </conditionalFormatting>
  <conditionalFormatting sqref="O939 O970">
    <cfRule type="cellIs" dxfId="134" priority="1705" operator="greaterThan">
      <formula>#REF!</formula>
    </cfRule>
  </conditionalFormatting>
  <conditionalFormatting sqref="O932:O934">
    <cfRule type="cellIs" dxfId="133" priority="1708" operator="greaterThan">
      <formula>#REF!</formula>
    </cfRule>
  </conditionalFormatting>
  <conditionalFormatting sqref="O935">
    <cfRule type="cellIs" dxfId="132" priority="1710" operator="greaterThan">
      <formula>#REF!</formula>
    </cfRule>
  </conditionalFormatting>
  <conditionalFormatting sqref="O892">
    <cfRule type="cellIs" dxfId="131" priority="1713" operator="greaterThan">
      <formula>Y17</formula>
    </cfRule>
  </conditionalFormatting>
  <conditionalFormatting sqref="O893">
    <cfRule type="cellIs" dxfId="130" priority="1715" operator="greaterThan">
      <formula>#REF!</formula>
    </cfRule>
  </conditionalFormatting>
  <conditionalFormatting sqref="O872">
    <cfRule type="cellIs" dxfId="129" priority="1718" operator="greaterThan">
      <formula>Y16</formula>
    </cfRule>
  </conditionalFormatting>
  <conditionalFormatting sqref="O873:O876">
    <cfRule type="cellIs" dxfId="128" priority="1720" operator="greaterThan">
      <formula>#REF!</formula>
    </cfRule>
  </conditionalFormatting>
  <conditionalFormatting sqref="O867">
    <cfRule type="cellIs" dxfId="127" priority="1723" operator="greaterThan">
      <formula>#REF!</formula>
    </cfRule>
  </conditionalFormatting>
  <conditionalFormatting sqref="O856">
    <cfRule type="cellIs" dxfId="126" priority="1726" operator="greaterThan">
      <formula>#REF!</formula>
    </cfRule>
  </conditionalFormatting>
  <conditionalFormatting sqref="O773">
    <cfRule type="cellIs" dxfId="125" priority="1729" operator="greaterThan">
      <formula>#REF!</formula>
    </cfRule>
  </conditionalFormatting>
  <conditionalFormatting sqref="O811">
    <cfRule type="cellIs" dxfId="124" priority="1731" operator="greaterThan">
      <formula>#REF!</formula>
    </cfRule>
  </conditionalFormatting>
  <conditionalFormatting sqref="O798">
    <cfRule type="cellIs" dxfId="123" priority="1734" operator="greaterThan">
      <formula>#REF!</formula>
    </cfRule>
  </conditionalFormatting>
  <conditionalFormatting sqref="O799">
    <cfRule type="cellIs" dxfId="122" priority="1736" operator="greaterThan">
      <formula>#REF!</formula>
    </cfRule>
  </conditionalFormatting>
  <conditionalFormatting sqref="O769">
    <cfRule type="cellIs" dxfId="121" priority="1737" operator="greaterThan">
      <formula>#REF!</formula>
    </cfRule>
  </conditionalFormatting>
  <conditionalFormatting sqref="O770">
    <cfRule type="cellIs" dxfId="120" priority="1739" operator="greaterThan">
      <formula>#REF!</formula>
    </cfRule>
  </conditionalFormatting>
  <conditionalFormatting sqref="O796">
    <cfRule type="cellIs" dxfId="119" priority="1742" operator="greaterThan">
      <formula>Y12</formula>
    </cfRule>
  </conditionalFormatting>
  <conditionalFormatting sqref="O797">
    <cfRule type="cellIs" dxfId="118" priority="1744" operator="greaterThan">
      <formula>#REF!</formula>
    </cfRule>
  </conditionalFormatting>
  <conditionalFormatting sqref="O767">
    <cfRule type="cellIs" dxfId="117" priority="1745" operator="greaterThan">
      <formula>Y12</formula>
    </cfRule>
  </conditionalFormatting>
  <conditionalFormatting sqref="O768">
    <cfRule type="cellIs" dxfId="116" priority="1747" operator="greaterThan">
      <formula>#REF!</formula>
    </cfRule>
  </conditionalFormatting>
  <conditionalFormatting sqref="O778">
    <cfRule type="cellIs" dxfId="115" priority="1750" operator="greaterThan">
      <formula>#REF!</formula>
    </cfRule>
  </conditionalFormatting>
  <conditionalFormatting sqref="O757:O758">
    <cfRule type="cellIs" dxfId="114" priority="1752" operator="greaterThan">
      <formula>Y8</formula>
    </cfRule>
  </conditionalFormatting>
  <conditionalFormatting sqref="O759">
    <cfRule type="cellIs" dxfId="113" priority="1754" operator="greaterThan">
      <formula>#REF!</formula>
    </cfRule>
  </conditionalFormatting>
  <conditionalFormatting sqref="O1170:O1171">
    <cfRule type="cellIs" dxfId="112" priority="1757" operator="greaterThan">
      <formula>Y42</formula>
    </cfRule>
  </conditionalFormatting>
  <conditionalFormatting sqref="O1172:O1173">
    <cfRule type="cellIs" dxfId="111" priority="1759" operator="greaterThan">
      <formula>#REF!</formula>
    </cfRule>
  </conditionalFormatting>
  <conditionalFormatting sqref="O1140">
    <cfRule type="cellIs" dxfId="110" priority="1762" operator="greaterThan">
      <formula>#REF!</formula>
    </cfRule>
  </conditionalFormatting>
  <conditionalFormatting sqref="O1064:O1065">
    <cfRule type="cellIs" dxfId="109" priority="1765" operator="greaterThan">
      <formula>#REF!</formula>
    </cfRule>
  </conditionalFormatting>
  <conditionalFormatting sqref="O985">
    <cfRule type="cellIs" dxfId="108" priority="1768" operator="greaterThan">
      <formula>Y25</formula>
    </cfRule>
  </conditionalFormatting>
  <conditionalFormatting sqref="O982">
    <cfRule type="cellIs" dxfId="107" priority="1771" operator="greaterThan">
      <formula>#REF!</formula>
    </cfRule>
  </conditionalFormatting>
  <conditionalFormatting sqref="O977">
    <cfRule type="cellIs" dxfId="106" priority="1776" operator="greaterThan">
      <formula>#REF!</formula>
    </cfRule>
  </conditionalFormatting>
  <conditionalFormatting sqref="O1246">
    <cfRule type="cellIs" dxfId="105" priority="1779" operator="greaterThan">
      <formula>#REF!</formula>
    </cfRule>
  </conditionalFormatting>
  <conditionalFormatting sqref="O1247">
    <cfRule type="cellIs" dxfId="104" priority="1781" operator="greaterThan">
      <formula>#REF!</formula>
    </cfRule>
  </conditionalFormatting>
  <conditionalFormatting sqref="O1237:O1239">
    <cfRule type="cellIs" dxfId="103" priority="1784" operator="greaterThan">
      <formula>#REF!</formula>
    </cfRule>
  </conditionalFormatting>
  <conditionalFormatting sqref="O1230:O1231">
    <cfRule type="cellIs" dxfId="102" priority="1789" operator="greaterThan">
      <formula>#REF!</formula>
    </cfRule>
  </conditionalFormatting>
  <conditionalFormatting sqref="O1204">
    <cfRule type="cellIs" dxfId="101" priority="1792" operator="greaterThan">
      <formula>#REF!</formula>
    </cfRule>
  </conditionalFormatting>
  <conditionalFormatting sqref="O1205:O1206">
    <cfRule type="cellIs" dxfId="100" priority="1794" operator="greaterThan">
      <formula>#REF!</formula>
    </cfRule>
  </conditionalFormatting>
  <conditionalFormatting sqref="O1194:O1196">
    <cfRule type="cellIs" dxfId="99" priority="1799" operator="greaterThan">
      <formula>#REF!</formula>
    </cfRule>
  </conditionalFormatting>
  <conditionalFormatting sqref="O1174">
    <cfRule type="cellIs" dxfId="98" priority="1802" operator="greaterThan">
      <formula>#REF!</formula>
    </cfRule>
  </conditionalFormatting>
  <conditionalFormatting sqref="O1175">
    <cfRule type="cellIs" dxfId="97" priority="1804" operator="greaterThan">
      <formula>#REF!</formula>
    </cfRule>
  </conditionalFormatting>
  <conditionalFormatting sqref="O1275:O1276">
    <cfRule type="cellIs" dxfId="96" priority="1808" operator="greaterThan">
      <formula>Y68</formula>
    </cfRule>
  </conditionalFormatting>
  <conditionalFormatting sqref="O1277 O1283:O1287 O1290">
    <cfRule type="cellIs" dxfId="95" priority="1810" operator="greaterThan">
      <formula>#REF!</formula>
    </cfRule>
  </conditionalFormatting>
  <conditionalFormatting sqref="O1264">
    <cfRule type="cellIs" dxfId="94" priority="1815" operator="greaterThan">
      <formula>Y59</formula>
    </cfRule>
  </conditionalFormatting>
  <conditionalFormatting sqref="O1265">
    <cfRule type="cellIs" dxfId="93" priority="1817" operator="greaterThan">
      <formula>#REF!</formula>
    </cfRule>
  </conditionalFormatting>
  <conditionalFormatting sqref="O1258">
    <cfRule type="cellIs" dxfId="92" priority="1820" operator="greaterThan">
      <formula>Y58</formula>
    </cfRule>
  </conditionalFormatting>
  <conditionalFormatting sqref="O1256">
    <cfRule type="cellIs" dxfId="91" priority="1825" operator="greaterThan">
      <formula>Y57</formula>
    </cfRule>
  </conditionalFormatting>
  <conditionalFormatting sqref="O1257">
    <cfRule type="cellIs" dxfId="90" priority="1827" operator="greaterThan">
      <formula>#REF!</formula>
    </cfRule>
  </conditionalFormatting>
  <conditionalFormatting sqref="O1282">
    <cfRule type="cellIs" dxfId="89" priority="1831" operator="greaterThan">
      <formula>Y72</formula>
    </cfRule>
  </conditionalFormatting>
  <conditionalFormatting sqref="O1278:O1279">
    <cfRule type="cellIs" dxfId="88" priority="1836" operator="greaterThan">
      <formula>Y70</formula>
    </cfRule>
  </conditionalFormatting>
  <conditionalFormatting sqref="O1289">
    <cfRule type="cellIs" dxfId="87" priority="1840" operator="greaterThan">
      <formula>Y73</formula>
    </cfRule>
  </conditionalFormatting>
  <conditionalFormatting sqref="O888">
    <cfRule type="cellIs" dxfId="86" priority="1843" operator="greaterThan">
      <formula>#REF!</formula>
    </cfRule>
  </conditionalFormatting>
  <conditionalFormatting sqref="O794">
    <cfRule type="cellIs" dxfId="85" priority="1852" operator="greaterThan">
      <formula>Y11</formula>
    </cfRule>
  </conditionalFormatting>
  <conditionalFormatting sqref="O795">
    <cfRule type="cellIs" dxfId="84" priority="1854" operator="greaterThan">
      <formula>#REF!</formula>
    </cfRule>
  </conditionalFormatting>
  <conditionalFormatting sqref="O765">
    <cfRule type="cellIs" dxfId="83" priority="1855" operator="greaterThan">
      <formula>Y11</formula>
    </cfRule>
  </conditionalFormatting>
  <conditionalFormatting sqref="O766">
    <cfRule type="cellIs" dxfId="82" priority="1857" operator="greaterThan">
      <formula>#REF!</formula>
    </cfRule>
  </conditionalFormatting>
  <conditionalFormatting sqref="O779">
    <cfRule type="cellIs" dxfId="81" priority="1866" operator="greaterThan">
      <formula>Y10</formula>
    </cfRule>
  </conditionalFormatting>
  <conditionalFormatting sqref="O780:O783">
    <cfRule type="cellIs" dxfId="80" priority="1868" operator="greaterThan">
      <formula>#REF!</formula>
    </cfRule>
  </conditionalFormatting>
  <conditionalFormatting sqref="O790:O793">
    <cfRule type="cellIs" dxfId="79" priority="1869" operator="greaterThan">
      <formula>#REF!</formula>
    </cfRule>
  </conditionalFormatting>
  <conditionalFormatting sqref="O760">
    <cfRule type="cellIs" dxfId="78" priority="1871" operator="greaterThan">
      <formula>Y10</formula>
    </cfRule>
  </conditionalFormatting>
  <conditionalFormatting sqref="O761:O764">
    <cfRule type="cellIs" dxfId="77" priority="1873" operator="greaterThan">
      <formula>#REF!</formula>
    </cfRule>
  </conditionalFormatting>
  <conditionalFormatting sqref="O1110:O1111">
    <cfRule type="cellIs" dxfId="76" priority="1876" operator="greaterThan">
      <formula>Y35</formula>
    </cfRule>
  </conditionalFormatting>
  <conditionalFormatting sqref="O1073:O1074">
    <cfRule type="cellIs" dxfId="75" priority="1879" operator="greaterThan">
      <formula>#REF!</formula>
    </cfRule>
  </conditionalFormatting>
  <conditionalFormatting sqref="O1027">
    <cfRule type="cellIs" dxfId="74" priority="1882" operator="greaterThan">
      <formula>Y26</formula>
    </cfRule>
  </conditionalFormatting>
  <conditionalFormatting sqref="O1028:O1030">
    <cfRule type="cellIs" dxfId="73" priority="1884" operator="greaterThan">
      <formula>#REF!</formula>
    </cfRule>
  </conditionalFormatting>
  <conditionalFormatting sqref="O1119">
    <cfRule type="cellIs" dxfId="72" priority="1887" operator="greaterThan">
      <formula>#REF!</formula>
    </cfRule>
  </conditionalFormatting>
  <conditionalFormatting sqref="O1120:O1121">
    <cfRule type="cellIs" dxfId="71" priority="1888" operator="greaterThan">
      <formula>Y38</formula>
    </cfRule>
  </conditionalFormatting>
  <conditionalFormatting sqref="O1130">
    <cfRule type="cellIs" dxfId="70" priority="1891" operator="greaterThan">
      <formula>#REF!</formula>
    </cfRule>
  </conditionalFormatting>
  <conditionalFormatting sqref="O1142">
    <cfRule type="cellIs" dxfId="69" priority="1894" operator="greaterThan">
      <formula>Y39</formula>
    </cfRule>
  </conditionalFormatting>
  <conditionalFormatting sqref="O1197:O1198">
    <cfRule type="cellIs" dxfId="68" priority="1897" operator="greaterThan">
      <formula>#REF!</formula>
    </cfRule>
  </conditionalFormatting>
  <conditionalFormatting sqref="O1207:O1216">
    <cfRule type="cellIs" dxfId="67" priority="1900" operator="greaterThan">
      <formula>#REF!</formula>
    </cfRule>
  </conditionalFormatting>
  <conditionalFormatting sqref="O1148">
    <cfRule type="cellIs" dxfId="66" priority="1903" operator="greaterThan">
      <formula>#REF!</formula>
    </cfRule>
  </conditionalFormatting>
  <conditionalFormatting sqref="O1266:O1273">
    <cfRule type="cellIs" dxfId="65" priority="1906" operator="greaterThan">
      <formula>Y60</formula>
    </cfRule>
  </conditionalFormatting>
  <conditionalFormatting sqref="O1274">
    <cfRule type="cellIs" dxfId="64" priority="1908" operator="greaterThan">
      <formula>#REF!</formula>
    </cfRule>
  </conditionalFormatting>
  <conditionalFormatting sqref="O1291">
    <cfRule type="cellIs" dxfId="63" priority="1918" operator="greaterThan">
      <formula>Y73</formula>
    </cfRule>
  </conditionalFormatting>
  <conditionalFormatting sqref="O1292">
    <cfRule type="cellIs" dxfId="62" priority="1920" operator="greaterThan">
      <formula>#REF!</formula>
    </cfRule>
  </conditionalFormatting>
  <conditionalFormatting sqref="O1293:O1324">
    <cfRule type="cellIs" dxfId="61" priority="1930" operator="greaterThan">
      <formula>Y74</formula>
    </cfRule>
  </conditionalFormatting>
  <conditionalFormatting sqref="O1325">
    <cfRule type="cellIs" dxfId="60" priority="1932" operator="greaterThan">
      <formula>#REF!</formula>
    </cfRule>
  </conditionalFormatting>
  <conditionalFormatting sqref="O1288">
    <cfRule type="cellIs" dxfId="59" priority="1935" operator="greaterThan">
      <formula>#REF!</formula>
    </cfRule>
  </conditionalFormatting>
  <conditionalFormatting sqref="O1328:O1337">
    <cfRule type="cellIs" dxfId="58" priority="1939" operator="greaterThan">
      <formula>#REF!</formula>
    </cfRule>
  </conditionalFormatting>
  <conditionalFormatting sqref="O1338">
    <cfRule type="cellIs" dxfId="57" priority="1941" operator="greaterThan">
      <formula>#REF!</formula>
    </cfRule>
  </conditionalFormatting>
  <conditionalFormatting sqref="O1114">
    <cfRule type="cellIs" dxfId="56" priority="1943" operator="greaterThan">
      <formula>#REF!</formula>
    </cfRule>
  </conditionalFormatting>
  <conditionalFormatting sqref="O1350:O1358">
    <cfRule type="cellIs" dxfId="55" priority="1947" operator="greaterThan">
      <formula>#REF!</formula>
    </cfRule>
  </conditionalFormatting>
  <conditionalFormatting sqref="O1359">
    <cfRule type="cellIs" dxfId="54" priority="1949" operator="greaterThan">
      <formula>#REF!</formula>
    </cfRule>
  </conditionalFormatting>
  <conditionalFormatting sqref="O1348">
    <cfRule type="cellIs" dxfId="53" priority="1952" operator="greaterThan">
      <formula>#REF!</formula>
    </cfRule>
  </conditionalFormatting>
  <conditionalFormatting sqref="O1349">
    <cfRule type="cellIs" dxfId="52" priority="1954" operator="greaterThan">
      <formula>#REF!</formula>
    </cfRule>
  </conditionalFormatting>
  <conditionalFormatting sqref="O1364:O1369">
    <cfRule type="cellIs" dxfId="51" priority="1961" operator="greaterThan">
      <formula>#REF!</formula>
    </cfRule>
  </conditionalFormatting>
  <conditionalFormatting sqref="O1370">
    <cfRule type="cellIs" dxfId="50" priority="1963" operator="greaterThan">
      <formula>#REF!</formula>
    </cfRule>
  </conditionalFormatting>
  <conditionalFormatting sqref="O1371:O1389">
    <cfRule type="cellIs" dxfId="49" priority="1973" operator="greaterThan">
      <formula>#REF!</formula>
    </cfRule>
  </conditionalFormatting>
  <conditionalFormatting sqref="O1390">
    <cfRule type="cellIs" dxfId="48" priority="1975" operator="greaterThan">
      <formula>#REF!</formula>
    </cfRule>
  </conditionalFormatting>
  <conditionalFormatting sqref="O1339:O1340">
    <cfRule type="cellIs" dxfId="47" priority="1978" operator="greaterThan">
      <formula>#REF!</formula>
    </cfRule>
  </conditionalFormatting>
  <conditionalFormatting sqref="O1341 O1347">
    <cfRule type="cellIs" dxfId="46" priority="1980" operator="greaterThan">
      <formula>#REF!</formula>
    </cfRule>
  </conditionalFormatting>
  <conditionalFormatting sqref="O1342:O1346">
    <cfRule type="cellIs" dxfId="45" priority="1983" operator="greaterThan">
      <formula>#REF!</formula>
    </cfRule>
  </conditionalFormatting>
  <conditionalFormatting sqref="O1360">
    <cfRule type="cellIs" dxfId="44" priority="1986" operator="greaterThan">
      <formula>#REF!</formula>
    </cfRule>
  </conditionalFormatting>
  <conditionalFormatting sqref="O1361 O1363">
    <cfRule type="cellIs" dxfId="43" priority="1988" operator="greaterThan">
      <formula>#REF!</formula>
    </cfRule>
  </conditionalFormatting>
  <conditionalFormatting sqref="O1362">
    <cfRule type="cellIs" dxfId="42" priority="1991" operator="greaterThan">
      <formula>#REF!</formula>
    </cfRule>
  </conditionalFormatting>
  <conditionalFormatting sqref="O1391:O1444">
    <cfRule type="cellIs" dxfId="41" priority="1995" operator="greaterThan">
      <formula>#REF!</formula>
    </cfRule>
  </conditionalFormatting>
  <conditionalFormatting sqref="O1445">
    <cfRule type="cellIs" dxfId="40" priority="1997" operator="greaterThan">
      <formula>#REF!</formula>
    </cfRule>
  </conditionalFormatting>
  <conditionalFormatting sqref="O1260">
    <cfRule type="cellIs" dxfId="39" priority="2000" operator="greaterThan">
      <formula>#REF!</formula>
    </cfRule>
  </conditionalFormatting>
  <conditionalFormatting sqref="O1051:O1052">
    <cfRule type="cellIs" dxfId="38" priority="2003" operator="greaterThan">
      <formula>#REF!</formula>
    </cfRule>
  </conditionalFormatting>
  <conditionalFormatting sqref="O1250">
    <cfRule type="cellIs" dxfId="37" priority="2006" operator="greaterThan">
      <formula>#REF!</formula>
    </cfRule>
  </conditionalFormatting>
  <conditionalFormatting sqref="O1227">
    <cfRule type="cellIs" dxfId="36" priority="2009" operator="greaterThan">
      <formula>#REF!</formula>
    </cfRule>
  </conditionalFormatting>
  <conditionalFormatting sqref="O1326">
    <cfRule type="cellIs" dxfId="35" priority="2010" operator="greaterThan">
      <formula>#REF!</formula>
    </cfRule>
  </conditionalFormatting>
  <conditionalFormatting sqref="O1327">
    <cfRule type="cellIs" dxfId="34" priority="2019" operator="greaterThan">
      <formula>#REF!</formula>
    </cfRule>
  </conditionalFormatting>
  <conditionalFormatting sqref="O1446:O1502">
    <cfRule type="cellIs" dxfId="33" priority="2021" operator="greaterThan">
      <formula>#REF!</formula>
    </cfRule>
  </conditionalFormatting>
  <conditionalFormatting sqref="O1253:O1254">
    <cfRule type="cellIs" dxfId="32" priority="2024" operator="greaterThan">
      <formula>Y55</formula>
    </cfRule>
  </conditionalFormatting>
  <conditionalFormatting sqref="O1255">
    <cfRule type="cellIs" dxfId="31" priority="2026" operator="greaterThan">
      <formula>#REF!</formula>
    </cfRule>
  </conditionalFormatting>
  <conditionalFormatting sqref="O1251:O1252">
    <cfRule type="cellIs" dxfId="30" priority="2029" operator="greaterThan">
      <formula>#REF!</formula>
    </cfRule>
  </conditionalFormatting>
  <conditionalFormatting sqref="O1016">
    <cfRule type="cellIs" dxfId="29" priority="2032" operator="greaterThan">
      <formula>#REF!</formula>
    </cfRule>
  </conditionalFormatting>
  <conditionalFormatting sqref="O1085">
    <cfRule type="cellIs" dxfId="28" priority="2035" operator="greaterThan">
      <formula>Y30</formula>
    </cfRule>
  </conditionalFormatting>
  <conditionalFormatting sqref="O1086">
    <cfRule type="cellIs" dxfId="27" priority="2037" operator="greaterThan">
      <formula>#REF!</formula>
    </cfRule>
  </conditionalFormatting>
  <pageMargins left="0.23622047244094491" right="0.23622047244094491" top="0.74803149606299213" bottom="0.74803149606299213" header="0.31496062992125984" footer="0.31496062992125984"/>
  <pageSetup orientation="portrait" horizontalDpi="360" verticalDpi="360" r:id="rId1"/>
  <ignoredErrors>
    <ignoredError sqref="D36" listDataValidation="1"/>
  </ignoredErrors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00000000-0002-0000-0100-000000000000}">
          <x14:formula1>
            <xm:f>'FORNECEDOR '!$C$3:$C$30</xm:f>
          </x14:formula1>
          <xm:sqref>D37:D1048576 D8:D35</xm:sqref>
        </x14:dataValidation>
        <x14:dataValidation type="list" allowBlank="1" showInputMessage="1" showErrorMessage="1" xr:uid="{00000000-0002-0000-0100-000001000000}">
          <x14:formula1>
            <xm:f>'Z:\1 CONTROLE DE FACÇOES\[CONTROLE FACÇÃO 2022.xlsx]FORNECEDOR '!#REF!</xm:f>
          </x14:formula1>
          <xm:sqref>D36</xm:sqref>
        </x14:dataValidation>
      </x14:dataValidations>
    </ex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5"/>
  <sheetViews>
    <sheetView showGridLines="0" showRowColHeaders="0" zoomScale="70" zoomScaleNormal="70" zoomScaleSheetLayoutView="100" workbookViewId="0">
      <selection activeCell="H12" sqref="H12"/>
    </sheetView>
  </sheetViews>
  <sheetFormatPr defaultRowHeight="15" x14ac:dyDescent="0.25"/>
  <cols>
    <col min="1" max="1" width="33.5703125" customWidth="1"/>
    <col min="2" max="2" width="10.7109375" customWidth="1"/>
    <col min="3" max="3" width="18.85546875" customWidth="1"/>
    <col min="4" max="4" width="21.140625" customWidth="1"/>
    <col min="5" max="5" width="26.85546875" customWidth="1"/>
    <col min="6" max="6" width="14.28515625" customWidth="1"/>
    <col min="7" max="7" width="20.28515625" customWidth="1"/>
    <col min="8" max="8" width="25.42578125" customWidth="1"/>
    <col min="9" max="10" width="22.5703125" customWidth="1"/>
    <col min="11" max="11" width="27.85546875" customWidth="1"/>
    <col min="12" max="14" width="28.28515625" customWidth="1"/>
    <col min="15" max="15" width="33.42578125" customWidth="1"/>
    <col min="16" max="16" width="14.28515625" customWidth="1"/>
    <col min="17" max="17" width="38.42578125" customWidth="1"/>
    <col min="18" max="18" width="15.5703125" customWidth="1"/>
    <col min="19" max="19" width="38.7109375" customWidth="1"/>
    <col min="20" max="20" width="30.28515625" customWidth="1"/>
    <col min="21" max="21" width="11.85546875" customWidth="1"/>
    <col min="22" max="22" width="24.140625" customWidth="1"/>
    <col min="23" max="23" width="11.85546875" customWidth="1"/>
    <col min="24" max="24" width="45.28515625" customWidth="1"/>
    <col min="25" max="25" width="39.28515625" customWidth="1"/>
    <col min="26" max="26" width="30.28515625" customWidth="1"/>
    <col min="27" max="28" width="11.85546875" customWidth="1"/>
    <col min="29" max="29" width="24.140625" customWidth="1"/>
    <col min="30" max="31" width="11.85546875" customWidth="1"/>
    <col min="32" max="32" width="49.7109375" customWidth="1"/>
    <col min="33" max="33" width="43.7109375" customWidth="1"/>
    <col min="34" max="34" width="35.28515625" customWidth="1"/>
    <col min="35" max="35" width="29.140625" customWidth="1"/>
    <col min="36" max="36" width="45.28515625" customWidth="1"/>
    <col min="37" max="37" width="39.28515625" customWidth="1"/>
    <col min="38" max="38" width="21.5703125" customWidth="1"/>
    <col min="39" max="40" width="11.85546875" customWidth="1"/>
    <col min="41" max="41" width="30.28515625" customWidth="1"/>
    <col min="42" max="43" width="11.85546875" customWidth="1"/>
    <col min="44" max="44" width="24.140625" customWidth="1"/>
    <col min="45" max="46" width="11.85546875" customWidth="1"/>
    <col min="47" max="47" width="32.85546875" customWidth="1"/>
    <col min="48" max="48" width="49.7109375" customWidth="1"/>
    <col min="49" max="49" width="43.7109375" customWidth="1"/>
    <col min="50" max="50" width="18.42578125" customWidth="1"/>
    <col min="51" max="51" width="35.28515625" customWidth="1"/>
    <col min="52" max="52" width="29.140625" customWidth="1"/>
    <col min="53" max="53" width="13.42578125" customWidth="1"/>
    <col min="54" max="55" width="11.85546875" customWidth="1"/>
    <col min="56" max="56" width="30.28515625" customWidth="1"/>
    <col min="57" max="58" width="11.85546875" customWidth="1"/>
    <col min="59" max="59" width="24.140625" customWidth="1"/>
    <col min="60" max="61" width="11.85546875" customWidth="1"/>
    <col min="62" max="62" width="40.28515625" customWidth="1"/>
    <col min="63" max="63" width="32.85546875" customWidth="1"/>
    <col min="64" max="64" width="49.7109375" customWidth="1"/>
    <col min="65" max="65" width="43.7109375" customWidth="1"/>
    <col min="66" max="66" width="25.85546875" customWidth="1"/>
    <col min="67" max="67" width="18.42578125" customWidth="1"/>
    <col min="68" max="68" width="35.28515625" customWidth="1"/>
    <col min="69" max="69" width="29.140625" customWidth="1"/>
    <col min="70" max="70" width="14.5703125" customWidth="1"/>
    <col min="71" max="71" width="16" customWidth="1"/>
    <col min="72" max="72" width="15" bestFit="1" customWidth="1"/>
    <col min="73" max="73" width="14.7109375" customWidth="1"/>
    <col min="74" max="74" width="17.7109375" bestFit="1" customWidth="1"/>
    <col min="75" max="75" width="15.85546875" bestFit="1" customWidth="1"/>
    <col min="76" max="76" width="17" bestFit="1" customWidth="1"/>
    <col min="77" max="77" width="17.42578125" bestFit="1" customWidth="1"/>
    <col min="78" max="78" width="16.85546875" bestFit="1" customWidth="1"/>
    <col min="79" max="79" width="13.5703125" customWidth="1"/>
    <col min="80" max="80" width="13.7109375" customWidth="1"/>
    <col min="81" max="81" width="13.140625" customWidth="1"/>
    <col min="82" max="82" width="13.5703125" customWidth="1"/>
    <col min="83" max="83" width="12.7109375" customWidth="1"/>
    <col min="84" max="84" width="17.42578125" bestFit="1" customWidth="1"/>
    <col min="85" max="85" width="29.28515625" bestFit="1" customWidth="1"/>
    <col min="86" max="86" width="21.7109375" customWidth="1"/>
    <col min="87" max="87" width="16.85546875" customWidth="1"/>
    <col min="88" max="89" width="13.5703125" customWidth="1"/>
    <col min="90" max="90" width="12.7109375" customWidth="1"/>
    <col min="91" max="91" width="14" customWidth="1"/>
    <col min="92" max="92" width="17.42578125" customWidth="1"/>
    <col min="93" max="93" width="11.85546875" customWidth="1"/>
    <col min="94" max="94" width="12.28515625" customWidth="1"/>
    <col min="95" max="95" width="16.85546875" bestFit="1" customWidth="1"/>
    <col min="96" max="96" width="30.28515625" bestFit="1" customWidth="1"/>
    <col min="97" max="97" width="16.85546875" customWidth="1"/>
    <col min="98" max="98" width="27.28515625" bestFit="1" customWidth="1"/>
    <col min="99" max="99" width="16.85546875" bestFit="1" customWidth="1"/>
    <col min="100" max="100" width="27.28515625" customWidth="1"/>
    <col min="101" max="101" width="29.42578125" bestFit="1" customWidth="1"/>
    <col min="102" max="102" width="16.85546875" customWidth="1"/>
    <col min="103" max="103" width="18.140625" customWidth="1"/>
    <col min="104" max="104" width="19.5703125" bestFit="1" customWidth="1"/>
    <col min="105" max="105" width="18.5703125" bestFit="1" customWidth="1"/>
    <col min="106" max="106" width="18.28515625" bestFit="1" customWidth="1"/>
    <col min="107" max="107" width="14.5703125" bestFit="1" customWidth="1"/>
    <col min="108" max="108" width="16" bestFit="1" customWidth="1"/>
    <col min="109" max="109" width="15" bestFit="1" customWidth="1"/>
    <col min="110" max="110" width="14.7109375" bestFit="1" customWidth="1"/>
    <col min="111" max="111" width="17.7109375" bestFit="1" customWidth="1"/>
    <col min="112" max="112" width="15.85546875" bestFit="1" customWidth="1"/>
    <col min="113" max="113" width="17" bestFit="1" customWidth="1"/>
    <col min="114" max="114" width="17.42578125" bestFit="1" customWidth="1"/>
    <col min="115" max="115" width="16.85546875" bestFit="1" customWidth="1"/>
    <col min="116" max="116" width="13.5703125" bestFit="1" customWidth="1"/>
    <col min="117" max="117" width="13.7109375" bestFit="1" customWidth="1"/>
    <col min="118" max="118" width="13.140625" bestFit="1" customWidth="1"/>
    <col min="119" max="119" width="13.5703125" bestFit="1" customWidth="1"/>
    <col min="120" max="120" width="12.7109375" bestFit="1" customWidth="1"/>
    <col min="121" max="121" width="17.42578125" bestFit="1" customWidth="1"/>
    <col min="122" max="122" width="29.28515625" bestFit="1" customWidth="1"/>
    <col min="123" max="123" width="21.7109375" bestFit="1" customWidth="1"/>
    <col min="124" max="124" width="16.85546875" bestFit="1" customWidth="1"/>
    <col min="125" max="126" width="13.5703125" bestFit="1" customWidth="1"/>
    <col min="127" max="127" width="12.7109375" bestFit="1" customWidth="1"/>
    <col min="128" max="128" width="14" bestFit="1" customWidth="1"/>
    <col min="129" max="129" width="17.42578125" bestFit="1" customWidth="1"/>
    <col min="130" max="130" width="11.85546875" bestFit="1" customWidth="1"/>
    <col min="131" max="131" width="12.28515625" bestFit="1" customWidth="1"/>
    <col min="132" max="132" width="16.85546875" bestFit="1" customWidth="1"/>
    <col min="133" max="133" width="24.140625" bestFit="1" customWidth="1"/>
    <col min="134" max="134" width="16.85546875" bestFit="1" customWidth="1"/>
    <col min="135" max="135" width="27.28515625" bestFit="1" customWidth="1"/>
    <col min="136" max="136" width="16.85546875" bestFit="1" customWidth="1"/>
    <col min="137" max="137" width="27.28515625" bestFit="1" customWidth="1"/>
    <col min="138" max="138" width="29.42578125" bestFit="1" customWidth="1"/>
    <col min="139" max="139" width="16.85546875" bestFit="1" customWidth="1"/>
    <col min="140" max="140" width="18.140625" bestFit="1" customWidth="1"/>
    <col min="141" max="141" width="19.5703125" bestFit="1" customWidth="1"/>
    <col min="142" max="142" width="18.5703125" bestFit="1" customWidth="1"/>
    <col min="143" max="143" width="18.28515625" bestFit="1" customWidth="1"/>
    <col min="144" max="144" width="14.5703125" bestFit="1" customWidth="1"/>
    <col min="145" max="145" width="16" bestFit="1" customWidth="1"/>
    <col min="146" max="146" width="15" bestFit="1" customWidth="1"/>
    <col min="147" max="147" width="14.7109375" bestFit="1" customWidth="1"/>
    <col min="148" max="148" width="17.7109375" bestFit="1" customWidth="1"/>
    <col min="149" max="149" width="15.85546875" bestFit="1" customWidth="1"/>
    <col min="150" max="150" width="17" bestFit="1" customWidth="1"/>
    <col min="151" max="151" width="17.42578125" bestFit="1" customWidth="1"/>
    <col min="152" max="152" width="16.85546875" bestFit="1" customWidth="1"/>
    <col min="153" max="153" width="13.5703125" bestFit="1" customWidth="1"/>
    <col min="154" max="154" width="13.7109375" bestFit="1" customWidth="1"/>
    <col min="155" max="155" width="13.140625" bestFit="1" customWidth="1"/>
    <col min="156" max="156" width="13.5703125" bestFit="1" customWidth="1"/>
    <col min="157" max="157" width="12.7109375" bestFit="1" customWidth="1"/>
    <col min="158" max="158" width="17.42578125" bestFit="1" customWidth="1"/>
    <col min="159" max="159" width="29.28515625" bestFit="1" customWidth="1"/>
    <col min="160" max="160" width="21.7109375" bestFit="1" customWidth="1"/>
    <col min="161" max="161" width="16.85546875" bestFit="1" customWidth="1"/>
    <col min="162" max="163" width="13.5703125" bestFit="1" customWidth="1"/>
    <col min="164" max="164" width="12.7109375" bestFit="1" customWidth="1"/>
    <col min="165" max="165" width="14" bestFit="1" customWidth="1"/>
    <col min="166" max="166" width="17.42578125" bestFit="1" customWidth="1"/>
    <col min="167" max="167" width="11.85546875" bestFit="1" customWidth="1"/>
    <col min="168" max="168" width="12.28515625" bestFit="1" customWidth="1"/>
    <col min="169" max="169" width="16.85546875" bestFit="1" customWidth="1"/>
    <col min="170" max="170" width="35.28515625" bestFit="1" customWidth="1"/>
    <col min="171" max="171" width="27.85546875" bestFit="1" customWidth="1"/>
    <col min="172" max="172" width="44.7109375" bestFit="1" customWidth="1"/>
    <col min="173" max="173" width="38.7109375" bestFit="1" customWidth="1"/>
    <col min="174" max="174" width="20.7109375" bestFit="1" customWidth="1"/>
    <col min="175" max="175" width="16.85546875" bestFit="1" customWidth="1"/>
    <col min="176" max="176" width="16.140625" bestFit="1" customWidth="1"/>
    <col min="177" max="177" width="16.85546875" bestFit="1" customWidth="1"/>
    <col min="178" max="178" width="15.5703125" bestFit="1" customWidth="1"/>
    <col min="179" max="179" width="16.85546875" bestFit="1" customWidth="1"/>
    <col min="180" max="180" width="16.140625" bestFit="1" customWidth="1"/>
    <col min="181" max="181" width="16.85546875" bestFit="1" customWidth="1"/>
    <col min="182" max="182" width="30.28515625" bestFit="1" customWidth="1"/>
    <col min="183" max="183" width="16.85546875" bestFit="1" customWidth="1"/>
    <col min="184" max="184" width="16.140625" bestFit="1" customWidth="1"/>
    <col min="185" max="185" width="16.85546875" bestFit="1" customWidth="1"/>
    <col min="186" max="186" width="24.140625" bestFit="1" customWidth="1"/>
    <col min="187" max="187" width="16.85546875" bestFit="1" customWidth="1"/>
    <col min="188" max="188" width="16.140625" bestFit="1" customWidth="1"/>
    <col min="189" max="189" width="16.85546875" bestFit="1" customWidth="1"/>
    <col min="190" max="190" width="35.85546875" bestFit="1" customWidth="1"/>
    <col min="191" max="191" width="28.42578125" bestFit="1" customWidth="1"/>
    <col min="192" max="192" width="45.28515625" bestFit="1" customWidth="1"/>
    <col min="193" max="193" width="39.28515625" bestFit="1" customWidth="1"/>
    <col min="194" max="194" width="21.5703125" bestFit="1" customWidth="1"/>
    <col min="195" max="195" width="16.7109375" bestFit="1" customWidth="1"/>
    <col min="196" max="196" width="18.28515625" bestFit="1" customWidth="1"/>
    <col min="197" max="197" width="17.28515625" bestFit="1" customWidth="1"/>
    <col min="198" max="198" width="16.42578125" bestFit="1" customWidth="1"/>
    <col min="199" max="199" width="17.7109375" bestFit="1" customWidth="1"/>
    <col min="200" max="200" width="30.85546875" bestFit="1" customWidth="1"/>
    <col min="201" max="201" width="27.140625" bestFit="1" customWidth="1"/>
    <col min="202" max="202" width="28.28515625" bestFit="1" customWidth="1"/>
    <col min="203" max="203" width="28.7109375" bestFit="1" customWidth="1"/>
    <col min="204" max="204" width="28" bestFit="1" customWidth="1"/>
    <col min="205" max="205" width="29.140625" bestFit="1" customWidth="1"/>
    <col min="206" max="206" width="30.42578125" bestFit="1" customWidth="1"/>
    <col min="207" max="207" width="16.85546875" bestFit="1" customWidth="1"/>
    <col min="208" max="208" width="16.140625" bestFit="1" customWidth="1"/>
    <col min="209" max="209" width="17.7109375" bestFit="1" customWidth="1"/>
    <col min="210" max="210" width="16.5703125" bestFit="1" customWidth="1"/>
    <col min="211" max="211" width="16.85546875" bestFit="1" customWidth="1"/>
    <col min="212" max="212" width="13.5703125" bestFit="1" customWidth="1"/>
    <col min="213" max="213" width="14.5703125" bestFit="1" customWidth="1"/>
    <col min="214" max="214" width="13.5703125" bestFit="1" customWidth="1"/>
    <col min="215" max="215" width="12.7109375" bestFit="1" customWidth="1"/>
    <col min="216" max="216" width="14" bestFit="1" customWidth="1"/>
    <col min="217" max="217" width="16.42578125" bestFit="1" customWidth="1"/>
    <col min="218" max="218" width="18" bestFit="1" customWidth="1"/>
    <col min="219" max="219" width="16.85546875" bestFit="1" customWidth="1"/>
    <col min="220" max="220" width="16.140625" bestFit="1" customWidth="1"/>
    <col min="221" max="221" width="17.42578125" bestFit="1" customWidth="1"/>
    <col min="222" max="222" width="16.85546875" bestFit="1" customWidth="1"/>
    <col min="223" max="223" width="17" bestFit="1" customWidth="1"/>
    <col min="224" max="224" width="16.7109375" bestFit="1" customWidth="1"/>
    <col min="225" max="225" width="18.28515625" bestFit="1" customWidth="1"/>
    <col min="226" max="226" width="17.28515625" bestFit="1" customWidth="1"/>
    <col min="227" max="227" width="16.42578125" bestFit="1" customWidth="1"/>
    <col min="228" max="228" width="17.7109375" bestFit="1" customWidth="1"/>
    <col min="229" max="229" width="30.85546875" bestFit="1" customWidth="1"/>
    <col min="230" max="230" width="27.140625" bestFit="1" customWidth="1"/>
    <col min="231" max="231" width="28.28515625" bestFit="1" customWidth="1"/>
    <col min="232" max="232" width="28.7109375" bestFit="1" customWidth="1"/>
    <col min="233" max="233" width="28" bestFit="1" customWidth="1"/>
    <col min="234" max="234" width="29.140625" bestFit="1" customWidth="1"/>
    <col min="235" max="235" width="30.42578125" bestFit="1" customWidth="1"/>
    <col min="236" max="236" width="16.85546875" bestFit="1" customWidth="1"/>
    <col min="237" max="237" width="16.140625" bestFit="1" customWidth="1"/>
    <col min="238" max="238" width="17.7109375" bestFit="1" customWidth="1"/>
    <col min="239" max="239" width="16.5703125" bestFit="1" customWidth="1"/>
    <col min="240" max="240" width="16.85546875" bestFit="1" customWidth="1"/>
    <col min="241" max="241" width="13.5703125" bestFit="1" customWidth="1"/>
    <col min="242" max="242" width="14.5703125" bestFit="1" customWidth="1"/>
    <col min="243" max="243" width="13.5703125" bestFit="1" customWidth="1"/>
    <col min="244" max="244" width="12.7109375" bestFit="1" customWidth="1"/>
    <col min="245" max="245" width="14" bestFit="1" customWidth="1"/>
    <col min="246" max="246" width="16.42578125" bestFit="1" customWidth="1"/>
    <col min="247" max="247" width="18" bestFit="1" customWidth="1"/>
    <col min="248" max="248" width="16.85546875" bestFit="1" customWidth="1"/>
    <col min="249" max="249" width="16.140625" bestFit="1" customWidth="1"/>
    <col min="250" max="250" width="17.42578125" bestFit="1" customWidth="1"/>
    <col min="251" max="251" width="16.85546875" bestFit="1" customWidth="1"/>
    <col min="252" max="252" width="30.28515625" bestFit="1" customWidth="1"/>
    <col min="253" max="253" width="16.7109375" bestFit="1" customWidth="1"/>
    <col min="254" max="254" width="18.28515625" bestFit="1" customWidth="1"/>
    <col min="255" max="255" width="17.28515625" bestFit="1" customWidth="1"/>
    <col min="256" max="256" width="16.42578125" bestFit="1" customWidth="1"/>
    <col min="257" max="257" width="17.7109375" bestFit="1" customWidth="1"/>
    <col min="258" max="258" width="30.85546875" bestFit="1" customWidth="1"/>
    <col min="259" max="259" width="27.140625" bestFit="1" customWidth="1"/>
    <col min="260" max="260" width="28.28515625" bestFit="1" customWidth="1"/>
    <col min="261" max="261" width="28.7109375" bestFit="1" customWidth="1"/>
    <col min="262" max="262" width="28" bestFit="1" customWidth="1"/>
    <col min="263" max="263" width="29.140625" bestFit="1" customWidth="1"/>
    <col min="264" max="264" width="30.42578125" bestFit="1" customWidth="1"/>
    <col min="265" max="265" width="16.85546875" bestFit="1" customWidth="1"/>
    <col min="266" max="266" width="16.140625" bestFit="1" customWidth="1"/>
    <col min="267" max="267" width="17.7109375" bestFit="1" customWidth="1"/>
    <col min="268" max="268" width="16.5703125" bestFit="1" customWidth="1"/>
    <col min="269" max="269" width="16.85546875" bestFit="1" customWidth="1"/>
    <col min="270" max="270" width="13.5703125" bestFit="1" customWidth="1"/>
    <col min="271" max="271" width="14.5703125" bestFit="1" customWidth="1"/>
    <col min="272" max="272" width="13.5703125" bestFit="1" customWidth="1"/>
    <col min="273" max="273" width="12.7109375" bestFit="1" customWidth="1"/>
    <col min="274" max="274" width="14" bestFit="1" customWidth="1"/>
    <col min="275" max="275" width="16.42578125" bestFit="1" customWidth="1"/>
    <col min="276" max="276" width="18" bestFit="1" customWidth="1"/>
    <col min="277" max="277" width="16.85546875" bestFit="1" customWidth="1"/>
    <col min="278" max="278" width="16.140625" bestFit="1" customWidth="1"/>
    <col min="279" max="279" width="17.42578125" bestFit="1" customWidth="1"/>
    <col min="280" max="280" width="16.85546875" bestFit="1" customWidth="1"/>
    <col min="281" max="281" width="24.140625" bestFit="1" customWidth="1"/>
    <col min="282" max="282" width="16.7109375" bestFit="1" customWidth="1"/>
    <col min="283" max="283" width="18.28515625" bestFit="1" customWidth="1"/>
    <col min="284" max="284" width="17.28515625" bestFit="1" customWidth="1"/>
    <col min="285" max="285" width="16.42578125" bestFit="1" customWidth="1"/>
    <col min="286" max="286" width="17.7109375" bestFit="1" customWidth="1"/>
    <col min="287" max="287" width="30.85546875" bestFit="1" customWidth="1"/>
    <col min="288" max="288" width="27.140625" bestFit="1" customWidth="1"/>
    <col min="289" max="289" width="28.28515625" bestFit="1" customWidth="1"/>
    <col min="290" max="290" width="28.7109375" bestFit="1" customWidth="1"/>
    <col min="291" max="291" width="28" bestFit="1" customWidth="1"/>
    <col min="292" max="292" width="29.140625" bestFit="1" customWidth="1"/>
    <col min="293" max="293" width="30.42578125" bestFit="1" customWidth="1"/>
    <col min="294" max="294" width="16.85546875" bestFit="1" customWidth="1"/>
    <col min="295" max="295" width="16.140625" bestFit="1" customWidth="1"/>
    <col min="296" max="296" width="17.7109375" bestFit="1" customWidth="1"/>
    <col min="297" max="297" width="16.5703125" bestFit="1" customWidth="1"/>
    <col min="298" max="298" width="16.85546875" bestFit="1" customWidth="1"/>
    <col min="299" max="299" width="13.5703125" bestFit="1" customWidth="1"/>
    <col min="300" max="300" width="14.5703125" bestFit="1" customWidth="1"/>
    <col min="301" max="301" width="13.5703125" bestFit="1" customWidth="1"/>
    <col min="302" max="302" width="12.7109375" bestFit="1" customWidth="1"/>
    <col min="303" max="303" width="14" bestFit="1" customWidth="1"/>
    <col min="304" max="304" width="16.42578125" bestFit="1" customWidth="1"/>
    <col min="305" max="305" width="18" bestFit="1" customWidth="1"/>
    <col min="306" max="306" width="16.85546875" bestFit="1" customWidth="1"/>
    <col min="307" max="307" width="16.140625" bestFit="1" customWidth="1"/>
    <col min="308" max="308" width="17.42578125" bestFit="1" customWidth="1"/>
    <col min="309" max="309" width="16.85546875" bestFit="1" customWidth="1"/>
    <col min="310" max="310" width="40.28515625" bestFit="1" customWidth="1"/>
    <col min="311" max="311" width="32.85546875" bestFit="1" customWidth="1"/>
    <col min="312" max="312" width="49.7109375" bestFit="1" customWidth="1"/>
    <col min="313" max="313" width="43.7109375" bestFit="1" customWidth="1"/>
    <col min="314" max="314" width="25.85546875" bestFit="1" customWidth="1"/>
    <col min="315" max="315" width="18.42578125" bestFit="1" customWidth="1"/>
    <col min="316" max="316" width="35.28515625" bestFit="1" customWidth="1"/>
    <col min="317" max="317" width="29.140625" bestFit="1" customWidth="1"/>
  </cols>
  <sheetData>
    <row r="1" spans="1:12" x14ac:dyDescent="0.25">
      <c r="B1" s="88" t="s">
        <v>14</v>
      </c>
      <c r="C1" s="88"/>
      <c r="D1" s="88"/>
      <c r="E1" s="88"/>
      <c r="F1" s="88"/>
      <c r="G1" s="88"/>
      <c r="H1" s="88"/>
      <c r="I1" s="88"/>
      <c r="J1" s="88"/>
      <c r="K1" s="88"/>
      <c r="L1" s="88"/>
    </row>
    <row r="2" spans="1:12" x14ac:dyDescent="0.25"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</row>
    <row r="3" spans="1:12" x14ac:dyDescent="0.25">
      <c r="B3" s="88"/>
      <c r="C3" s="88"/>
      <c r="D3" s="88"/>
      <c r="E3" s="88"/>
      <c r="F3" s="88"/>
      <c r="G3" s="88"/>
      <c r="H3" s="88"/>
      <c r="I3" s="88"/>
      <c r="J3" s="88"/>
      <c r="K3" s="88"/>
      <c r="L3" s="88"/>
    </row>
    <row r="5" spans="1:12" x14ac:dyDescent="0.25">
      <c r="A5" s="1" t="s">
        <v>5</v>
      </c>
      <c r="B5" t="s">
        <v>16</v>
      </c>
    </row>
  </sheetData>
  <mergeCells count="1">
    <mergeCell ref="B1:L3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2"/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W F U t V G I Y y 1 K k A A A A 9 Q A A A B I A H A B D b 2 5 m a W c v U G F j a 2 F n Z S 5 4 b W w g o h g A K K A U A A A A A A A A A A A A A A A A A A A A A A A A A A A A h Y 9 B D o I w F E S v Q r q n r T U m S D 4 l 0 a 0 k R h P j t i k V G q E Q W i x 3 c + G R v I I Y R d 2 5 n D d v M X O / 3 i A d 6 i q 4 q M 7 q x i R o h i k K l J F N r k 2 R o N 6 d w g i l H L Z C n k W h g l E 2 N h 5 s n q D S u T Y m x H u P / R w 3 X U E Y p T N y z D Z 7 W a p a o I + s / 8 u h N t Y J I x X i c H i N 4 Q w v K V 5 E D F M g E 4 N M m 2 / P x r n P 9 g f C u q 9 c 3 y n e u n C 1 A z J F I O 8 L / A F Q S w M E F A A C A A g A W F U t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h V L V Q o i k e 4 D g A A A B E A A A A T A B w A R m 9 y b X V s Y X M v U 2 V j d G l v b j E u b S C i G A A o o B Q A A A A A A A A A A A A A A A A A A A A A A A A A A A A r T k 0 u y c z P U w i G 0 I b W A F B L A Q I t A B Q A A g A I A F h V L V R i G M t S p A A A A P U A A A A S A A A A A A A A A A A A A A A A A A A A A A B D b 2 5 m a W c v U G F j a 2 F n Z S 5 4 b W x Q S w E C L Q A U A A I A C A B Y V S 1 U D 8 r p q 6 Q A A A D p A A A A E w A A A A A A A A A A A A A A A A D w A A A A W 0 N v b n R l b n R f V H l w Z X N d L n h t b F B L A Q I t A B Q A A g A I A F h V L V Q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T z 7 L A 2 8 B r Q q I 1 5 3 / 9 8 E j G A A A A A A I A A A A A A B B m A A A A A Q A A I A A A A K U V e O n c s a y S p z q 6 A A z w f Q g y q n 0 G 5 F + I x Q 7 J x P 8 w 2 f n 0 A A A A A A 6 A A A A A A g A A I A A A A L z Z b c O Q N 9 6 F 7 T V T 3 B N + g M L o x t r G k D H D H 8 P 5 v C R O R 7 h x U A A A A E 5 k t M l C t U G J q E F K a R j 3 B k o T 2 W 2 h y F G I n y d d P F G s m q R / Q E K i 6 h l H 2 v D d 7 x R I i n g f b v t S p r P 7 C G k 3 I A l h 4 3 u i G Z n N 4 t 1 z 9 h n t h h 0 p G i Q A e O 6 / Q A A A A E q + n R D R s b H k y X k i 8 6 E z g O h U s 4 t Y / l F N s f e 1 c V 1 9 A 2 w K 3 w p Z i x F B e z 3 B d J h v j v p + r z D N N l u 2 o D / 2 J b X 6 y e E C / T k = < / D a t a M a s h u p > 
</file>

<file path=customXml/itemProps1.xml><?xml version="1.0" encoding="utf-8"?>
<ds:datastoreItem xmlns:ds="http://schemas.openxmlformats.org/officeDocument/2006/customXml" ds:itemID="{3C2B986D-A838-4FA9-A2BE-252B2B563CE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FORNECEDOR </vt:lpstr>
      <vt:lpstr>Gerenciador de compras</vt:lpstr>
      <vt:lpstr>Análise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Joao</cp:lastModifiedBy>
  <cp:lastPrinted>2019-12-12T17:39:34Z</cp:lastPrinted>
  <dcterms:created xsi:type="dcterms:W3CDTF">2014-11-07T18:43:33Z</dcterms:created>
  <dcterms:modified xsi:type="dcterms:W3CDTF">2023-05-06T22:08:35Z</dcterms:modified>
</cp:coreProperties>
</file>