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cruz\Documents\GitHub\bioestatistica-ua\c5-corr-regressao\"/>
    </mc:Choice>
  </mc:AlternateContent>
  <xr:revisionPtr revIDLastSave="0" documentId="13_ncr:1_{0BC56164-0C2F-458B-A6EB-7D97B6006B33}" xr6:coauthVersionLast="47" xr6:coauthVersionMax="47" xr10:uidLastSave="{00000000-0000-0000-0000-000000000000}"/>
  <bookViews>
    <workbookView xWindow="-120" yWindow="-120" windowWidth="29040" windowHeight="15990" tabRatio="836" activeTab="1" xr2:uid="{AC7F1B13-9EB4-4309-B3BA-DB1671F5B39E}"/>
  </bookViews>
  <sheets>
    <sheet name="Correlação de Pearson" sheetId="11" r:id="rId1"/>
    <sheet name="Correlação de Spearman" sheetId="12" r:id="rId2"/>
    <sheet name="Regressão Linear com menus" sheetId="13" r:id="rId3"/>
    <sheet name="Regressão Linear com instruções" sheetId="14" r:id="rId4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'Regressão Linear com menus'!$F$45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4" i="14" l="1"/>
  <c r="H20" i="14"/>
  <c r="H19" i="14"/>
  <c r="H18" i="14"/>
  <c r="H17" i="14"/>
  <c r="H27" i="14" s="1"/>
  <c r="K23" i="12"/>
  <c r="K17" i="12" a="1"/>
  <c r="K17" i="12" s="1"/>
  <c r="G17" i="11"/>
  <c r="G28" i="11" s="1"/>
  <c r="G25" i="11"/>
  <c r="G18" i="11"/>
  <c r="G20" i="11"/>
  <c r="G19" i="11"/>
  <c r="H28" i="14" l="1"/>
  <c r="H25" i="14"/>
  <c r="H26" i="14" s="1"/>
  <c r="K24" i="12"/>
  <c r="K25" i="12" s="1"/>
  <c r="G26" i="11"/>
  <c r="G27" i="11" s="1"/>
  <c r="G29" i="11"/>
  <c r="K18" i="12"/>
  <c r="K26" i="12"/>
  <c r="K27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<sst xmlns="http://schemas.openxmlformats.org/spreadsheetml/2006/main" count="155" uniqueCount="107">
  <si>
    <t>Observações</t>
  </si>
  <si>
    <t>gl</t>
  </si>
  <si>
    <t>Stat t</t>
  </si>
  <si>
    <t>ANOVA</t>
  </si>
  <si>
    <t>SQ</t>
  </si>
  <si>
    <t>MQ</t>
  </si>
  <si>
    <t>F</t>
  </si>
  <si>
    <t>valor P</t>
  </si>
  <si>
    <t>Total</t>
  </si>
  <si>
    <t>1. Separador Dados, Opção "Análise de Dados".</t>
  </si>
  <si>
    <t>Resultado</t>
  </si>
  <si>
    <t>Exemplo 1.</t>
  </si>
  <si>
    <t>Peso</t>
  </si>
  <si>
    <t>Comida ingerida</t>
  </si>
  <si>
    <t>Animal</t>
  </si>
  <si>
    <t>5. Selecionar o tipo de linha "Linear", e selecionar ainda as opções "Mostrar Equação no Gráfico" e "Mostrar o valor de R ao quadrado no gráfico".</t>
  </si>
  <si>
    <t>Pressupostos:</t>
  </si>
  <si>
    <t>(2) ambas as populações de onde foram retirados as amostras têm distribuição Normal,</t>
  </si>
  <si>
    <t>(1) os dados constituem duas amostras aleatórias emparelhadas;</t>
  </si>
  <si>
    <t>(3) a relação entre as variáveis é de forma linear, caso exista.</t>
  </si>
  <si>
    <t>Hipóteses:</t>
  </si>
  <si>
    <t>vs</t>
  </si>
  <si>
    <t>H1 : As variáveis são (linearmente) dependentes.</t>
  </si>
  <si>
    <t>H0 : As variáveis são independentes.</t>
  </si>
  <si>
    <r>
      <t xml:space="preserve">Calculadora Coeficiente de </t>
    </r>
    <r>
      <rPr>
        <b/>
        <sz val="16"/>
        <color theme="0"/>
        <rFont val="Calibri"/>
        <family val="2"/>
        <scheme val="minor"/>
      </rPr>
      <t>Correlação de Spearman</t>
    </r>
    <r>
      <rPr>
        <sz val="16"/>
        <color theme="0"/>
        <rFont val="Calibri"/>
        <family val="2"/>
        <scheme val="minor"/>
      </rPr>
      <t xml:space="preserve"> (Não Paramétrico)</t>
    </r>
  </si>
  <si>
    <t>H0 : As variáveis não são correlacionadas.</t>
  </si>
  <si>
    <t>H1 : As variáveis são correlacionadas.</t>
  </si>
  <si>
    <t>Pessoa</t>
  </si>
  <si>
    <t>Exemplo 3.</t>
  </si>
  <si>
    <t>Spearman:</t>
  </si>
  <si>
    <t>R²</t>
  </si>
  <si>
    <t>2. Escolher o tipo Regressão.</t>
  </si>
  <si>
    <t>Mês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</si>
  <si>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</si>
  <si>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</si>
  <si>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</si>
  <si>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</si>
  <si>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</si>
  <si>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</si>
  <si>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</si>
  <si>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</si>
  <si>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</si>
  <si>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</si>
  <si>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</si>
  <si>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</si>
  <si>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Pluviosidade</t>
  </si>
  <si>
    <t>Guarda-chuvas</t>
  </si>
  <si>
    <t>SUMÁRIO DOS RESULTADOS</t>
  </si>
  <si>
    <t>Estatística de regressão</t>
  </si>
  <si>
    <t>R múltiplo</t>
  </si>
  <si>
    <t>Quadrado de R</t>
  </si>
  <si>
    <t>Quadrado de R ajustado</t>
  </si>
  <si>
    <t>Erro-padrão</t>
  </si>
  <si>
    <t>Regressão</t>
  </si>
  <si>
    <t>Residual</t>
  </si>
  <si>
    <t>Interceptar</t>
  </si>
  <si>
    <t>F de significância</t>
  </si>
  <si>
    <t>Coeficientes</t>
  </si>
  <si>
    <t>95% inferior</t>
  </si>
  <si>
    <t>95% superior</t>
  </si>
  <si>
    <t>Inferior 95,0%</t>
  </si>
  <si>
    <t>Superior 95,0%</t>
  </si>
  <si>
    <t>RESULTADO RESIDUAL</t>
  </si>
  <si>
    <t>Observação</t>
  </si>
  <si>
    <t>Previsto Guarda-chuvas</t>
  </si>
  <si>
    <t>Residuais</t>
  </si>
  <si>
    <t>3. No campo "Intervalo Y:" colocar a variável dependente, e em "Intervalo X:" colocar a variável independente. Opcionalmente, selecionar a box "Residuais" para obter a diferença entre os valores atuais e os valores previstos.</t>
  </si>
  <si>
    <t>Função do excel com resultado do exemplo 1:</t>
  </si>
  <si>
    <t>4. Interpretação dos Resultados</t>
  </si>
  <si>
    <r>
      <rPr>
        <b/>
        <sz val="11"/>
        <color theme="1"/>
        <rFont val="Calibri"/>
        <family val="2"/>
        <scheme val="minor"/>
      </rPr>
      <t>R múltiplo:</t>
    </r>
    <r>
      <rPr>
        <sz val="11"/>
        <color theme="1"/>
        <rFont val="Calibri"/>
        <family val="2"/>
        <scheme val="minor"/>
      </rPr>
      <t xml:space="preserve"> Indica a força da relação linear entre as variáveis: 1 relação forte, -1 relação forte negativa, 0 sem relação.</t>
    </r>
  </si>
  <si>
    <r>
      <rPr>
        <b/>
        <sz val="11"/>
        <color theme="1"/>
        <rFont val="Calibri"/>
        <family val="2"/>
        <scheme val="minor"/>
      </rPr>
      <t>Quadrado de R:</t>
    </r>
    <r>
      <rPr>
        <sz val="11"/>
        <color theme="1"/>
        <rFont val="Calibri"/>
        <family val="2"/>
        <scheme val="minor"/>
      </rPr>
      <t xml:space="preserve"> Indica o Coeficiente de Determinação, um indicador da qualidade de "fit" dos dados. Quanto mais perto de 1 estiver esse valor, melhor. Por exemplo 3, no caso dos dados do exemplo, pode-se referir que cerca de 91% das variáveis dependentes (guarda-chuvas) são explicadas pelas variáveis independentes (pluviosidade).</t>
    </r>
  </si>
  <si>
    <r>
      <rPr>
        <b/>
        <sz val="11"/>
        <color theme="1"/>
        <rFont val="Calibri"/>
        <family val="2"/>
        <scheme val="minor"/>
      </rPr>
      <t>Quadrado de R ajustado:</t>
    </r>
    <r>
      <rPr>
        <sz val="11"/>
        <color theme="1"/>
        <rFont val="Calibri"/>
        <family val="2"/>
        <scheme val="minor"/>
      </rPr>
      <t xml:space="preserve"> Quadrado de R ajustado ao número de variáveis independentes no modelo. Utiliza-se este valor para análise de regressão múltipla.</t>
    </r>
  </si>
  <si>
    <r>
      <rPr>
        <b/>
        <sz val="11"/>
        <color theme="1"/>
        <rFont val="Calibri"/>
        <family val="2"/>
        <scheme val="minor"/>
      </rPr>
      <t>Erro-padrão:</t>
    </r>
    <r>
      <rPr>
        <sz val="11"/>
        <color theme="1"/>
        <rFont val="Calibri"/>
        <family val="2"/>
        <scheme val="minor"/>
      </rPr>
      <t xml:space="preserve"> Quanto mais pequeno, maior a certeza na equação de regressão. É uma medida absoluta que demonstra a distância média onde os dados caem na linha de regressão.</t>
    </r>
  </si>
  <si>
    <r>
      <rPr>
        <b/>
        <sz val="11"/>
        <color theme="1"/>
        <rFont val="Calibri"/>
        <family val="2"/>
        <scheme val="minor"/>
      </rPr>
      <t>Coeficientes:</t>
    </r>
    <r>
      <rPr>
        <sz val="11"/>
        <color theme="1"/>
        <rFont val="Calibri"/>
        <family val="2"/>
        <scheme val="minor"/>
      </rPr>
      <t xml:space="preserve"> Permite construir a equação de regressão linear do tipo y = bx + a. De acordo com os dados do Exemplo 3, obtêm-se uma equação do tipo: Y = Pluviosidade Coeficiente * x + Interceptar, Y=0.45*x-19.074</t>
    </r>
  </si>
  <si>
    <t>Correlação de Spearman</t>
  </si>
  <si>
    <t>α</t>
  </si>
  <si>
    <t>n</t>
  </si>
  <si>
    <t>t-stat</t>
  </si>
  <si>
    <t>p-value</t>
  </si>
  <si>
    <t>Lower</t>
  </si>
  <si>
    <t>Upper</t>
  </si>
  <si>
    <t>Correlação de Pearson</t>
  </si>
  <si>
    <t>declive</t>
  </si>
  <si>
    <t>interceptar</t>
  </si>
  <si>
    <t>(2) as variáveis foram medidas numa escala pelo menos ordinal;</t>
  </si>
  <si>
    <r>
      <t xml:space="preserve">(3) a relação entre as variáveis deve ser monótona </t>
    </r>
    <r>
      <rPr>
        <b/>
        <sz val="11"/>
        <color theme="1"/>
        <rFont val="Calibri"/>
        <family val="2"/>
        <scheme val="minor"/>
      </rPr>
      <t>(não necessariamente linear)</t>
    </r>
    <r>
      <rPr>
        <sz val="11"/>
        <color theme="1"/>
        <rFont val="Calibri"/>
        <family val="2"/>
        <scheme val="minor"/>
      </rPr>
      <t>.</t>
    </r>
  </si>
  <si>
    <r>
      <t xml:space="preserve">Coeficiente de </t>
    </r>
    <r>
      <rPr>
        <b/>
        <sz val="16"/>
        <color theme="0"/>
        <rFont val="Calibri"/>
        <family val="2"/>
        <scheme val="minor"/>
      </rPr>
      <t>Correlação de Pearson</t>
    </r>
    <r>
      <rPr>
        <sz val="16"/>
        <color theme="0"/>
        <rFont val="Calibri"/>
        <family val="2"/>
        <scheme val="minor"/>
      </rPr>
      <t xml:space="preserve"> (Paramétrico)</t>
    </r>
  </si>
  <si>
    <r>
      <rPr>
        <b/>
        <sz val="20"/>
        <color theme="0"/>
        <rFont val="Calibri"/>
        <family val="2"/>
        <scheme val="minor"/>
      </rPr>
      <t xml:space="preserve">Regressão Linear com a </t>
    </r>
    <r>
      <rPr>
        <sz val="20"/>
        <color theme="0"/>
        <rFont val="Calibri"/>
        <family val="2"/>
        <scheme val="minor"/>
      </rPr>
      <t>Ferramenta Análise de Dados</t>
    </r>
  </si>
  <si>
    <t>Inglês</t>
  </si>
  <si>
    <t>Matemática</t>
  </si>
  <si>
    <t>Ajustar a seleção de células:</t>
  </si>
  <si>
    <t>Coeficiente de Spearman</t>
  </si>
  <si>
    <t>Alterar o exemplo</t>
  </si>
  <si>
    <t>Mudar a seleção de células</t>
  </si>
  <si>
    <t>Alterar valores</t>
  </si>
  <si>
    <t>Inferência sobre o declive</t>
  </si>
  <si>
    <t>Alterar seleção de células</t>
  </si>
  <si>
    <t>Inferir sobre o coeficiente</t>
  </si>
  <si>
    <t>Alterar X e Y</t>
  </si>
  <si>
    <t>Para obter o gráfico</t>
  </si>
  <si>
    <t>1. selecionar as duas colunas de dados</t>
  </si>
  <si>
    <t>2. Inserir =&gt; Gráficos =&gt; Dispersão</t>
  </si>
  <si>
    <t>3. Clique com botão direito na nuvem de pontos</t>
  </si>
  <si>
    <t>4. Escolher "adicionar linha de tendência"</t>
  </si>
  <si>
    <t>5. Ativar Equação, na caixa de opções</t>
  </si>
  <si>
    <t>6. Mover a equação para não ficar escondida atrás da nuvem</t>
  </si>
  <si>
    <t>7. Mudar os eixos: duplo clique no eixo e mudar as propriedades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</si>
</sst>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3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6"/>
      <color rgb="FFFF000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ourier New"/>
      <family val="3"/>
    </font>
    <font>
      <b/>
      <sz val="7"/>
      <color rgb="FF3F3F3F"/>
      <name val="Calibri"/>
      <family val="2"/>
      <scheme val="minor"/>
    </font>
    <font>
      <b/>
      <sz val="11"/>
      <color rgb="FF3F3F3F"/>
      <name val="Calibri"/>
      <family val="2"/>
    </font>
    <font>
      <u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  <border>
      <left/>
      <right/>
      <top style="thin">
        <color theme="1"/>
      </top>
      <bottom style="double">
        <color theme="2" tint="-0.499984740745262"/>
      </bottom>
      <diagonal/>
    </border>
    <border>
      <left/>
      <right/>
      <top/>
      <bottom style="thin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0" fontId="6" fillId="2" borderId="4" applyNumberFormat="0" applyAlignment="0" applyProtection="0"/>
    <xf numFmtId="0" fontId="10" fillId="7" borderId="5" applyNumberFormat="0" applyFont="0" applyAlignment="0" applyProtection="0"/>
    <xf numFmtId="0" fontId="10" fillId="8" borderId="0" applyNumberFormat="0" applyBorder="0" applyAlignment="0" applyProtection="0"/>
  </cellStyleXfs>
  <cellXfs count="69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"/>
    </xf>
    <xf numFmtId="0" fontId="0" fillId="3" borderId="0" xfId="0" applyFill="1" applyBorder="1"/>
    <xf numFmtId="0" fontId="0" fillId="3" borderId="0" xfId="0" applyFill="1"/>
    <xf numFmtId="0" fontId="1" fillId="3" borderId="0" xfId="0" applyFont="1" applyFill="1" applyBorder="1"/>
    <xf numFmtId="0" fontId="0" fillId="4" borderId="0" xfId="0" applyFont="1" applyFill="1" applyBorder="1"/>
    <xf numFmtId="0" fontId="0" fillId="3" borderId="0" xfId="0" applyFont="1" applyFill="1"/>
    <xf numFmtId="0" fontId="0" fillId="4" borderId="0" xfId="0" applyFont="1" applyFill="1"/>
    <xf numFmtId="0" fontId="0" fillId="3" borderId="0" xfId="0" applyFill="1" applyBorder="1" applyAlignment="1">
      <alignment vertical="top" wrapText="1"/>
    </xf>
    <xf numFmtId="0" fontId="7" fillId="3" borderId="0" xfId="0" applyFont="1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8" fillId="3" borderId="0" xfId="0" applyFont="1" applyFill="1" applyBorder="1" applyAlignment="1"/>
    <xf numFmtId="0" fontId="0" fillId="3" borderId="0" xfId="0" applyFill="1" applyBorder="1" applyAlignment="1">
      <alignment horizontal="right" vertical="center"/>
    </xf>
    <xf numFmtId="0" fontId="0" fillId="3" borderId="0" xfId="0" applyFill="1" applyBorder="1" applyAlignment="1">
      <alignment horizontal="left" vertical="top" indent="1"/>
    </xf>
    <xf numFmtId="0" fontId="0" fillId="10" borderId="5" xfId="2" applyFont="1" applyFill="1"/>
    <xf numFmtId="0" fontId="2" fillId="12" borderId="3" xfId="3" applyFont="1" applyFill="1" applyBorder="1" applyAlignment="1">
      <alignment horizontal="center" vertical="center"/>
    </xf>
    <xf numFmtId="0" fontId="0" fillId="7" borderId="8" xfId="2" applyFont="1" applyBorder="1"/>
    <xf numFmtId="0" fontId="6" fillId="2" borderId="7" xfId="1" applyBorder="1"/>
    <xf numFmtId="0" fontId="6" fillId="2" borderId="10" xfId="1" applyBorder="1"/>
    <xf numFmtId="0" fontId="13" fillId="0" borderId="0" xfId="0" applyFont="1"/>
    <xf numFmtId="0" fontId="1" fillId="3" borderId="0" xfId="0" applyFont="1" applyFill="1"/>
    <xf numFmtId="0" fontId="0" fillId="4" borderId="0" xfId="0" applyFill="1"/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center" wrapText="1"/>
    </xf>
    <xf numFmtId="0" fontId="5" fillId="3" borderId="0" xfId="0" applyFont="1" applyFill="1" applyAlignment="1">
      <alignment vertical="top" wrapText="1"/>
    </xf>
    <xf numFmtId="0" fontId="0" fillId="13" borderId="0" xfId="0" applyFill="1"/>
    <xf numFmtId="0" fontId="1" fillId="14" borderId="11" xfId="0" applyFont="1" applyFill="1" applyBorder="1"/>
    <xf numFmtId="0" fontId="0" fillId="13" borderId="0" xfId="0" applyFill="1" applyBorder="1"/>
    <xf numFmtId="0" fontId="3" fillId="0" borderId="2" xfId="0" applyFont="1" applyFill="1" applyBorder="1" applyAlignment="1">
      <alignment horizontal="centerContinuous"/>
    </xf>
    <xf numFmtId="0" fontId="14" fillId="2" borderId="9" xfId="1" applyFont="1" applyBorder="1"/>
    <xf numFmtId="0" fontId="15" fillId="2" borderId="7" xfId="1" applyFont="1" applyBorder="1"/>
    <xf numFmtId="9" fontId="0" fillId="7" borderId="8" xfId="2" applyNumberFormat="1" applyFont="1" applyBorder="1"/>
    <xf numFmtId="0" fontId="2" fillId="15" borderId="3" xfId="3" applyFont="1" applyFill="1" applyBorder="1" applyAlignment="1">
      <alignment horizontal="center" vertical="center"/>
    </xf>
    <xf numFmtId="0" fontId="0" fillId="11" borderId="5" xfId="2" applyFont="1" applyFill="1"/>
    <xf numFmtId="0" fontId="0" fillId="3" borderId="0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vertical="top"/>
    </xf>
    <xf numFmtId="0" fontId="0" fillId="3" borderId="0" xfId="0" applyFill="1" applyBorder="1" applyAlignment="1">
      <alignment horizontal="left"/>
    </xf>
    <xf numFmtId="0" fontId="0" fillId="3" borderId="0" xfId="0" applyFill="1" applyBorder="1" applyAlignment="1">
      <alignment horizontal="left" vertical="top" wrapText="1"/>
    </xf>
    <xf numFmtId="0" fontId="11" fillId="15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left" vertical="top" indent="10"/>
    </xf>
    <xf numFmtId="0" fontId="0" fillId="3" borderId="0" xfId="0" applyFill="1" applyBorder="1" applyAlignment="1">
      <alignment horizontal="left" vertical="top" indent="1"/>
    </xf>
    <xf numFmtId="0" fontId="1" fillId="9" borderId="6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/>
    </xf>
    <xf numFmtId="0" fontId="1" fillId="16" borderId="6" xfId="0" applyFont="1" applyFill="1" applyBorder="1" applyAlignment="1">
      <alignment horizontal="left" vertical="top"/>
    </xf>
    <xf numFmtId="0" fontId="11" fillId="17" borderId="0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left" vertical="top"/>
    </xf>
    <xf numFmtId="0" fontId="1" fillId="13" borderId="6" xfId="0" applyFont="1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 vertical="top" wrapText="1" indent="1"/>
    </xf>
    <xf numFmtId="0" fontId="8" fillId="5" borderId="0" xfId="0" applyFont="1" applyFill="1" applyAlignment="1">
      <alignment horizontal="center"/>
    </xf>
    <xf numFmtId="0" fontId="0" fillId="3" borderId="0" xfId="0" applyFill="1" applyAlignment="1">
      <alignment horizontal="left" wrapText="1" indent="1"/>
    </xf>
    <xf numFmtId="0" fontId="1" fillId="18" borderId="13" xfId="0" applyFont="1" applyFill="1" applyBorder="1" applyAlignment="1">
      <alignment horizontal="center"/>
    </xf>
    <xf numFmtId="0" fontId="0" fillId="18" borderId="8" xfId="2" applyFont="1" applyFill="1" applyBorder="1"/>
    <xf numFmtId="0" fontId="1" fillId="18" borderId="0" xfId="0" applyFont="1" applyFill="1" applyBorder="1" applyAlignment="1">
      <alignment horizontal="center"/>
    </xf>
    <xf numFmtId="0" fontId="1" fillId="18" borderId="14" xfId="0" applyFont="1" applyFill="1" applyBorder="1" applyAlignment="1">
      <alignment horizontal="center"/>
    </xf>
    <xf numFmtId="0" fontId="0" fillId="18" borderId="0" xfId="0" applyFill="1"/>
    <xf numFmtId="0" fontId="1" fillId="18" borderId="0" xfId="0" applyFont="1" applyFill="1" applyAlignment="1">
      <alignment horizontal="left"/>
    </xf>
    <xf numFmtId="0" fontId="1" fillId="18" borderId="0" xfId="0" applyFont="1" applyFill="1" applyAlignment="1">
      <alignment horizontal="left" vertical="top" wrapText="1"/>
    </xf>
    <xf numFmtId="0" fontId="0" fillId="18" borderId="12" xfId="0" applyFill="1" applyBorder="1" applyAlignment="1">
      <alignment horizontal="left" vertical="top"/>
    </xf>
    <xf numFmtId="0" fontId="1" fillId="10" borderId="0" xfId="0" applyFont="1" applyFill="1" applyBorder="1" applyAlignment="1">
      <alignment horizontal="center"/>
    </xf>
    <xf numFmtId="0" fontId="0" fillId="18" borderId="15" xfId="0" applyFill="1" applyBorder="1" applyAlignment="1">
      <alignment horizontal="center"/>
    </xf>
    <xf numFmtId="0" fontId="16" fillId="3" borderId="0" xfId="0" applyFont="1" applyFill="1" applyBorder="1"/>
  </cellXfs>
  <cellStyles count="4">
    <cellStyle name="60% - Cor4" xfId="3" builtinId="44"/>
    <cellStyle name="Normal" xfId="0" builtinId="0"/>
    <cellStyle name="Nota" xfId="2" builtinId="1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de Pearson'!$C$4</c:f>
              <c:strCache>
                <c:ptCount val="1"/>
                <c:pt idx="0">
                  <c:v>Comida ingerida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Pearson'!$B$5:$B$31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'Correlação de Pearson'!$C$5:$C$31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652-4364-8978-0810A7F66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de Pearson'!$C$4</c:f>
              <c:strCache>
                <c:ptCount val="1"/>
                <c:pt idx="0">
                  <c:v>Comida ingerida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1319991251093607E-2"/>
                  <c:y val="0.200526757072032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Pearson'!$B$5:$B$31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'Correlação de Pearson'!$C$5:$C$31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38-43A7-AA67-906282A171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157967"/>
        <c:axId val="914163791"/>
      </c:scatterChart>
      <c:valAx>
        <c:axId val="914157967"/>
        <c:scaling>
          <c:orientation val="minMax"/>
          <c:min val="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163791"/>
        <c:crosses val="autoZero"/>
        <c:crossBetween val="midCat"/>
      </c:valAx>
      <c:valAx>
        <c:axId val="914163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41579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de Spearman'!$F$16</c:f>
              <c:strCache>
                <c:ptCount val="1"/>
                <c:pt idx="0">
                  <c:v>Matemática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'Correlação de Spearman'!#REF!</c:f>
            </c:numRef>
          </c:xVal>
          <c:yVal>
            <c:numRef>
              <c:f>'Correlação de Spearman'!#REF!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0CC-42AC-98C8-0A493578C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'Correlação de Spearman'!$F$16</c:f>
              <c:strCache>
                <c:ptCount val="1"/>
                <c:pt idx="0">
                  <c:v>Matemática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'Correlação de Spearman'!$E$17:$E$26</c:f>
              <c:numCache>
                <c:formatCode>General</c:formatCode>
                <c:ptCount val="10"/>
                <c:pt idx="0">
                  <c:v>56</c:v>
                </c:pt>
                <c:pt idx="1">
                  <c:v>75</c:v>
                </c:pt>
                <c:pt idx="2">
                  <c:v>45</c:v>
                </c:pt>
                <c:pt idx="3">
                  <c:v>71</c:v>
                </c:pt>
                <c:pt idx="4">
                  <c:v>62</c:v>
                </c:pt>
                <c:pt idx="5">
                  <c:v>64</c:v>
                </c:pt>
                <c:pt idx="6">
                  <c:v>58</c:v>
                </c:pt>
                <c:pt idx="7">
                  <c:v>80</c:v>
                </c:pt>
                <c:pt idx="8">
                  <c:v>76</c:v>
                </c:pt>
                <c:pt idx="9">
                  <c:v>61</c:v>
                </c:pt>
              </c:numCache>
            </c:numRef>
          </c:xVal>
          <c:yVal>
            <c:numRef>
              <c:f>'Correlação de Spearman'!$F$17:$F$26</c:f>
              <c:numCache>
                <c:formatCode>General</c:formatCode>
                <c:ptCount val="10"/>
                <c:pt idx="0">
                  <c:v>66</c:v>
                </c:pt>
                <c:pt idx="1">
                  <c:v>70</c:v>
                </c:pt>
                <c:pt idx="2">
                  <c:v>40</c:v>
                </c:pt>
                <c:pt idx="3">
                  <c:v>60</c:v>
                </c:pt>
                <c:pt idx="4">
                  <c:v>65</c:v>
                </c:pt>
                <c:pt idx="5">
                  <c:v>56</c:v>
                </c:pt>
                <c:pt idx="6">
                  <c:v>59</c:v>
                </c:pt>
                <c:pt idx="7">
                  <c:v>77</c:v>
                </c:pt>
                <c:pt idx="8">
                  <c:v>67</c:v>
                </c:pt>
                <c:pt idx="9">
                  <c:v>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A-4EEC-A896-5786732E53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9474735"/>
        <c:axId val="919465167"/>
      </c:scatterChart>
      <c:valAx>
        <c:axId val="9194747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9465167"/>
        <c:crosses val="autoZero"/>
        <c:crossBetween val="midCat"/>
      </c:valAx>
      <c:valAx>
        <c:axId val="919465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19474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com menus'!$L$44</c:f>
              <c:strCache>
                <c:ptCount val="1"/>
                <c:pt idx="0">
                  <c:v>Residuais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'Regressão Linear com menus'!$K$45:$K$68</c:f>
              <c:numCache>
                <c:formatCode>General</c:formatCode>
                <c:ptCount val="24"/>
                <c:pt idx="0">
                  <c:v>17.825999237458554</c:v>
                </c:pt>
                <c:pt idx="1">
                  <c:v>22.551013096383308</c:v>
                </c:pt>
                <c:pt idx="2">
                  <c:v>18.366000821335668</c:v>
                </c:pt>
                <c:pt idx="3">
                  <c:v>24.891019959850802</c:v>
                </c:pt>
                <c:pt idx="4">
                  <c:v>40.28106510034857</c:v>
                </c:pt>
                <c:pt idx="5">
                  <c:v>44.51107750738597</c:v>
                </c:pt>
                <c:pt idx="6">
                  <c:v>55.356109316918008</c:v>
                </c:pt>
                <c:pt idx="7">
                  <c:v>43.926075791519089</c:v>
                </c:pt>
                <c:pt idx="8">
                  <c:v>37.941058236881069</c:v>
                </c:pt>
                <c:pt idx="9">
                  <c:v>24.936020091840561</c:v>
                </c:pt>
                <c:pt idx="10">
                  <c:v>19.71600478102846</c:v>
                </c:pt>
                <c:pt idx="11">
                  <c:v>25.746022467656232</c:v>
                </c:pt>
                <c:pt idx="12">
                  <c:v>20.076005836946528</c:v>
                </c:pt>
                <c:pt idx="13">
                  <c:v>24.801019695871283</c:v>
                </c:pt>
                <c:pt idx="14">
                  <c:v>20.616007420823649</c:v>
                </c:pt>
                <c:pt idx="15">
                  <c:v>27.141026559338783</c:v>
                </c:pt>
                <c:pt idx="16">
                  <c:v>36.276053353259968</c:v>
                </c:pt>
                <c:pt idx="17">
                  <c:v>46.761084106873938</c:v>
                </c:pt>
                <c:pt idx="18">
                  <c:v>52.926102189470996</c:v>
                </c:pt>
                <c:pt idx="19">
                  <c:v>46.176082391007071</c:v>
                </c:pt>
                <c:pt idx="20">
                  <c:v>40.191064836369044</c:v>
                </c:pt>
                <c:pt idx="21">
                  <c:v>34.026046753771986</c:v>
                </c:pt>
                <c:pt idx="22">
                  <c:v>21.966011380516434</c:v>
                </c:pt>
                <c:pt idx="23">
                  <c:v>27.996029067144207</c:v>
                </c:pt>
              </c:numCache>
            </c:numRef>
          </c:xVal>
          <c:yVal>
            <c:numRef>
              <c:f>'Regressão Linear com menus'!$L$45:$L$68</c:f>
              <c:numCache>
                <c:formatCode>General</c:formatCode>
                <c:ptCount val="24"/>
                <c:pt idx="0">
                  <c:v>-2.8259992374585536</c:v>
                </c:pt>
                <c:pt idx="1">
                  <c:v>2.4489869036166922</c:v>
                </c:pt>
                <c:pt idx="2">
                  <c:v>-1.3660008213356676</c:v>
                </c:pt>
                <c:pt idx="3">
                  <c:v>3.1089800401491985</c:v>
                </c:pt>
                <c:pt idx="4">
                  <c:v>0.71893489965142976</c:v>
                </c:pt>
                <c:pt idx="5">
                  <c:v>2.4889224926140301</c:v>
                </c:pt>
                <c:pt idx="6">
                  <c:v>-5.3561093169180083</c:v>
                </c:pt>
                <c:pt idx="7">
                  <c:v>2.0739242084809106</c:v>
                </c:pt>
                <c:pt idx="8">
                  <c:v>-0.94105823688106938</c:v>
                </c:pt>
                <c:pt idx="9">
                  <c:v>-2.936020091840561</c:v>
                </c:pt>
                <c:pt idx="10">
                  <c:v>0.28399521897154045</c:v>
                </c:pt>
                <c:pt idx="11">
                  <c:v>4.2539775323437681</c:v>
                </c:pt>
                <c:pt idx="12">
                  <c:v>-6.0760058369465284</c:v>
                </c:pt>
                <c:pt idx="13">
                  <c:v>2.1989803041287175</c:v>
                </c:pt>
                <c:pt idx="14">
                  <c:v>-6.6160074208236495</c:v>
                </c:pt>
                <c:pt idx="15">
                  <c:v>2.8589734406612166</c:v>
                </c:pt>
                <c:pt idx="16">
                  <c:v>6.723946646740032</c:v>
                </c:pt>
                <c:pt idx="17">
                  <c:v>2.2389158931260624</c:v>
                </c:pt>
                <c:pt idx="18">
                  <c:v>-3.9261021894709955</c:v>
                </c:pt>
                <c:pt idx="19">
                  <c:v>-2.1760823910070712</c:v>
                </c:pt>
                <c:pt idx="20">
                  <c:v>-1.1910648363690441</c:v>
                </c:pt>
                <c:pt idx="21">
                  <c:v>1.9739532462280138</c:v>
                </c:pt>
                <c:pt idx="22">
                  <c:v>-1.9660113805164343</c:v>
                </c:pt>
                <c:pt idx="23">
                  <c:v>4.0039709328557933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F-4E6A-BB76-4691ED61F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480479"/>
        <c:axId val="558463423"/>
      </c:scatterChart>
      <c:valAx>
        <c:axId val="55848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Valores Previstos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463423"/>
        <c:crosses val="autoZero"/>
        <c:crossBetween val="midCat"/>
      </c:valAx>
      <c:valAx>
        <c:axId val="5584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Residuais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848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Comida ingerida</a:t>
            </a:r>
            <a:r>
              <a:rPr lang="pt-PT" baseline="0"/>
              <a:t> (em associação com o Peso)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'Regressão Linear com instruções'!$D$4</c:f>
              <c:strCache>
                <c:ptCount val="1"/>
                <c:pt idx="0">
                  <c:v>Comida ingerida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243110236220473"/>
                  <c:y val="0.1772133278298365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'Regressão Linear com instruções'!$C$5:$C$31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'Regressão Linear com instruções'!$D$5:$D$31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D0-4701-8895-5B59FC096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3721695"/>
        <c:axId val="1373722111"/>
      </c:scatterChart>
      <c:valAx>
        <c:axId val="137372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2111"/>
        <c:crosses val="autoZero"/>
        <c:crossBetween val="midCat"/>
      </c:valAx>
      <c:valAx>
        <c:axId val="1373722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7372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Correlação</a:t>
            </a:r>
            <a:r>
              <a:rPr lang="pt-PT" baseline="0"/>
              <a:t> de Pearson</a:t>
            </a:r>
            <a:endParaRPr lang="pt-P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354221347331582"/>
                  <c:y val="0.147251020705745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'Regressão Linear com instruções'!$C$5:$C$31</c:f>
              <c:numCache>
                <c:formatCode>General</c:formatCode>
                <c:ptCount val="27"/>
                <c:pt idx="0">
                  <c:v>72</c:v>
                </c:pt>
                <c:pt idx="1">
                  <c:v>57</c:v>
                </c:pt>
                <c:pt idx="2">
                  <c:v>77</c:v>
                </c:pt>
                <c:pt idx="3">
                  <c:v>51</c:v>
                </c:pt>
                <c:pt idx="4">
                  <c:v>81</c:v>
                </c:pt>
                <c:pt idx="5">
                  <c:v>81</c:v>
                </c:pt>
                <c:pt idx="6">
                  <c:v>60</c:v>
                </c:pt>
                <c:pt idx="7">
                  <c:v>84</c:v>
                </c:pt>
                <c:pt idx="8">
                  <c:v>57</c:v>
                </c:pt>
                <c:pt idx="9">
                  <c:v>71</c:v>
                </c:pt>
                <c:pt idx="10">
                  <c:v>77</c:v>
                </c:pt>
                <c:pt idx="11">
                  <c:v>87</c:v>
                </c:pt>
                <c:pt idx="12">
                  <c:v>48</c:v>
                </c:pt>
                <c:pt idx="13">
                  <c:v>79</c:v>
                </c:pt>
                <c:pt idx="14">
                  <c:v>66</c:v>
                </c:pt>
                <c:pt idx="15">
                  <c:v>47</c:v>
                </c:pt>
                <c:pt idx="16">
                  <c:v>49</c:v>
                </c:pt>
                <c:pt idx="17">
                  <c:v>70</c:v>
                </c:pt>
                <c:pt idx="18">
                  <c:v>47</c:v>
                </c:pt>
                <c:pt idx="19">
                  <c:v>52</c:v>
                </c:pt>
                <c:pt idx="20">
                  <c:v>61</c:v>
                </c:pt>
                <c:pt idx="21">
                  <c:v>61</c:v>
                </c:pt>
                <c:pt idx="22">
                  <c:v>74</c:v>
                </c:pt>
                <c:pt idx="23">
                  <c:v>51</c:v>
                </c:pt>
                <c:pt idx="24">
                  <c:v>73</c:v>
                </c:pt>
                <c:pt idx="25">
                  <c:v>64</c:v>
                </c:pt>
                <c:pt idx="26">
                  <c:v>62</c:v>
                </c:pt>
              </c:numCache>
            </c:numRef>
          </c:xVal>
          <c:yVal>
            <c:numRef>
              <c:f>'Regressão Linear com instruções'!$D$5:$D$31</c:f>
              <c:numCache>
                <c:formatCode>General</c:formatCode>
                <c:ptCount val="27"/>
                <c:pt idx="0">
                  <c:v>5</c:v>
                </c:pt>
                <c:pt idx="1">
                  <c:v>10</c:v>
                </c:pt>
                <c:pt idx="2">
                  <c:v>7</c:v>
                </c:pt>
                <c:pt idx="3">
                  <c:v>6</c:v>
                </c:pt>
                <c:pt idx="4">
                  <c:v>8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7</c:v>
                </c:pt>
                <c:pt idx="12">
                  <c:v>6</c:v>
                </c:pt>
                <c:pt idx="13">
                  <c:v>6</c:v>
                </c:pt>
                <c:pt idx="14">
                  <c:v>5</c:v>
                </c:pt>
                <c:pt idx="15">
                  <c:v>4</c:v>
                </c:pt>
                <c:pt idx="16">
                  <c:v>9</c:v>
                </c:pt>
                <c:pt idx="17">
                  <c:v>3</c:v>
                </c:pt>
                <c:pt idx="18">
                  <c:v>7</c:v>
                </c:pt>
                <c:pt idx="19">
                  <c:v>7</c:v>
                </c:pt>
                <c:pt idx="20">
                  <c:v>3</c:v>
                </c:pt>
                <c:pt idx="21">
                  <c:v>5</c:v>
                </c:pt>
                <c:pt idx="22">
                  <c:v>3</c:v>
                </c:pt>
                <c:pt idx="23">
                  <c:v>5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59-408F-96E4-87DF799A6A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758159"/>
        <c:axId val="998761071"/>
      </c:scatterChart>
      <c:valAx>
        <c:axId val="99875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8761071"/>
        <c:crosses val="autoZero"/>
        <c:crossBetween val="midCat"/>
      </c:valAx>
      <c:valAx>
        <c:axId val="99876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9875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654627</xdr:colOff>
      <xdr:row>92</xdr:row>
      <xdr:rowOff>5195</xdr:rowOff>
    </xdr:from>
    <xdr:to>
      <xdr:col>7</xdr:col>
      <xdr:colOff>384463</xdr:colOff>
      <xdr:row>106</xdr:row>
      <xdr:rowOff>119494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D9EC855-1EC1-481B-A889-D5BD188F82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15</xdr:row>
      <xdr:rowOff>4232</xdr:rowOff>
    </xdr:from>
    <xdr:to>
      <xdr:col>12</xdr:col>
      <xdr:colOff>635000</xdr:colOff>
      <xdr:row>28</xdr:row>
      <xdr:rowOff>186266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25AE93-6086-474C-ACF0-437C11CF0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654627</xdr:colOff>
      <xdr:row>92</xdr:row>
      <xdr:rowOff>5195</xdr:rowOff>
    </xdr:from>
    <xdr:to>
      <xdr:col>6</xdr:col>
      <xdr:colOff>384463</xdr:colOff>
      <xdr:row>106</xdr:row>
      <xdr:rowOff>119494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7712711-A02B-4FF0-ACA3-C68C8362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560916</xdr:colOff>
      <xdr:row>15</xdr:row>
      <xdr:rowOff>120650</xdr:rowOff>
    </xdr:from>
    <xdr:to>
      <xdr:col>19</xdr:col>
      <xdr:colOff>21166</xdr:colOff>
      <xdr:row>31</xdr:row>
      <xdr:rowOff>21166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3C3EEB93-4191-4216-812A-DA423D2AFE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24952</xdr:colOff>
      <xdr:row>4</xdr:row>
      <xdr:rowOff>16623</xdr:rowOff>
    </xdr:from>
    <xdr:to>
      <xdr:col>9</xdr:col>
      <xdr:colOff>191439</xdr:colOff>
      <xdr:row>8</xdr:row>
      <xdr:rowOff>166253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523038C-30FD-45D2-B398-97C25BCB82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529"/>
        <a:stretch/>
      </xdr:blipFill>
      <xdr:spPr>
        <a:xfrm>
          <a:off x="3113773" y="941909"/>
          <a:ext cx="5690987" cy="925237"/>
        </a:xfrm>
        <a:prstGeom prst="rect">
          <a:avLst/>
        </a:prstGeom>
      </xdr:spPr>
    </xdr:pic>
    <xdr:clientData/>
  </xdr:twoCellAnchor>
  <xdr:twoCellAnchor>
    <xdr:from>
      <xdr:col>8</xdr:col>
      <xdr:colOff>405259</xdr:colOff>
      <xdr:row>5</xdr:row>
      <xdr:rowOff>4155</xdr:rowOff>
    </xdr:from>
    <xdr:to>
      <xdr:col>9</xdr:col>
      <xdr:colOff>31173</xdr:colOff>
      <xdr:row>6</xdr:row>
      <xdr:rowOff>41563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60D801F9-6F97-4681-B04B-18D41E2A3C7F}"/>
            </a:ext>
          </a:extLst>
        </xdr:cNvPr>
        <xdr:cNvSpPr/>
      </xdr:nvSpPr>
      <xdr:spPr>
        <a:xfrm>
          <a:off x="8271178" y="1105591"/>
          <a:ext cx="737740" cy="22444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5</xdr:col>
      <xdr:colOff>52660</xdr:colOff>
      <xdr:row>4</xdr:row>
      <xdr:rowOff>36020</xdr:rowOff>
    </xdr:from>
    <xdr:to>
      <xdr:col>5</xdr:col>
      <xdr:colOff>800805</xdr:colOff>
      <xdr:row>5</xdr:row>
      <xdr:rowOff>77584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0F05E774-B9D5-4ABC-ADAE-937AD8536468}"/>
            </a:ext>
          </a:extLst>
        </xdr:cNvPr>
        <xdr:cNvSpPr/>
      </xdr:nvSpPr>
      <xdr:spPr>
        <a:xfrm>
          <a:off x="2903925" y="942107"/>
          <a:ext cx="748145" cy="2327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719514</xdr:colOff>
      <xdr:row>24</xdr:row>
      <xdr:rowOff>167179</xdr:rowOff>
    </xdr:from>
    <xdr:to>
      <xdr:col>8</xdr:col>
      <xdr:colOff>904010</xdr:colOff>
      <xdr:row>26</xdr:row>
      <xdr:rowOff>72737</xdr:rowOff>
    </xdr:to>
    <xdr:sp macro="" textlink="">
      <xdr:nvSpPr>
        <xdr:cNvPr id="5" name="Seta: Para a Direita 4">
          <a:extLst>
            <a:ext uri="{FF2B5EF4-FFF2-40B4-BE49-F238E27FC236}">
              <a16:creationId xmlns:a16="http://schemas.microsoft.com/office/drawing/2014/main" id="{85073821-1CFB-43E3-AC11-EA6B72DFEC24}"/>
            </a:ext>
          </a:extLst>
        </xdr:cNvPr>
        <xdr:cNvSpPr/>
      </xdr:nvSpPr>
      <xdr:spPr>
        <a:xfrm>
          <a:off x="7527638" y="4905434"/>
          <a:ext cx="1073957" cy="287943"/>
        </a:xfrm>
        <a:prstGeom prst="rightArrow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8</xdr:col>
      <xdr:colOff>994292</xdr:colOff>
      <xdr:row>19</xdr:row>
      <xdr:rowOff>75042</xdr:rowOff>
    </xdr:from>
    <xdr:to>
      <xdr:col>18</xdr:col>
      <xdr:colOff>145471</xdr:colOff>
      <xdr:row>68</xdr:row>
      <xdr:rowOff>114300</xdr:rowOff>
    </xdr:to>
    <xdr:sp macro="" textlink="">
      <xdr:nvSpPr>
        <xdr:cNvPr id="6" name="Retângulo 5">
          <a:extLst>
            <a:ext uri="{FF2B5EF4-FFF2-40B4-BE49-F238E27FC236}">
              <a16:creationId xmlns:a16="http://schemas.microsoft.com/office/drawing/2014/main" id="{9BA24446-8AAF-42C1-BC5D-5FB4D77339CE}"/>
            </a:ext>
          </a:extLst>
        </xdr:cNvPr>
        <xdr:cNvSpPr/>
      </xdr:nvSpPr>
      <xdr:spPr>
        <a:xfrm>
          <a:off x="9057637" y="3794987"/>
          <a:ext cx="9292707" cy="9287168"/>
        </a:xfrm>
        <a:prstGeom prst="rect">
          <a:avLst/>
        </a:prstGeom>
        <a:noFill/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5</xdr:col>
      <xdr:colOff>1</xdr:colOff>
      <xdr:row>10</xdr:row>
      <xdr:rowOff>10392</xdr:rowOff>
    </xdr:from>
    <xdr:to>
      <xdr:col>6</xdr:col>
      <xdr:colOff>727364</xdr:colOff>
      <xdr:row>17</xdr:row>
      <xdr:rowOff>147773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3BFB5367-66BC-4B96-9A58-BAD14C7A8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88822" y="2092285"/>
          <a:ext cx="3448792" cy="1470881"/>
        </a:xfrm>
        <a:prstGeom prst="rect">
          <a:avLst/>
        </a:prstGeom>
      </xdr:spPr>
    </xdr:pic>
    <xdr:clientData/>
  </xdr:twoCellAnchor>
  <xdr:twoCellAnchor>
    <xdr:from>
      <xdr:col>5</xdr:col>
      <xdr:colOff>91455</xdr:colOff>
      <xdr:row>15</xdr:row>
      <xdr:rowOff>8314</xdr:rowOff>
    </xdr:from>
    <xdr:to>
      <xdr:col>5</xdr:col>
      <xdr:colOff>2768153</xdr:colOff>
      <xdr:row>15</xdr:row>
      <xdr:rowOff>157018</xdr:rowOff>
    </xdr:to>
    <xdr:sp macro="" textlink="">
      <xdr:nvSpPr>
        <xdr:cNvPr id="8" name="Retângulo 7">
          <a:extLst>
            <a:ext uri="{FF2B5EF4-FFF2-40B4-BE49-F238E27FC236}">
              <a16:creationId xmlns:a16="http://schemas.microsoft.com/office/drawing/2014/main" id="{0E2516A4-B92D-460F-A12F-D82B574E3AE0}"/>
            </a:ext>
          </a:extLst>
        </xdr:cNvPr>
        <xdr:cNvSpPr/>
      </xdr:nvSpPr>
      <xdr:spPr>
        <a:xfrm>
          <a:off x="2938564" y="2959333"/>
          <a:ext cx="2676698" cy="14870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 editAs="oneCell">
    <xdr:from>
      <xdr:col>4</xdr:col>
      <xdr:colOff>418606</xdr:colOff>
      <xdr:row>21</xdr:row>
      <xdr:rowOff>64818</xdr:rowOff>
    </xdr:from>
    <xdr:to>
      <xdr:col>7</xdr:col>
      <xdr:colOff>692976</xdr:colOff>
      <xdr:row>39</xdr:row>
      <xdr:rowOff>183308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2A2F553-60B6-453A-9C9F-85B45EBE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85606" y="4242211"/>
          <a:ext cx="4220441" cy="3629133"/>
        </a:xfrm>
        <a:prstGeom prst="rect">
          <a:avLst/>
        </a:prstGeom>
      </xdr:spPr>
    </xdr:pic>
    <xdr:clientData/>
  </xdr:twoCellAnchor>
  <xdr:twoCellAnchor>
    <xdr:from>
      <xdr:col>15</xdr:col>
      <xdr:colOff>374068</xdr:colOff>
      <xdr:row>3</xdr:row>
      <xdr:rowOff>30428</xdr:rowOff>
    </xdr:from>
    <xdr:to>
      <xdr:col>21</xdr:col>
      <xdr:colOff>75703</xdr:colOff>
      <xdr:row>17</xdr:row>
      <xdr:rowOff>138788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95BB871D-8F53-42C3-A35D-2C97E4BA4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654627</xdr:colOff>
      <xdr:row>92</xdr:row>
      <xdr:rowOff>5195</xdr:rowOff>
    </xdr:from>
    <xdr:to>
      <xdr:col>8</xdr:col>
      <xdr:colOff>384463</xdr:colOff>
      <xdr:row>106</xdr:row>
      <xdr:rowOff>119494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7915F2-4124-4144-8461-17C0A03FAE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129305</xdr:colOff>
      <xdr:row>15</xdr:row>
      <xdr:rowOff>90189</xdr:rowOff>
    </xdr:from>
    <xdr:to>
      <xdr:col>14</xdr:col>
      <xdr:colOff>314035</xdr:colOff>
      <xdr:row>29</xdr:row>
      <xdr:rowOff>138543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7C02475-6CF5-4825-B4BA-F1946552F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5F102-D31F-41EF-ACBA-96B61CBF2473}">
  <sheetPr>
    <tabColor theme="5" tint="-0.499984740745262"/>
  </sheetPr>
  <dimension ref="B2:W63"/>
  <sheetViews>
    <sheetView zoomScale="90" zoomScaleNormal="90" workbookViewId="0">
      <selection activeCell="R31" sqref="R31"/>
    </sheetView>
  </sheetViews>
  <sheetFormatPr defaultColWidth="8.85546875" defaultRowHeight="15" x14ac:dyDescent="0.25"/>
  <cols>
    <col min="1" max="1" width="2.5703125" style="4" customWidth="1"/>
    <col min="2" max="2" width="6.28515625" style="4" customWidth="1"/>
    <col min="3" max="3" width="15.5703125" style="4" customWidth="1"/>
    <col min="4" max="4" width="3" style="4" customWidth="1"/>
    <col min="5" max="6" width="16.85546875" style="4" bestFit="1" customWidth="1"/>
    <col min="7" max="7" width="12.5703125" style="4" bestFit="1" customWidth="1"/>
    <col min="8" max="8" width="11.7109375" style="4" customWidth="1"/>
    <col min="9" max="9" width="28.85546875" style="4" customWidth="1"/>
    <col min="10" max="10" width="12" style="4" bestFit="1" customWidth="1"/>
    <col min="11" max="11" width="6" style="4" bestFit="1" customWidth="1"/>
    <col min="12" max="13" width="12" style="4" bestFit="1" customWidth="1"/>
    <col min="14" max="14" width="10" style="4" customWidth="1"/>
    <col min="15" max="15" width="11" style="4" bestFit="1" customWidth="1"/>
    <col min="16" max="16" width="6.28515625" style="4" customWidth="1"/>
    <col min="17" max="16384" width="8.85546875" style="4"/>
  </cols>
  <sheetData>
    <row r="2" spans="2:23" ht="26.25" x14ac:dyDescent="0.4"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13"/>
      <c r="Q2" s="13"/>
      <c r="R2" s="13"/>
      <c r="S2" s="13"/>
      <c r="T2" s="13"/>
      <c r="U2" s="13"/>
    </row>
    <row r="3" spans="2:23" x14ac:dyDescent="0.25">
      <c r="B3" s="67" t="s">
        <v>98</v>
      </c>
      <c r="C3" s="67"/>
    </row>
    <row r="4" spans="2:23" ht="15" customHeight="1" x14ac:dyDescent="0.25">
      <c r="B4" s="34" t="s">
        <v>12</v>
      </c>
      <c r="C4" s="34" t="s">
        <v>13</v>
      </c>
      <c r="D4" s="6"/>
      <c r="E4" s="47" t="s">
        <v>16</v>
      </c>
      <c r="F4" s="47"/>
      <c r="G4" s="47"/>
      <c r="H4" s="47"/>
      <c r="I4" s="47"/>
      <c r="J4" s="47"/>
      <c r="K4" s="47"/>
      <c r="L4" s="47"/>
      <c r="M4" s="47"/>
      <c r="N4" s="47"/>
      <c r="O4" s="47"/>
      <c r="Q4" s="41"/>
      <c r="R4" s="41"/>
      <c r="S4" s="41"/>
      <c r="T4" s="41"/>
      <c r="U4" s="41"/>
      <c r="V4" s="10"/>
      <c r="W4" s="10"/>
    </row>
    <row r="5" spans="2:23" x14ac:dyDescent="0.25">
      <c r="B5" s="35">
        <v>72</v>
      </c>
      <c r="C5" s="35">
        <v>5</v>
      </c>
      <c r="D5" s="7"/>
      <c r="E5" s="46" t="s">
        <v>18</v>
      </c>
      <c r="F5" s="46"/>
      <c r="G5" s="46"/>
      <c r="H5" s="46"/>
      <c r="I5" s="46"/>
      <c r="J5" s="10"/>
      <c r="K5" s="10"/>
      <c r="L5" s="10"/>
      <c r="M5" s="10"/>
      <c r="Q5" s="41"/>
      <c r="R5" s="41"/>
      <c r="S5" s="41"/>
      <c r="T5" s="41"/>
      <c r="U5" s="41"/>
      <c r="V5" s="10"/>
      <c r="W5" s="10"/>
    </row>
    <row r="6" spans="2:23" x14ac:dyDescent="0.25">
      <c r="B6" s="35">
        <v>57</v>
      </c>
      <c r="C6" s="35">
        <v>10</v>
      </c>
      <c r="D6" s="8"/>
      <c r="E6" s="46" t="s">
        <v>17</v>
      </c>
      <c r="F6" s="46"/>
      <c r="G6" s="46"/>
      <c r="H6" s="46"/>
      <c r="I6" s="46"/>
      <c r="J6" s="10"/>
      <c r="K6" s="10"/>
      <c r="L6" s="10"/>
      <c r="M6" s="10"/>
      <c r="Q6" s="41"/>
      <c r="R6" s="41"/>
      <c r="S6" s="41"/>
      <c r="T6" s="41"/>
      <c r="U6" s="41"/>
      <c r="V6" s="10"/>
      <c r="W6" s="10"/>
    </row>
    <row r="7" spans="2:23" x14ac:dyDescent="0.25">
      <c r="B7" s="35">
        <v>77</v>
      </c>
      <c r="C7" s="35">
        <v>7</v>
      </c>
      <c r="D7" s="9"/>
      <c r="E7" s="46" t="s">
        <v>19</v>
      </c>
      <c r="F7" s="46"/>
      <c r="G7" s="46"/>
      <c r="H7" s="46"/>
      <c r="I7" s="46"/>
    </row>
    <row r="8" spans="2:23" x14ac:dyDescent="0.25">
      <c r="B8" s="35">
        <v>51</v>
      </c>
      <c r="C8" s="35">
        <v>6</v>
      </c>
      <c r="D8" s="8"/>
    </row>
    <row r="9" spans="2:23" x14ac:dyDescent="0.25">
      <c r="B9" s="35">
        <v>81</v>
      </c>
      <c r="C9" s="35">
        <v>8</v>
      </c>
      <c r="D9" s="9"/>
      <c r="E9" s="48" t="s">
        <v>20</v>
      </c>
      <c r="F9" s="48"/>
      <c r="G9" s="48"/>
      <c r="H9" s="48"/>
      <c r="I9" s="48"/>
      <c r="J9" s="48"/>
      <c r="K9" s="48"/>
      <c r="L9" s="48"/>
      <c r="M9" s="48"/>
      <c r="N9" s="48"/>
      <c r="O9" s="48"/>
    </row>
    <row r="10" spans="2:23" x14ac:dyDescent="0.25">
      <c r="B10" s="35">
        <v>81</v>
      </c>
      <c r="C10" s="35">
        <v>5</v>
      </c>
      <c r="D10" s="8"/>
      <c r="E10" s="46" t="s">
        <v>23</v>
      </c>
      <c r="F10" s="46"/>
      <c r="G10" s="46"/>
      <c r="H10" s="46"/>
    </row>
    <row r="11" spans="2:23" x14ac:dyDescent="0.25">
      <c r="B11" s="35">
        <v>60</v>
      </c>
      <c r="C11" s="35">
        <v>3</v>
      </c>
      <c r="D11" s="9"/>
      <c r="E11" s="45" t="s">
        <v>21</v>
      </c>
      <c r="F11" s="45"/>
      <c r="G11" s="45"/>
      <c r="H11" s="45"/>
    </row>
    <row r="12" spans="2:23" x14ac:dyDescent="0.25">
      <c r="B12" s="35">
        <v>84</v>
      </c>
      <c r="C12" s="35">
        <v>4</v>
      </c>
      <c r="D12" s="8"/>
      <c r="E12" s="46" t="s">
        <v>22</v>
      </c>
      <c r="F12" s="46"/>
      <c r="G12" s="46"/>
      <c r="H12" s="46"/>
    </row>
    <row r="13" spans="2:23" x14ac:dyDescent="0.25">
      <c r="B13" s="35">
        <v>57</v>
      </c>
      <c r="C13" s="35">
        <v>4</v>
      </c>
      <c r="D13" s="9"/>
    </row>
    <row r="14" spans="2:23" x14ac:dyDescent="0.25">
      <c r="B14" s="35">
        <v>71</v>
      </c>
      <c r="C14" s="35">
        <v>3</v>
      </c>
      <c r="D14" s="8"/>
      <c r="E14" s="49" t="s">
        <v>67</v>
      </c>
      <c r="F14" s="49"/>
      <c r="G14" s="49"/>
      <c r="H14" s="49"/>
      <c r="I14" s="49"/>
      <c r="J14" s="49"/>
      <c r="K14" s="49"/>
      <c r="L14" s="49"/>
      <c r="M14" s="49"/>
      <c r="N14" s="49"/>
      <c r="O14" s="49"/>
    </row>
    <row r="15" spans="2:23" x14ac:dyDescent="0.25">
      <c r="B15" s="35">
        <v>77</v>
      </c>
      <c r="C15" s="35">
        <v>4</v>
      </c>
      <c r="D15" s="9"/>
      <c r="F15" s="14"/>
      <c r="G15" s="43"/>
      <c r="H15" s="43"/>
    </row>
    <row r="16" spans="2:23" ht="15" customHeight="1" x14ac:dyDescent="0.25">
      <c r="B16" s="35">
        <v>87</v>
      </c>
      <c r="C16" s="35">
        <v>7</v>
      </c>
      <c r="D16" s="8"/>
      <c r="F16" s="60" t="s">
        <v>96</v>
      </c>
      <c r="G16" s="60"/>
      <c r="H16" s="12"/>
    </row>
    <row r="17" spans="2:18" x14ac:dyDescent="0.25">
      <c r="B17" s="35">
        <v>48</v>
      </c>
      <c r="C17" s="35">
        <v>6</v>
      </c>
      <c r="D17" s="9"/>
      <c r="F17" s="31" t="s">
        <v>81</v>
      </c>
      <c r="G17" s="18">
        <f>PEARSON(B5:B31,C5:C31)</f>
        <v>-0.15469757211913193</v>
      </c>
    </row>
    <row r="18" spans="2:18" x14ac:dyDescent="0.25">
      <c r="B18" s="35">
        <v>79</v>
      </c>
      <c r="C18" s="35">
        <v>6</v>
      </c>
      <c r="D18" s="8"/>
      <c r="F18" s="19" t="s">
        <v>30</v>
      </c>
      <c r="G18" s="18">
        <f>CORREL(C5:C31,B5:B31)^2</f>
        <v>2.3931338819554025E-2</v>
      </c>
    </row>
    <row r="19" spans="2:18" ht="15" customHeight="1" x14ac:dyDescent="0.25">
      <c r="B19" s="35">
        <v>66</v>
      </c>
      <c r="C19" s="35">
        <v>5</v>
      </c>
      <c r="D19" s="9"/>
      <c r="F19" s="20" t="s">
        <v>82</v>
      </c>
      <c r="G19" s="18">
        <f>SLOPE(C5:C31,B5:B31)</f>
        <v>-2.3282002453628253E-2</v>
      </c>
      <c r="H19" s="10"/>
      <c r="I19" s="10"/>
    </row>
    <row r="20" spans="2:18" x14ac:dyDescent="0.25">
      <c r="B20" s="35">
        <v>47</v>
      </c>
      <c r="C20" s="35">
        <v>4</v>
      </c>
      <c r="D20" s="8"/>
      <c r="F20" s="19" t="s">
        <v>83</v>
      </c>
      <c r="G20" s="18">
        <f>INTERCEPT(C5:C31,B5:B31)</f>
        <v>6.8130756413308191</v>
      </c>
      <c r="H20" s="10"/>
      <c r="I20" s="10"/>
    </row>
    <row r="21" spans="2:18" x14ac:dyDescent="0.25">
      <c r="B21" s="35">
        <v>49</v>
      </c>
      <c r="C21" s="35">
        <v>9</v>
      </c>
      <c r="D21" s="9"/>
      <c r="I21" s="5"/>
      <c r="J21" s="5"/>
      <c r="K21" s="5"/>
      <c r="L21" s="5"/>
      <c r="M21" s="5"/>
      <c r="N21" s="5"/>
      <c r="O21" s="5"/>
    </row>
    <row r="22" spans="2:18" x14ac:dyDescent="0.25">
      <c r="B22" s="35">
        <v>70</v>
      </c>
      <c r="C22" s="35">
        <v>3</v>
      </c>
      <c r="D22" s="8"/>
      <c r="I22" s="5"/>
      <c r="J22" s="5"/>
      <c r="K22" s="5"/>
      <c r="L22" s="5"/>
      <c r="M22" s="5"/>
      <c r="N22" s="5"/>
      <c r="O22" s="5"/>
    </row>
    <row r="23" spans="2:18" x14ac:dyDescent="0.25">
      <c r="B23" s="35">
        <v>47</v>
      </c>
      <c r="C23" s="35">
        <v>7</v>
      </c>
      <c r="D23" s="9"/>
      <c r="F23" s="66" t="s">
        <v>97</v>
      </c>
      <c r="G23" s="66"/>
      <c r="I23" s="5"/>
      <c r="J23" s="5"/>
      <c r="K23" s="5"/>
      <c r="L23" s="5"/>
      <c r="M23" s="5"/>
      <c r="N23" s="5"/>
      <c r="O23" s="5"/>
    </row>
    <row r="24" spans="2:18" x14ac:dyDescent="0.25">
      <c r="B24" s="35">
        <v>52</v>
      </c>
      <c r="C24" s="35">
        <v>7</v>
      </c>
      <c r="D24" s="8"/>
      <c r="F24" s="32" t="s">
        <v>75</v>
      </c>
      <c r="G24" s="33">
        <v>0.05</v>
      </c>
      <c r="I24" s="5"/>
      <c r="J24" s="5"/>
      <c r="K24" s="5"/>
      <c r="L24" s="5"/>
      <c r="M24" s="5"/>
      <c r="N24" s="5"/>
      <c r="O24" s="5"/>
    </row>
    <row r="25" spans="2:18" x14ac:dyDescent="0.25">
      <c r="B25" s="35">
        <v>61</v>
      </c>
      <c r="C25" s="35">
        <v>3</v>
      </c>
      <c r="D25" s="9"/>
      <c r="F25" s="19" t="s">
        <v>76</v>
      </c>
      <c r="G25" s="18">
        <f>COUNT(B5:B31)</f>
        <v>27</v>
      </c>
      <c r="I25" s="5"/>
      <c r="J25" s="5"/>
      <c r="K25" s="5"/>
      <c r="L25" s="5"/>
      <c r="M25" s="5"/>
      <c r="N25" s="5"/>
      <c r="O25" s="5"/>
    </row>
    <row r="26" spans="2:18" x14ac:dyDescent="0.25">
      <c r="B26" s="35">
        <v>61</v>
      </c>
      <c r="C26" s="35">
        <v>5</v>
      </c>
      <c r="D26" s="8"/>
      <c r="F26" s="19" t="s">
        <v>77</v>
      </c>
      <c r="G26" s="18">
        <f>G17/SQRT((1-G17^2)/(G25-2))</f>
        <v>-0.78291266318853425</v>
      </c>
      <c r="I26" s="5"/>
      <c r="J26" s="5"/>
      <c r="K26" s="5"/>
      <c r="L26" s="5"/>
      <c r="M26" s="5"/>
      <c r="N26" s="5"/>
      <c r="O26" s="5"/>
    </row>
    <row r="27" spans="2:18" ht="16.350000000000001" customHeight="1" x14ac:dyDescent="0.25">
      <c r="B27" s="35">
        <v>74</v>
      </c>
      <c r="C27" s="35">
        <v>3</v>
      </c>
      <c r="D27" s="9"/>
      <c r="F27" s="19" t="s">
        <v>78</v>
      </c>
      <c r="G27" s="18">
        <f>1-_xlfn.BETA.DIST((ABS(G26)^2*1/(G25-2))/(1+ABS(G26)^2*1/(G25-2)),1/2,(G25-2)/2,1)</f>
        <v>0.44103217355314805</v>
      </c>
      <c r="H27" s="11"/>
      <c r="I27" s="5"/>
      <c r="J27" s="5"/>
      <c r="K27" s="5"/>
      <c r="L27" s="5"/>
      <c r="M27" s="5"/>
      <c r="N27" s="5"/>
      <c r="O27" s="5"/>
    </row>
    <row r="28" spans="2:18" ht="21" x14ac:dyDescent="0.25">
      <c r="B28" s="35">
        <v>51</v>
      </c>
      <c r="C28" s="35">
        <v>5</v>
      </c>
      <c r="D28" s="8"/>
      <c r="F28" s="19" t="s">
        <v>79</v>
      </c>
      <c r="G28" s="18">
        <f>G17-SQRT((1-G17^2)/(G25-2))*SQRT(_xlfn.BETA.INV(1-G24,1/2,(G25-2)/2)*(G25-2)/(1*(1-_xlfn.BETA.INV(1-G24,1/2,(G25-2)/2))))</f>
        <v>-0.56164668506247695</v>
      </c>
      <c r="H28" s="11"/>
      <c r="I28" s="5"/>
      <c r="J28" s="5"/>
      <c r="K28" s="5"/>
      <c r="L28" s="5"/>
      <c r="M28" s="5"/>
      <c r="N28" s="5"/>
      <c r="O28" s="5"/>
    </row>
    <row r="29" spans="2:18" ht="15" customHeight="1" x14ac:dyDescent="0.25">
      <c r="B29" s="35">
        <v>73</v>
      </c>
      <c r="C29" s="35">
        <v>5</v>
      </c>
      <c r="D29" s="9"/>
      <c r="F29" s="19" t="s">
        <v>80</v>
      </c>
      <c r="G29" s="18">
        <f>G17+SQRT((1-G17^2)/(G25-2))*SQRT(_xlfn.BETA.INV(1-G24,1/2,(G25-2)/2)*(G25-2)/(1*(1-_xlfn.BETA.INV(1-G24,1/2,(G25-2)/2))))</f>
        <v>0.25225154082421308</v>
      </c>
      <c r="I29" s="5"/>
      <c r="J29" s="5"/>
      <c r="K29" s="5"/>
      <c r="L29" s="5"/>
      <c r="M29" s="5"/>
      <c r="N29" s="5"/>
      <c r="O29" s="5"/>
    </row>
    <row r="30" spans="2:18" ht="15" customHeight="1" x14ac:dyDescent="0.25">
      <c r="B30" s="35">
        <v>64</v>
      </c>
      <c r="C30" s="35">
        <v>4</v>
      </c>
      <c r="D30" s="8"/>
      <c r="I30" s="5"/>
      <c r="J30" s="5"/>
      <c r="K30" s="5"/>
      <c r="L30" s="5"/>
      <c r="M30" s="5"/>
      <c r="N30" s="5"/>
      <c r="O30" s="5"/>
    </row>
    <row r="31" spans="2:18" ht="15.75" customHeight="1" x14ac:dyDescent="0.25">
      <c r="B31" s="35">
        <v>62</v>
      </c>
      <c r="C31" s="35">
        <v>5</v>
      </c>
      <c r="D31" s="7"/>
      <c r="I31" s="5"/>
      <c r="J31" s="5"/>
      <c r="K31" s="5"/>
      <c r="L31" s="5"/>
      <c r="M31" s="5"/>
      <c r="N31" s="5"/>
      <c r="O31" s="5"/>
      <c r="R31" s="68"/>
    </row>
    <row r="32" spans="2:18" x14ac:dyDescent="0.25">
      <c r="I32" s="62" t="s">
        <v>99</v>
      </c>
      <c r="J32" s="5"/>
      <c r="K32" s="5"/>
      <c r="L32" s="5"/>
      <c r="M32" s="5"/>
      <c r="N32" s="5"/>
      <c r="O32" s="5"/>
    </row>
    <row r="33" spans="2:15" x14ac:dyDescent="0.25">
      <c r="B33" s="44"/>
      <c r="C33" s="44"/>
      <c r="I33" s="5" t="s">
        <v>100</v>
      </c>
      <c r="J33" s="5"/>
      <c r="K33" s="5"/>
      <c r="L33" s="5"/>
      <c r="M33" s="5"/>
      <c r="N33" s="5"/>
      <c r="O33" s="5"/>
    </row>
    <row r="34" spans="2:15" x14ac:dyDescent="0.25">
      <c r="I34" s="5" t="s">
        <v>101</v>
      </c>
      <c r="J34" s="5"/>
      <c r="K34" s="5"/>
      <c r="L34" s="5"/>
      <c r="M34" s="5"/>
      <c r="N34" s="5"/>
      <c r="O34" s="5"/>
    </row>
    <row r="35" spans="2:15" x14ac:dyDescent="0.25">
      <c r="I35" s="5" t="s">
        <v>102</v>
      </c>
      <c r="J35" s="5"/>
      <c r="K35" s="5"/>
      <c r="L35" s="5"/>
      <c r="M35" s="5"/>
      <c r="N35" s="5"/>
      <c r="O35" s="5"/>
    </row>
    <row r="36" spans="2:15" x14ac:dyDescent="0.25">
      <c r="I36" s="5" t="s">
        <v>103</v>
      </c>
      <c r="J36" s="5"/>
      <c r="K36" s="5"/>
      <c r="L36" s="5"/>
      <c r="M36" s="5"/>
      <c r="N36" s="5"/>
      <c r="O36" s="5"/>
    </row>
    <row r="37" spans="2:15" x14ac:dyDescent="0.25">
      <c r="I37" s="5" t="s">
        <v>104</v>
      </c>
      <c r="J37" s="5"/>
      <c r="K37" s="5"/>
      <c r="L37" s="5"/>
      <c r="M37" s="5"/>
      <c r="N37" s="5"/>
      <c r="O37" s="5"/>
    </row>
    <row r="38" spans="2:15" x14ac:dyDescent="0.25">
      <c r="I38" s="5" t="s">
        <v>105</v>
      </c>
      <c r="J38" s="5"/>
      <c r="K38" s="5"/>
    </row>
    <row r="39" spans="2:15" x14ac:dyDescent="0.25">
      <c r="I39" s="4" t="s">
        <v>106</v>
      </c>
    </row>
    <row r="60" spans="5:8" x14ac:dyDescent="0.25">
      <c r="E60" s="41" t="s">
        <v>15</v>
      </c>
      <c r="F60" s="41"/>
      <c r="G60" s="41"/>
      <c r="H60" s="41"/>
    </row>
    <row r="61" spans="5:8" ht="45.2" customHeight="1" x14ac:dyDescent="0.25"/>
    <row r="62" spans="5:8" x14ac:dyDescent="0.25">
      <c r="F62" s="12"/>
      <c r="G62" s="12"/>
      <c r="H62" s="12"/>
    </row>
    <row r="63" spans="5:8" ht="15" customHeight="1" x14ac:dyDescent="0.25">
      <c r="E63" s="12"/>
      <c r="F63" s="12"/>
      <c r="G63" s="12"/>
      <c r="H63" s="12"/>
    </row>
  </sheetData>
  <mergeCells count="17">
    <mergeCell ref="B3:C3"/>
    <mergeCell ref="E60:H60"/>
    <mergeCell ref="B2:O2"/>
    <mergeCell ref="G15:H15"/>
    <mergeCell ref="Q4:U6"/>
    <mergeCell ref="B33:C33"/>
    <mergeCell ref="E11:H11"/>
    <mergeCell ref="E12:H12"/>
    <mergeCell ref="E10:H10"/>
    <mergeCell ref="E6:I6"/>
    <mergeCell ref="E5:I5"/>
    <mergeCell ref="E7:I7"/>
    <mergeCell ref="E4:O4"/>
    <mergeCell ref="E9:O9"/>
    <mergeCell ref="E14:O14"/>
    <mergeCell ref="F16:G16"/>
    <mergeCell ref="F23:G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DD48-152A-4C1A-A650-091F138F6CE7}">
  <sheetPr>
    <tabColor theme="8" tint="-0.499984740745262"/>
  </sheetPr>
  <dimension ref="B2:V63"/>
  <sheetViews>
    <sheetView tabSelected="1" zoomScale="90" zoomScaleNormal="90" workbookViewId="0">
      <selection activeCell="L39" sqref="L39"/>
    </sheetView>
  </sheetViews>
  <sheetFormatPr defaultColWidth="8.85546875" defaultRowHeight="15" x14ac:dyDescent="0.25"/>
  <cols>
    <col min="1" max="1" width="2.5703125" style="4" customWidth="1"/>
    <col min="2" max="2" width="6.28515625" style="4" bestFit="1" customWidth="1"/>
    <col min="3" max="3" width="3" style="4" customWidth="1"/>
    <col min="4" max="4" width="10.140625" style="4" customWidth="1"/>
    <col min="5" max="5" width="9.7109375" style="4" customWidth="1"/>
    <col min="6" max="6" width="10.7109375" style="4" bestFit="1" customWidth="1"/>
    <col min="7" max="8" width="6.28515625" style="4" bestFit="1" customWidth="1"/>
    <col min="9" max="9" width="3.7109375" style="4" customWidth="1"/>
    <col min="10" max="10" width="18.7109375" style="4" bestFit="1" customWidth="1"/>
    <col min="11" max="12" width="12" style="4" bestFit="1" customWidth="1"/>
    <col min="13" max="13" width="11.7109375" style="4" bestFit="1" customWidth="1"/>
    <col min="14" max="14" width="11" style="4" bestFit="1" customWidth="1"/>
    <col min="15" max="15" width="6.28515625" style="4" customWidth="1"/>
    <col min="16" max="16384" width="8.85546875" style="4"/>
  </cols>
  <sheetData>
    <row r="2" spans="2:22" ht="26.25" x14ac:dyDescent="0.4">
      <c r="B2" s="50" t="s">
        <v>24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13"/>
    </row>
    <row r="4" spans="2:22" ht="15" customHeight="1" x14ac:dyDescent="0.25">
      <c r="C4" s="6"/>
      <c r="D4" s="51" t="s">
        <v>16</v>
      </c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10"/>
      <c r="U4" s="10"/>
      <c r="V4" s="10"/>
    </row>
    <row r="5" spans="2:22" x14ac:dyDescent="0.25">
      <c r="C5" s="7"/>
      <c r="D5" s="53" t="s">
        <v>18</v>
      </c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10"/>
      <c r="U5" s="10"/>
      <c r="V5" s="10"/>
    </row>
    <row r="6" spans="2:22" x14ac:dyDescent="0.25">
      <c r="C6" s="8"/>
      <c r="D6" s="37" t="s">
        <v>84</v>
      </c>
      <c r="E6" s="37"/>
      <c r="F6" s="37"/>
      <c r="G6" s="37"/>
      <c r="H6" s="37"/>
      <c r="I6" s="36"/>
      <c r="J6" s="36"/>
      <c r="K6" s="36"/>
      <c r="L6" s="36"/>
      <c r="M6" s="40"/>
      <c r="N6" s="40"/>
      <c r="O6" s="40"/>
      <c r="P6" s="36"/>
      <c r="Q6" s="36"/>
      <c r="R6" s="36"/>
      <c r="S6" s="36"/>
      <c r="T6" s="10"/>
      <c r="U6" s="10"/>
      <c r="V6" s="10"/>
    </row>
    <row r="7" spans="2:22" x14ac:dyDescent="0.25">
      <c r="C7" s="9"/>
      <c r="D7" s="39" t="s">
        <v>85</v>
      </c>
      <c r="E7" s="39"/>
      <c r="F7" s="39"/>
      <c r="G7" s="39"/>
      <c r="H7" s="39"/>
    </row>
    <row r="8" spans="2:22" x14ac:dyDescent="0.25">
      <c r="C8" s="8"/>
    </row>
    <row r="9" spans="2:22" x14ac:dyDescent="0.25">
      <c r="C9" s="9"/>
      <c r="D9" s="48" t="s">
        <v>20</v>
      </c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</row>
    <row r="10" spans="2:22" x14ac:dyDescent="0.25">
      <c r="C10" s="8"/>
      <c r="D10" s="15" t="s">
        <v>25</v>
      </c>
      <c r="E10" s="15"/>
      <c r="F10" s="15"/>
      <c r="G10" s="15"/>
    </row>
    <row r="11" spans="2:22" x14ac:dyDescent="0.25">
      <c r="C11" s="9"/>
      <c r="D11" s="45" t="s">
        <v>21</v>
      </c>
      <c r="E11" s="45"/>
      <c r="F11" s="45"/>
      <c r="G11" s="45"/>
    </row>
    <row r="12" spans="2:22" x14ac:dyDescent="0.25">
      <c r="C12" s="8"/>
      <c r="D12" s="46" t="s">
        <v>26</v>
      </c>
      <c r="E12" s="46"/>
      <c r="F12" s="46"/>
      <c r="G12" s="46"/>
    </row>
    <row r="13" spans="2:22" x14ac:dyDescent="0.25">
      <c r="C13" s="9"/>
    </row>
    <row r="14" spans="2:22" x14ac:dyDescent="0.25">
      <c r="C14" s="8"/>
      <c r="D14" s="52" t="s">
        <v>91</v>
      </c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</row>
    <row r="15" spans="2:22" x14ac:dyDescent="0.25">
      <c r="B15" s="5"/>
      <c r="C15" s="9"/>
      <c r="D15" s="61" t="s">
        <v>92</v>
      </c>
      <c r="E15" s="61"/>
      <c r="F15" s="61"/>
      <c r="J15" s="58" t="s">
        <v>90</v>
      </c>
      <c r="K15" s="58"/>
    </row>
    <row r="16" spans="2:22" ht="15" customHeight="1" x14ac:dyDescent="0.25">
      <c r="B16" s="5"/>
      <c r="C16" s="8"/>
      <c r="D16" s="17" t="s">
        <v>27</v>
      </c>
      <c r="E16" s="17" t="s">
        <v>88</v>
      </c>
      <c r="F16" s="17" t="s">
        <v>89</v>
      </c>
      <c r="J16" s="4" t="s">
        <v>29</v>
      </c>
    </row>
    <row r="17" spans="2:14" ht="15.75" x14ac:dyDescent="0.25">
      <c r="B17" s="5"/>
      <c r="C17" s="9"/>
      <c r="D17" s="16">
        <v>1</v>
      </c>
      <c r="E17" s="16">
        <v>56</v>
      </c>
      <c r="F17" s="16">
        <v>66</v>
      </c>
      <c r="J17" s="31" t="s">
        <v>74</v>
      </c>
      <c r="K17" s="59" cm="1">
        <f t="array" ref="K17">CORREL(_xlfn.RANK.AVG(E17:E26,E17:E26,0),_xlfn.RANK.AVG(F17:F26,F17:F26,0))</f>
        <v>0.67272727272727273</v>
      </c>
      <c r="M17" s="21"/>
    </row>
    <row r="18" spans="2:14" x14ac:dyDescent="0.25">
      <c r="B18" s="5"/>
      <c r="C18" s="8"/>
      <c r="D18" s="16">
        <v>2</v>
      </c>
      <c r="E18" s="16">
        <v>75</v>
      </c>
      <c r="F18" s="16">
        <v>70</v>
      </c>
      <c r="J18" s="19" t="s">
        <v>30</v>
      </c>
      <c r="K18" s="18">
        <f>(K17)^2</f>
        <v>0.4525619834710744</v>
      </c>
    </row>
    <row r="19" spans="2:14" ht="15" customHeight="1" x14ac:dyDescent="0.25">
      <c r="B19" s="5"/>
      <c r="C19" s="9"/>
      <c r="D19" s="16">
        <v>3</v>
      </c>
      <c r="E19" s="16">
        <v>45</v>
      </c>
      <c r="F19" s="16">
        <v>40</v>
      </c>
      <c r="J19" s="5"/>
      <c r="K19" s="5"/>
    </row>
    <row r="20" spans="2:14" x14ac:dyDescent="0.25">
      <c r="B20" s="38"/>
      <c r="C20" s="8"/>
      <c r="D20" s="16">
        <v>4</v>
      </c>
      <c r="E20" s="16">
        <v>71</v>
      </c>
      <c r="F20" s="16">
        <v>60</v>
      </c>
      <c r="J20" s="5"/>
      <c r="K20" s="5"/>
    </row>
    <row r="21" spans="2:14" x14ac:dyDescent="0.25">
      <c r="B21" s="5"/>
      <c r="C21" s="9"/>
      <c r="D21" s="16">
        <v>5</v>
      </c>
      <c r="E21" s="16">
        <v>62</v>
      </c>
      <c r="F21" s="16">
        <v>65</v>
      </c>
      <c r="I21" s="5"/>
      <c r="J21" s="5"/>
      <c r="K21" s="5"/>
      <c r="L21" s="5"/>
      <c r="M21" s="5"/>
      <c r="N21" s="5"/>
    </row>
    <row r="22" spans="2:14" x14ac:dyDescent="0.25">
      <c r="B22" s="5"/>
      <c r="C22" s="8"/>
      <c r="D22" s="16">
        <v>6</v>
      </c>
      <c r="E22" s="16">
        <v>64</v>
      </c>
      <c r="F22" s="16">
        <v>56</v>
      </c>
      <c r="I22" s="5"/>
      <c r="J22" s="32" t="s">
        <v>75</v>
      </c>
      <c r="K22" s="33">
        <v>0.05</v>
      </c>
      <c r="L22" s="5"/>
      <c r="M22" s="5"/>
      <c r="N22" s="5"/>
    </row>
    <row r="23" spans="2:14" x14ac:dyDescent="0.25">
      <c r="B23" s="5"/>
      <c r="C23" s="9"/>
      <c r="D23" s="16">
        <v>7</v>
      </c>
      <c r="E23" s="16">
        <v>58</v>
      </c>
      <c r="F23" s="16">
        <v>59</v>
      </c>
      <c r="I23" s="5"/>
      <c r="J23" s="19" t="s">
        <v>76</v>
      </c>
      <c r="K23" s="18">
        <f>COUNT(E27:E30)</f>
        <v>0</v>
      </c>
      <c r="L23" s="5"/>
      <c r="M23" s="5"/>
      <c r="N23" s="5"/>
    </row>
    <row r="24" spans="2:14" x14ac:dyDescent="0.25">
      <c r="B24" s="5"/>
      <c r="C24" s="8"/>
      <c r="D24" s="16">
        <v>8</v>
      </c>
      <c r="E24" s="16">
        <v>80</v>
      </c>
      <c r="F24" s="16">
        <v>77</v>
      </c>
      <c r="I24" s="5"/>
      <c r="J24" s="19" t="s">
        <v>77</v>
      </c>
      <c r="K24" s="18" t="e">
        <f>K17/SQRT((1-K17^2)/(K23-2))</f>
        <v>#NUM!</v>
      </c>
      <c r="L24" s="5"/>
      <c r="M24" s="5"/>
      <c r="N24" s="5"/>
    </row>
    <row r="25" spans="2:14" x14ac:dyDescent="0.25">
      <c r="B25" s="5"/>
      <c r="C25" s="9"/>
      <c r="D25" s="16">
        <v>9</v>
      </c>
      <c r="E25" s="16">
        <v>76</v>
      </c>
      <c r="F25" s="16">
        <v>67</v>
      </c>
      <c r="I25" s="5"/>
      <c r="J25" s="19" t="s">
        <v>78</v>
      </c>
      <c r="K25" s="18" t="e">
        <f>1-_xlfn.BETA.DIST((ABS(K24)^2*1/(K23-2))/(1+ABS(K24)^2*1/(K23-2)),1/2,(K23-2)/2,1)</f>
        <v>#NUM!</v>
      </c>
      <c r="L25" s="5"/>
      <c r="M25" s="5"/>
      <c r="N25" s="5"/>
    </row>
    <row r="26" spans="2:14" x14ac:dyDescent="0.25">
      <c r="B26" s="5"/>
      <c r="C26" s="8"/>
      <c r="D26" s="16">
        <v>10</v>
      </c>
      <c r="E26" s="16">
        <v>61</v>
      </c>
      <c r="F26" s="16">
        <v>63</v>
      </c>
      <c r="I26" s="5"/>
      <c r="J26" s="19" t="s">
        <v>79</v>
      </c>
      <c r="K26" s="18" t="e">
        <f>K17-SQRT((1-K17^2)/(K23-2))*SQRT(_xlfn.BETA.INV(1-K22,1/2,(K23-2)/2)*(K23-2)/(1*(1-_xlfn.BETA.INV(1-K22,1/2,(K23-2)/2))))</f>
        <v>#NUM!</v>
      </c>
      <c r="L26" s="5"/>
      <c r="M26" s="5"/>
      <c r="N26" s="5"/>
    </row>
    <row r="27" spans="2:14" x14ac:dyDescent="0.25">
      <c r="B27" s="5"/>
      <c r="C27" s="5"/>
      <c r="I27" s="5"/>
      <c r="J27" s="19" t="s">
        <v>80</v>
      </c>
      <c r="K27" s="18" t="e">
        <f>K17+SQRT((1-K17^2)/(K23-2))*SQRT(_xlfn.BETA.INV(1-K22,1/2,(K23-2)/2)*(K23-2)/(1*(1-_xlfn.BETA.INV(1-K22,1/2,(K23-2)/2))))</f>
        <v>#NUM!</v>
      </c>
      <c r="L27" s="5"/>
      <c r="M27" s="5"/>
      <c r="N27" s="5"/>
    </row>
    <row r="28" spans="2:14" ht="15.75" customHeight="1" x14ac:dyDescent="0.25">
      <c r="B28" s="5"/>
      <c r="C28" s="5"/>
      <c r="I28" s="5"/>
      <c r="J28" s="5"/>
      <c r="K28" s="5"/>
      <c r="L28" s="5"/>
      <c r="M28" s="5"/>
      <c r="N28" s="5"/>
    </row>
    <row r="29" spans="2:14" ht="15" customHeight="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14" ht="15" customHeight="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</row>
    <row r="31" spans="2:14" ht="15.75" customHeight="1" x14ac:dyDescent="0.25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2:14" x14ac:dyDescent="0.25">
      <c r="B32" s="5"/>
      <c r="H32" s="5"/>
      <c r="I32" s="5"/>
      <c r="J32" s="5"/>
      <c r="K32" s="5"/>
      <c r="L32" s="5"/>
      <c r="M32" s="5"/>
      <c r="N32" s="5"/>
    </row>
    <row r="33" spans="8:14" x14ac:dyDescent="0.25">
      <c r="H33" s="5"/>
      <c r="I33" s="5"/>
      <c r="J33" s="5"/>
      <c r="K33" s="5"/>
      <c r="L33" s="5"/>
      <c r="M33" s="5"/>
      <c r="N33" s="5"/>
    </row>
    <row r="34" spans="8:14" x14ac:dyDescent="0.25">
      <c r="H34" s="5"/>
      <c r="I34" s="5"/>
      <c r="J34" s="5"/>
      <c r="K34" s="5"/>
      <c r="L34" s="5"/>
      <c r="M34" s="5"/>
      <c r="N34" s="5"/>
    </row>
    <row r="35" spans="8:14" x14ac:dyDescent="0.25">
      <c r="H35" s="5"/>
      <c r="I35" s="5"/>
      <c r="J35" s="5"/>
      <c r="K35" s="5"/>
      <c r="L35" s="5"/>
      <c r="M35" s="5"/>
      <c r="N35" s="5"/>
    </row>
    <row r="36" spans="8:14" x14ac:dyDescent="0.25">
      <c r="H36" s="5"/>
      <c r="I36" s="5"/>
      <c r="J36" s="5"/>
      <c r="K36" s="5"/>
      <c r="L36" s="5"/>
      <c r="M36" s="5"/>
      <c r="N36" s="5"/>
    </row>
    <row r="37" spans="8:14" x14ac:dyDescent="0.25">
      <c r="H37" s="5"/>
      <c r="I37" s="5"/>
      <c r="J37" s="5"/>
      <c r="K37" s="5"/>
      <c r="L37" s="5"/>
      <c r="M37" s="5"/>
      <c r="N37" s="5"/>
    </row>
    <row r="38" spans="8:14" x14ac:dyDescent="0.25">
      <c r="H38" s="5"/>
      <c r="I38" s="5"/>
      <c r="J38" s="5"/>
    </row>
    <row r="60" spans="4:7" x14ac:dyDescent="0.25">
      <c r="D60" s="41" t="s">
        <v>15</v>
      </c>
      <c r="E60" s="41"/>
      <c r="F60" s="41"/>
      <c r="G60" s="41"/>
    </row>
    <row r="61" spans="4:7" ht="45.2" customHeight="1" x14ac:dyDescent="0.25"/>
    <row r="62" spans="4:7" x14ac:dyDescent="0.25">
      <c r="E62" s="12"/>
      <c r="F62" s="12"/>
      <c r="G62" s="12"/>
    </row>
    <row r="63" spans="4:7" ht="15" customHeight="1" x14ac:dyDescent="0.25">
      <c r="D63" s="12"/>
      <c r="E63" s="12"/>
      <c r="F63" s="12"/>
      <c r="G63" s="12"/>
    </row>
  </sheetData>
  <mergeCells count="10">
    <mergeCell ref="B2:S2"/>
    <mergeCell ref="D4:S4"/>
    <mergeCell ref="D60:G60"/>
    <mergeCell ref="D11:G11"/>
    <mergeCell ref="D12:G12"/>
    <mergeCell ref="D9:S9"/>
    <mergeCell ref="D14:S14"/>
    <mergeCell ref="D5:S5"/>
    <mergeCell ref="J15:K15"/>
    <mergeCell ref="D15:F1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C4CCA-6C37-44A6-BB3E-7D2565F8E498}">
  <sheetPr>
    <tabColor theme="9" tint="-0.249977111117893"/>
  </sheetPr>
  <dimension ref="B2:U68"/>
  <sheetViews>
    <sheetView zoomScale="70" zoomScaleNormal="70" workbookViewId="0">
      <selection activeCell="J13" sqref="J13"/>
    </sheetView>
  </sheetViews>
  <sheetFormatPr defaultColWidth="8.85546875" defaultRowHeight="15" x14ac:dyDescent="0.25"/>
  <cols>
    <col min="1" max="1" width="3" style="5" customWidth="1"/>
    <col min="2" max="2" width="4.42578125" style="5" bestFit="1" customWidth="1"/>
    <col min="3" max="3" width="13.7109375" style="5" customWidth="1"/>
    <col min="4" max="4" width="18.7109375" style="5" customWidth="1"/>
    <col min="5" max="5" width="6.28515625" style="5" customWidth="1"/>
    <col min="6" max="6" width="40.85546875" style="5" bestFit="1" customWidth="1"/>
    <col min="7" max="7" width="12" style="5" bestFit="1" customWidth="1"/>
    <col min="8" max="8" width="15.140625" style="5" customWidth="1"/>
    <col min="9" max="9" width="14.85546875" style="5" customWidth="1"/>
    <col min="10" max="10" width="26.7109375" style="5" customWidth="1"/>
    <col min="11" max="11" width="26.85546875" style="5" customWidth="1"/>
    <col min="12" max="13" width="12.5703125" style="5" bestFit="1" customWidth="1"/>
    <col min="14" max="14" width="12" style="5" bestFit="1" customWidth="1"/>
    <col min="15" max="15" width="15.140625" style="5" bestFit="1" customWidth="1"/>
    <col min="16" max="17" width="12.5703125" style="5" bestFit="1" customWidth="1"/>
    <col min="18" max="18" width="13.5703125" style="5" bestFit="1" customWidth="1"/>
    <col min="19" max="16384" width="8.85546875" style="5"/>
  </cols>
  <sheetData>
    <row r="2" spans="2:21" ht="26.25" x14ac:dyDescent="0.4">
      <c r="B2" s="56" t="s">
        <v>87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</row>
    <row r="4" spans="2:21" ht="15.75" thickBot="1" x14ac:dyDescent="0.3">
      <c r="B4" s="28" t="s">
        <v>32</v>
      </c>
      <c r="C4" s="28" t="s">
        <v>45</v>
      </c>
      <c r="D4" s="28" t="s">
        <v>46</v>
      </c>
      <c r="E4" s="22"/>
      <c r="F4" s="63" t="s">
        <v>9</v>
      </c>
      <c r="G4" s="63"/>
      <c r="H4" s="63"/>
      <c r="I4" s="63"/>
      <c r="K4" s="65" t="s">
        <v>68</v>
      </c>
      <c r="L4" s="65"/>
      <c r="M4" s="65"/>
      <c r="N4" s="65"/>
      <c r="O4" s="65"/>
    </row>
    <row r="5" spans="2:21" ht="15.75" customHeight="1" thickTop="1" x14ac:dyDescent="0.25">
      <c r="B5" s="27" t="s">
        <v>33</v>
      </c>
      <c r="C5" s="29">
        <v>82</v>
      </c>
      <c r="D5" s="27">
        <v>15</v>
      </c>
      <c r="E5" s="23"/>
      <c r="K5" s="55" t="s">
        <v>69</v>
      </c>
      <c r="L5" s="55"/>
      <c r="M5" s="55"/>
      <c r="N5" s="55"/>
      <c r="O5" s="55"/>
    </row>
    <row r="6" spans="2:21" x14ac:dyDescent="0.25">
      <c r="B6" s="27" t="s">
        <v>34</v>
      </c>
      <c r="C6" s="29">
        <v>92.5</v>
      </c>
      <c r="D6" s="27">
        <v>25</v>
      </c>
      <c r="K6" s="55"/>
      <c r="L6" s="55"/>
      <c r="M6" s="55"/>
      <c r="N6" s="55"/>
      <c r="O6" s="55"/>
    </row>
    <row r="7" spans="2:21" ht="15" customHeight="1" x14ac:dyDescent="0.25">
      <c r="B7" s="27" t="s">
        <v>35</v>
      </c>
      <c r="C7" s="29">
        <v>83.2</v>
      </c>
      <c r="D7" s="27">
        <v>17</v>
      </c>
      <c r="E7" s="23"/>
      <c r="K7" s="55" t="s">
        <v>70</v>
      </c>
      <c r="L7" s="55"/>
      <c r="M7" s="55"/>
      <c r="N7" s="55"/>
      <c r="O7" s="55"/>
    </row>
    <row r="8" spans="2:21" x14ac:dyDescent="0.25">
      <c r="B8" s="27" t="s">
        <v>36</v>
      </c>
      <c r="C8" s="29">
        <v>97.7</v>
      </c>
      <c r="D8" s="27">
        <v>28</v>
      </c>
      <c r="K8" s="55"/>
      <c r="L8" s="55"/>
      <c r="M8" s="55"/>
      <c r="N8" s="55"/>
      <c r="O8" s="55"/>
    </row>
    <row r="9" spans="2:21" x14ac:dyDescent="0.25">
      <c r="B9" s="27" t="s">
        <v>37</v>
      </c>
      <c r="C9" s="29">
        <v>131.9</v>
      </c>
      <c r="D9" s="27">
        <v>41</v>
      </c>
      <c r="E9" s="23"/>
      <c r="K9" s="55"/>
      <c r="L9" s="55"/>
      <c r="M9" s="55"/>
      <c r="N9" s="55"/>
      <c r="O9" s="55"/>
    </row>
    <row r="10" spans="2:21" x14ac:dyDescent="0.25">
      <c r="B10" s="27" t="s">
        <v>38</v>
      </c>
      <c r="C10" s="29">
        <v>141.30000000000001</v>
      </c>
      <c r="D10" s="27">
        <v>47</v>
      </c>
      <c r="F10" s="63" t="s">
        <v>31</v>
      </c>
      <c r="G10" s="63"/>
      <c r="H10" s="63"/>
      <c r="I10" s="63"/>
      <c r="K10" s="55"/>
      <c r="L10" s="55"/>
      <c r="M10" s="55"/>
      <c r="N10" s="55"/>
      <c r="O10" s="55"/>
    </row>
    <row r="11" spans="2:21" x14ac:dyDescent="0.25">
      <c r="B11" s="27" t="s">
        <v>39</v>
      </c>
      <c r="C11" s="29">
        <v>165.4</v>
      </c>
      <c r="D11" s="27">
        <v>50</v>
      </c>
      <c r="E11" s="23"/>
      <c r="K11" s="55" t="s">
        <v>71</v>
      </c>
      <c r="L11" s="55"/>
      <c r="M11" s="55"/>
      <c r="N11" s="55"/>
      <c r="O11" s="55"/>
    </row>
    <row r="12" spans="2:21" x14ac:dyDescent="0.25">
      <c r="B12" s="27" t="s">
        <v>40</v>
      </c>
      <c r="C12" s="29">
        <v>140</v>
      </c>
      <c r="D12" s="27">
        <v>46</v>
      </c>
      <c r="K12" s="55"/>
      <c r="L12" s="55"/>
      <c r="M12" s="55"/>
      <c r="N12" s="55"/>
      <c r="O12" s="55"/>
    </row>
    <row r="13" spans="2:21" x14ac:dyDescent="0.25">
      <c r="B13" s="27" t="s">
        <v>41</v>
      </c>
      <c r="C13" s="29">
        <v>126.7</v>
      </c>
      <c r="D13" s="27">
        <v>37</v>
      </c>
      <c r="E13" s="23"/>
      <c r="K13" s="57" t="s">
        <v>72</v>
      </c>
      <c r="L13" s="57"/>
      <c r="M13" s="57"/>
      <c r="N13" s="57"/>
      <c r="O13" s="57"/>
    </row>
    <row r="14" spans="2:21" x14ac:dyDescent="0.25">
      <c r="B14" s="27" t="s">
        <v>42</v>
      </c>
      <c r="C14" s="29">
        <v>97.8</v>
      </c>
      <c r="D14" s="27">
        <v>22</v>
      </c>
      <c r="K14" s="57"/>
      <c r="L14" s="57"/>
      <c r="M14" s="57"/>
      <c r="N14" s="57"/>
      <c r="O14" s="57"/>
    </row>
    <row r="15" spans="2:21" ht="15" customHeight="1" x14ac:dyDescent="0.25">
      <c r="B15" s="27" t="s">
        <v>43</v>
      </c>
      <c r="C15" s="29">
        <v>86.2</v>
      </c>
      <c r="D15" s="27">
        <v>20</v>
      </c>
      <c r="E15" s="23"/>
      <c r="L15" s="24"/>
      <c r="M15" s="24"/>
      <c r="N15" s="24"/>
      <c r="O15" s="24"/>
    </row>
    <row r="16" spans="2:21" ht="15" customHeight="1" x14ac:dyDescent="0.25">
      <c r="B16" s="27" t="s">
        <v>44</v>
      </c>
      <c r="C16" s="29">
        <v>99.6</v>
      </c>
      <c r="D16" s="27">
        <v>30</v>
      </c>
      <c r="K16" s="55" t="s">
        <v>73</v>
      </c>
      <c r="L16" s="55"/>
      <c r="M16" s="55"/>
      <c r="N16" s="55"/>
      <c r="O16" s="55"/>
    </row>
    <row r="17" spans="2:18" x14ac:dyDescent="0.25">
      <c r="B17" s="27" t="s">
        <v>33</v>
      </c>
      <c r="C17" s="29">
        <v>87</v>
      </c>
      <c r="D17" s="27">
        <v>14</v>
      </c>
      <c r="E17" s="23"/>
      <c r="K17" s="55"/>
      <c r="L17" s="55"/>
      <c r="M17" s="55"/>
      <c r="N17" s="55"/>
      <c r="O17" s="55"/>
    </row>
    <row r="18" spans="2:18" x14ac:dyDescent="0.25">
      <c r="B18" s="27" t="s">
        <v>34</v>
      </c>
      <c r="C18" s="29">
        <v>97.5</v>
      </c>
      <c r="D18" s="27">
        <v>27</v>
      </c>
      <c r="K18" s="55"/>
      <c r="L18" s="55"/>
      <c r="M18" s="55"/>
      <c r="N18" s="55"/>
      <c r="O18" s="55"/>
    </row>
    <row r="19" spans="2:18" ht="15" customHeight="1" x14ac:dyDescent="0.25">
      <c r="B19" s="27" t="s">
        <v>35</v>
      </c>
      <c r="C19" s="29">
        <v>88.2</v>
      </c>
      <c r="D19" s="27">
        <v>14</v>
      </c>
      <c r="E19" s="23"/>
      <c r="F19" s="64" t="s">
        <v>66</v>
      </c>
      <c r="G19" s="64"/>
      <c r="H19" s="64"/>
      <c r="I19" s="64"/>
      <c r="J19" s="24"/>
    </row>
    <row r="20" spans="2:18" x14ac:dyDescent="0.25">
      <c r="B20" s="27" t="s">
        <v>36</v>
      </c>
      <c r="C20" s="29">
        <v>102.7</v>
      </c>
      <c r="D20" s="27">
        <v>30</v>
      </c>
      <c r="F20" s="64"/>
      <c r="G20" s="64"/>
      <c r="H20" s="64"/>
      <c r="I20" s="64"/>
      <c r="J20" s="24"/>
    </row>
    <row r="21" spans="2:18" x14ac:dyDescent="0.25">
      <c r="B21" s="27" t="s">
        <v>37</v>
      </c>
      <c r="C21" s="29">
        <v>123</v>
      </c>
      <c r="D21" s="27">
        <v>43</v>
      </c>
      <c r="E21" s="23"/>
      <c r="F21" s="64"/>
      <c r="G21" s="64"/>
      <c r="H21" s="64"/>
      <c r="I21" s="64"/>
      <c r="J21" t="s">
        <v>47</v>
      </c>
      <c r="K21"/>
      <c r="L21"/>
      <c r="M21"/>
      <c r="N21"/>
      <c r="O21"/>
      <c r="P21"/>
      <c r="Q21"/>
      <c r="R21"/>
    </row>
    <row r="22" spans="2:18" ht="15.75" thickBot="1" x14ac:dyDescent="0.3">
      <c r="B22" s="27" t="s">
        <v>38</v>
      </c>
      <c r="C22" s="29">
        <v>146.30000000000001</v>
      </c>
      <c r="D22" s="27">
        <v>49</v>
      </c>
      <c r="J22"/>
      <c r="K22"/>
      <c r="L22"/>
      <c r="M22"/>
      <c r="N22"/>
      <c r="O22"/>
      <c r="P22"/>
      <c r="Q22"/>
      <c r="R22"/>
    </row>
    <row r="23" spans="2:18" x14ac:dyDescent="0.25">
      <c r="B23" s="27" t="s">
        <v>39</v>
      </c>
      <c r="C23" s="29">
        <v>160</v>
      </c>
      <c r="D23" s="27">
        <v>49</v>
      </c>
      <c r="E23" s="23"/>
      <c r="J23" s="30" t="s">
        <v>48</v>
      </c>
      <c r="K23" s="3"/>
      <c r="L23"/>
      <c r="M23"/>
      <c r="N23"/>
      <c r="O23"/>
      <c r="P23"/>
      <c r="Q23"/>
      <c r="R23"/>
    </row>
    <row r="24" spans="2:18" x14ac:dyDescent="0.25">
      <c r="B24" s="27" t="s">
        <v>40</v>
      </c>
      <c r="C24" s="29">
        <v>145</v>
      </c>
      <c r="D24" s="27">
        <v>44</v>
      </c>
      <c r="J24" s="1" t="s">
        <v>49</v>
      </c>
      <c r="K24" s="1">
        <v>0.95766679847859604</v>
      </c>
      <c r="L24"/>
      <c r="M24"/>
      <c r="N24"/>
      <c r="O24"/>
      <c r="P24"/>
      <c r="Q24"/>
      <c r="R24"/>
    </row>
    <row r="25" spans="2:18" x14ac:dyDescent="0.25">
      <c r="B25" s="27" t="s">
        <v>41</v>
      </c>
      <c r="C25" s="29">
        <v>131.69999999999999</v>
      </c>
      <c r="D25" s="27">
        <v>39</v>
      </c>
      <c r="E25" s="23"/>
      <c r="J25" s="1" t="s">
        <v>50</v>
      </c>
      <c r="K25" s="1">
        <v>0.91712569690824386</v>
      </c>
      <c r="L25"/>
      <c r="M25"/>
      <c r="N25"/>
      <c r="O25"/>
      <c r="P25"/>
      <c r="Q25"/>
      <c r="R25"/>
    </row>
    <row r="26" spans="2:18" x14ac:dyDescent="0.25">
      <c r="B26" s="27" t="s">
        <v>42</v>
      </c>
      <c r="C26" s="29">
        <v>118</v>
      </c>
      <c r="D26" s="27">
        <v>36</v>
      </c>
      <c r="J26" s="1" t="s">
        <v>51</v>
      </c>
      <c r="K26" s="1">
        <v>0.91335868313134583</v>
      </c>
      <c r="L26"/>
      <c r="M26"/>
      <c r="N26"/>
      <c r="O26"/>
      <c r="P26"/>
      <c r="Q26"/>
      <c r="R26"/>
    </row>
    <row r="27" spans="2:18" x14ac:dyDescent="0.25">
      <c r="B27" s="27" t="s">
        <v>43</v>
      </c>
      <c r="C27" s="29">
        <v>91.2</v>
      </c>
      <c r="D27" s="27">
        <v>20</v>
      </c>
      <c r="E27" s="23"/>
      <c r="J27" s="1" t="s">
        <v>52</v>
      </c>
      <c r="K27" s="1">
        <v>3.5814138201875458</v>
      </c>
      <c r="L27"/>
      <c r="M27"/>
      <c r="N27"/>
      <c r="O27"/>
      <c r="P27"/>
      <c r="Q27"/>
      <c r="R27"/>
    </row>
    <row r="28" spans="2:18" ht="15.75" customHeight="1" thickBot="1" x14ac:dyDescent="0.3">
      <c r="B28" s="27" t="s">
        <v>44</v>
      </c>
      <c r="C28" s="29">
        <v>104.6</v>
      </c>
      <c r="D28" s="27">
        <v>32</v>
      </c>
      <c r="I28" s="25" t="s">
        <v>10</v>
      </c>
      <c r="J28" s="2" t="s">
        <v>0</v>
      </c>
      <c r="K28" s="2">
        <v>24</v>
      </c>
      <c r="L28"/>
      <c r="M28"/>
      <c r="N28"/>
      <c r="O28"/>
      <c r="P28"/>
      <c r="Q28"/>
      <c r="R28"/>
    </row>
    <row r="29" spans="2:18" ht="15" customHeight="1" x14ac:dyDescent="0.25">
      <c r="E29" s="23"/>
      <c r="I29" s="25"/>
      <c r="J29"/>
      <c r="K29"/>
      <c r="L29"/>
      <c r="M29"/>
      <c r="N29"/>
      <c r="O29"/>
      <c r="P29"/>
      <c r="Q29"/>
      <c r="R29"/>
    </row>
    <row r="30" spans="2:18" ht="15" customHeight="1" thickBot="1" x14ac:dyDescent="0.3">
      <c r="B30" s="54" t="s">
        <v>28</v>
      </c>
      <c r="C30" s="54"/>
      <c r="D30" s="54"/>
      <c r="I30" s="25"/>
      <c r="J30" t="s">
        <v>3</v>
      </c>
      <c r="K30"/>
      <c r="L30"/>
      <c r="M30"/>
      <c r="N30"/>
      <c r="O30"/>
      <c r="P30"/>
      <c r="Q30"/>
      <c r="R30"/>
    </row>
    <row r="31" spans="2:18" ht="15.75" customHeight="1" x14ac:dyDescent="0.25">
      <c r="E31" s="23"/>
      <c r="I31" s="26"/>
      <c r="J31" s="3"/>
      <c r="K31" s="3" t="s">
        <v>1</v>
      </c>
      <c r="L31" s="3" t="s">
        <v>4</v>
      </c>
      <c r="M31" s="3" t="s">
        <v>5</v>
      </c>
      <c r="N31" s="3" t="s">
        <v>6</v>
      </c>
      <c r="O31" s="3" t="s">
        <v>56</v>
      </c>
      <c r="P31"/>
      <c r="Q31"/>
      <c r="R31"/>
    </row>
    <row r="32" spans="2:18" x14ac:dyDescent="0.25">
      <c r="J32" s="1" t="s">
        <v>53</v>
      </c>
      <c r="K32" s="1">
        <v>1</v>
      </c>
      <c r="L32" s="1">
        <v>3122.7747844018659</v>
      </c>
      <c r="M32" s="1">
        <v>3122.7747844018659</v>
      </c>
      <c r="N32" s="1">
        <v>243.46226247769701</v>
      </c>
      <c r="O32" s="1">
        <v>2.2160430135560091E-13</v>
      </c>
      <c r="P32"/>
      <c r="Q32"/>
      <c r="R32"/>
    </row>
    <row r="33" spans="10:18" x14ac:dyDescent="0.25">
      <c r="J33" s="1" t="s">
        <v>54</v>
      </c>
      <c r="K33" s="1">
        <v>22</v>
      </c>
      <c r="L33" s="1">
        <v>282.18354893146773</v>
      </c>
      <c r="M33" s="1">
        <v>12.826524951430351</v>
      </c>
      <c r="N33" s="1"/>
      <c r="O33" s="1"/>
      <c r="P33"/>
      <c r="Q33"/>
      <c r="R33"/>
    </row>
    <row r="34" spans="10:18" ht="15.75" thickBot="1" x14ac:dyDescent="0.3">
      <c r="J34" s="2" t="s">
        <v>8</v>
      </c>
      <c r="K34" s="2">
        <v>23</v>
      </c>
      <c r="L34" s="2">
        <v>3404.9583333333335</v>
      </c>
      <c r="M34" s="2"/>
      <c r="N34" s="2"/>
      <c r="O34" s="2"/>
      <c r="P34"/>
      <c r="Q34"/>
      <c r="R34"/>
    </row>
    <row r="35" spans="10:18" ht="15.75" thickBot="1" x14ac:dyDescent="0.3">
      <c r="J35"/>
      <c r="K35"/>
      <c r="L35"/>
      <c r="M35"/>
      <c r="N35"/>
      <c r="O35"/>
      <c r="P35"/>
      <c r="Q35"/>
      <c r="R35"/>
    </row>
    <row r="36" spans="10:18" x14ac:dyDescent="0.25">
      <c r="J36" s="3"/>
      <c r="K36" s="3" t="s">
        <v>57</v>
      </c>
      <c r="L36" s="3" t="s">
        <v>52</v>
      </c>
      <c r="M36" s="3" t="s">
        <v>2</v>
      </c>
      <c r="N36" s="3" t="s">
        <v>7</v>
      </c>
      <c r="O36" s="3" t="s">
        <v>58</v>
      </c>
      <c r="P36" s="3" t="s">
        <v>59</v>
      </c>
      <c r="Q36" s="3" t="s">
        <v>60</v>
      </c>
      <c r="R36" s="3" t="s">
        <v>61</v>
      </c>
    </row>
    <row r="37" spans="10:18" x14ac:dyDescent="0.25">
      <c r="J37" s="1" t="s">
        <v>55</v>
      </c>
      <c r="K37" s="1">
        <v>-19.074108994144268</v>
      </c>
      <c r="L37" s="1">
        <v>3.3721821679540174</v>
      </c>
      <c r="M37" s="1">
        <v>-5.656310378308234</v>
      </c>
      <c r="N37" s="1">
        <v>1.0928970923498202E-5</v>
      </c>
      <c r="O37" s="1">
        <v>-26.067586772330316</v>
      </c>
      <c r="P37" s="1">
        <v>-12.080631215958221</v>
      </c>
      <c r="Q37" s="1">
        <v>-26.067586772330316</v>
      </c>
      <c r="R37" s="1">
        <v>-12.080631215958221</v>
      </c>
    </row>
    <row r="38" spans="10:18" ht="15.75" thickBot="1" x14ac:dyDescent="0.3">
      <c r="J38" s="2" t="s">
        <v>45</v>
      </c>
      <c r="K38" s="2">
        <v>0.4500013198975954</v>
      </c>
      <c r="L38" s="2">
        <v>2.884017961526901E-2</v>
      </c>
      <c r="M38" s="2">
        <v>15.603277299263032</v>
      </c>
      <c r="N38" s="2">
        <v>2.2160430135560016E-13</v>
      </c>
      <c r="O38" s="2">
        <v>0.39019044811997433</v>
      </c>
      <c r="P38" s="2">
        <v>0.50981219167521652</v>
      </c>
      <c r="Q38" s="2">
        <v>0.39019044811997433</v>
      </c>
      <c r="R38" s="2">
        <v>0.50981219167521652</v>
      </c>
    </row>
    <row r="39" spans="10:18" x14ac:dyDescent="0.25">
      <c r="J39"/>
      <c r="K39"/>
      <c r="L39"/>
      <c r="M39"/>
      <c r="N39"/>
      <c r="O39"/>
      <c r="P39"/>
      <c r="Q39"/>
      <c r="R39"/>
    </row>
    <row r="40" spans="10:18" x14ac:dyDescent="0.25">
      <c r="J40"/>
      <c r="K40"/>
      <c r="L40"/>
      <c r="M40"/>
      <c r="N40"/>
      <c r="O40"/>
      <c r="P40"/>
      <c r="Q40"/>
      <c r="R40"/>
    </row>
    <row r="41" spans="10:18" x14ac:dyDescent="0.25">
      <c r="J41"/>
      <c r="K41"/>
      <c r="L41"/>
      <c r="M41"/>
      <c r="N41"/>
      <c r="O41"/>
      <c r="P41"/>
      <c r="Q41"/>
      <c r="R41"/>
    </row>
    <row r="42" spans="10:18" x14ac:dyDescent="0.25">
      <c r="J42" t="s">
        <v>62</v>
      </c>
      <c r="K42"/>
      <c r="L42"/>
      <c r="M42"/>
      <c r="N42"/>
      <c r="O42"/>
      <c r="P42"/>
      <c r="Q42"/>
      <c r="R42"/>
    </row>
    <row r="43" spans="10:18" ht="15.75" customHeight="1" thickBot="1" x14ac:dyDescent="0.3">
      <c r="J43"/>
      <c r="K43"/>
      <c r="L43"/>
      <c r="M43"/>
      <c r="N43"/>
      <c r="O43"/>
      <c r="P43"/>
      <c r="Q43"/>
      <c r="R43"/>
    </row>
    <row r="44" spans="10:18" x14ac:dyDescent="0.25">
      <c r="J44" s="3" t="s">
        <v>63</v>
      </c>
      <c r="K44" s="3" t="s">
        <v>64</v>
      </c>
      <c r="L44" s="3" t="s">
        <v>65</v>
      </c>
      <c r="M44"/>
      <c r="N44"/>
      <c r="O44"/>
      <c r="P44"/>
      <c r="Q44"/>
      <c r="R44"/>
    </row>
    <row r="45" spans="10:18" ht="15" customHeight="1" x14ac:dyDescent="0.25">
      <c r="J45" s="1">
        <v>1</v>
      </c>
      <c r="K45" s="1">
        <v>17.825999237458554</v>
      </c>
      <c r="L45" s="1">
        <v>-2.8259992374585536</v>
      </c>
      <c r="M45"/>
      <c r="N45"/>
      <c r="O45"/>
      <c r="P45"/>
      <c r="Q45"/>
      <c r="R45"/>
    </row>
    <row r="46" spans="10:18" x14ac:dyDescent="0.25">
      <c r="J46" s="1">
        <v>2</v>
      </c>
      <c r="K46" s="1">
        <v>22.551013096383308</v>
      </c>
      <c r="L46" s="1">
        <v>2.4489869036166922</v>
      </c>
      <c r="M46"/>
      <c r="N46"/>
      <c r="O46"/>
      <c r="P46"/>
      <c r="Q46"/>
      <c r="R46"/>
    </row>
    <row r="47" spans="10:18" x14ac:dyDescent="0.25">
      <c r="J47" s="1">
        <v>3</v>
      </c>
      <c r="K47" s="1">
        <v>18.366000821335668</v>
      </c>
      <c r="L47" s="1">
        <v>-1.3660008213356676</v>
      </c>
      <c r="M47"/>
      <c r="N47"/>
      <c r="O47"/>
      <c r="P47"/>
      <c r="Q47"/>
      <c r="R47"/>
    </row>
    <row r="48" spans="10:18" x14ac:dyDescent="0.25">
      <c r="J48" s="1">
        <v>4</v>
      </c>
      <c r="K48" s="1">
        <v>24.891019959850802</v>
      </c>
      <c r="L48" s="1">
        <v>3.1089800401491985</v>
      </c>
      <c r="M48"/>
      <c r="N48"/>
      <c r="O48"/>
      <c r="P48"/>
      <c r="Q48"/>
      <c r="R48"/>
    </row>
    <row r="49" spans="10:18" x14ac:dyDescent="0.25">
      <c r="J49" s="1">
        <v>5</v>
      </c>
      <c r="K49" s="1">
        <v>40.28106510034857</v>
      </c>
      <c r="L49" s="1">
        <v>0.71893489965142976</v>
      </c>
      <c r="M49"/>
      <c r="N49"/>
      <c r="O49"/>
      <c r="P49"/>
      <c r="Q49"/>
      <c r="R49"/>
    </row>
    <row r="50" spans="10:18" x14ac:dyDescent="0.25">
      <c r="J50" s="1">
        <v>6</v>
      </c>
      <c r="K50" s="1">
        <v>44.51107750738597</v>
      </c>
      <c r="L50" s="1">
        <v>2.4889224926140301</v>
      </c>
      <c r="M50"/>
      <c r="N50"/>
      <c r="O50"/>
      <c r="P50"/>
      <c r="Q50"/>
      <c r="R50"/>
    </row>
    <row r="51" spans="10:18" x14ac:dyDescent="0.25">
      <c r="J51" s="1">
        <v>7</v>
      </c>
      <c r="K51" s="1">
        <v>55.356109316918008</v>
      </c>
      <c r="L51" s="1">
        <v>-5.3561093169180083</v>
      </c>
      <c r="M51"/>
      <c r="N51"/>
      <c r="O51"/>
      <c r="P51"/>
      <c r="Q51"/>
      <c r="R51"/>
    </row>
    <row r="52" spans="10:18" x14ac:dyDescent="0.25">
      <c r="J52" s="1">
        <v>8</v>
      </c>
      <c r="K52" s="1">
        <v>43.926075791519089</v>
      </c>
      <c r="L52" s="1">
        <v>2.0739242084809106</v>
      </c>
      <c r="M52"/>
      <c r="N52"/>
      <c r="O52"/>
      <c r="P52"/>
      <c r="Q52"/>
      <c r="R52"/>
    </row>
    <row r="53" spans="10:18" x14ac:dyDescent="0.25">
      <c r="J53" s="1">
        <v>9</v>
      </c>
      <c r="K53" s="1">
        <v>37.941058236881069</v>
      </c>
      <c r="L53" s="1">
        <v>-0.94105823688106938</v>
      </c>
      <c r="M53"/>
      <c r="N53"/>
      <c r="O53"/>
      <c r="P53"/>
      <c r="Q53"/>
      <c r="R53"/>
    </row>
    <row r="54" spans="10:18" x14ac:dyDescent="0.25">
      <c r="J54" s="1">
        <v>10</v>
      </c>
      <c r="K54" s="1">
        <v>24.936020091840561</v>
      </c>
      <c r="L54" s="1">
        <v>-2.936020091840561</v>
      </c>
      <c r="M54"/>
      <c r="N54"/>
      <c r="O54"/>
      <c r="P54"/>
      <c r="Q54"/>
      <c r="R54"/>
    </row>
    <row r="55" spans="10:18" x14ac:dyDescent="0.25">
      <c r="J55" s="1">
        <v>11</v>
      </c>
      <c r="K55" s="1">
        <v>19.71600478102846</v>
      </c>
      <c r="L55" s="1">
        <v>0.28399521897154045</v>
      </c>
      <c r="M55"/>
      <c r="N55"/>
      <c r="O55"/>
      <c r="P55"/>
      <c r="Q55"/>
      <c r="R55"/>
    </row>
    <row r="56" spans="10:18" x14ac:dyDescent="0.25">
      <c r="J56" s="1">
        <v>12</v>
      </c>
      <c r="K56" s="1">
        <v>25.746022467656232</v>
      </c>
      <c r="L56" s="1">
        <v>4.2539775323437681</v>
      </c>
      <c r="M56"/>
      <c r="N56"/>
      <c r="O56"/>
      <c r="P56"/>
      <c r="Q56"/>
      <c r="R56"/>
    </row>
    <row r="57" spans="10:18" x14ac:dyDescent="0.25">
      <c r="J57" s="1">
        <v>13</v>
      </c>
      <c r="K57" s="1">
        <v>20.076005836946528</v>
      </c>
      <c r="L57" s="1">
        <v>-6.0760058369465284</v>
      </c>
      <c r="M57"/>
      <c r="N57"/>
      <c r="O57"/>
      <c r="P57"/>
      <c r="Q57"/>
      <c r="R57"/>
    </row>
    <row r="58" spans="10:18" x14ac:dyDescent="0.25">
      <c r="J58" s="1">
        <v>14</v>
      </c>
      <c r="K58" s="1">
        <v>24.801019695871283</v>
      </c>
      <c r="L58" s="1">
        <v>2.1989803041287175</v>
      </c>
      <c r="M58"/>
      <c r="N58"/>
      <c r="O58"/>
      <c r="P58"/>
      <c r="Q58"/>
      <c r="R58"/>
    </row>
    <row r="59" spans="10:18" x14ac:dyDescent="0.25">
      <c r="J59" s="1">
        <v>15</v>
      </c>
      <c r="K59" s="1">
        <v>20.616007420823649</v>
      </c>
      <c r="L59" s="1">
        <v>-6.6160074208236495</v>
      </c>
      <c r="M59"/>
      <c r="N59"/>
      <c r="O59"/>
      <c r="P59"/>
      <c r="Q59"/>
      <c r="R59"/>
    </row>
    <row r="60" spans="10:18" x14ac:dyDescent="0.25">
      <c r="J60" s="1">
        <v>16</v>
      </c>
      <c r="K60" s="1">
        <v>27.141026559338783</v>
      </c>
      <c r="L60" s="1">
        <v>2.8589734406612166</v>
      </c>
      <c r="M60"/>
      <c r="N60"/>
      <c r="O60"/>
      <c r="P60"/>
      <c r="Q60"/>
      <c r="R60"/>
    </row>
    <row r="61" spans="10:18" x14ac:dyDescent="0.25">
      <c r="J61" s="1">
        <v>17</v>
      </c>
      <c r="K61" s="1">
        <v>36.276053353259968</v>
      </c>
      <c r="L61" s="1">
        <v>6.723946646740032</v>
      </c>
      <c r="M61"/>
      <c r="N61"/>
      <c r="O61"/>
      <c r="P61"/>
      <c r="Q61"/>
      <c r="R61"/>
    </row>
    <row r="62" spans="10:18" x14ac:dyDescent="0.25">
      <c r="J62" s="1">
        <v>18</v>
      </c>
      <c r="K62" s="1">
        <v>46.761084106873938</v>
      </c>
      <c r="L62" s="1">
        <v>2.2389158931260624</v>
      </c>
      <c r="M62"/>
      <c r="N62"/>
      <c r="O62"/>
      <c r="P62"/>
      <c r="Q62"/>
      <c r="R62"/>
    </row>
    <row r="63" spans="10:18" x14ac:dyDescent="0.25">
      <c r="J63" s="1">
        <v>19</v>
      </c>
      <c r="K63" s="1">
        <v>52.926102189470996</v>
      </c>
      <c r="L63" s="1">
        <v>-3.9261021894709955</v>
      </c>
      <c r="M63"/>
      <c r="N63"/>
      <c r="O63"/>
      <c r="P63"/>
      <c r="Q63"/>
      <c r="R63"/>
    </row>
    <row r="64" spans="10:18" x14ac:dyDescent="0.25">
      <c r="J64" s="1">
        <v>20</v>
      </c>
      <c r="K64" s="1">
        <v>46.176082391007071</v>
      </c>
      <c r="L64" s="1">
        <v>-2.1760823910070712</v>
      </c>
      <c r="M64"/>
      <c r="N64"/>
      <c r="O64"/>
      <c r="P64"/>
      <c r="Q64"/>
      <c r="R64"/>
    </row>
    <row r="65" spans="10:18" x14ac:dyDescent="0.25">
      <c r="J65" s="1">
        <v>21</v>
      </c>
      <c r="K65" s="1">
        <v>40.191064836369044</v>
      </c>
      <c r="L65" s="1">
        <v>-1.1910648363690441</v>
      </c>
      <c r="M65"/>
      <c r="N65"/>
      <c r="O65"/>
      <c r="P65"/>
      <c r="Q65"/>
      <c r="R65"/>
    </row>
    <row r="66" spans="10:18" x14ac:dyDescent="0.25">
      <c r="J66" s="1">
        <v>22</v>
      </c>
      <c r="K66" s="1">
        <v>34.026046753771986</v>
      </c>
      <c r="L66" s="1">
        <v>1.9739532462280138</v>
      </c>
      <c r="M66"/>
      <c r="N66"/>
      <c r="O66"/>
      <c r="P66"/>
      <c r="Q66"/>
      <c r="R66"/>
    </row>
    <row r="67" spans="10:18" x14ac:dyDescent="0.25">
      <c r="J67" s="1">
        <v>23</v>
      </c>
      <c r="K67" s="1">
        <v>21.966011380516434</v>
      </c>
      <c r="L67" s="1">
        <v>-1.9660113805164343</v>
      </c>
      <c r="M67"/>
      <c r="N67"/>
      <c r="O67"/>
      <c r="P67"/>
      <c r="Q67"/>
      <c r="R67"/>
    </row>
    <row r="68" spans="10:18" ht="15.75" thickBot="1" x14ac:dyDescent="0.3">
      <c r="J68" s="2">
        <v>24</v>
      </c>
      <c r="K68" s="2">
        <v>27.996029067144207</v>
      </c>
      <c r="L68" s="2">
        <v>4.0039709328557933</v>
      </c>
      <c r="M68"/>
      <c r="N68"/>
      <c r="O68"/>
      <c r="P68"/>
      <c r="Q68"/>
      <c r="R68"/>
    </row>
  </sheetData>
  <mergeCells count="11">
    <mergeCell ref="B30:D30"/>
    <mergeCell ref="F19:I21"/>
    <mergeCell ref="K16:O18"/>
    <mergeCell ref="K4:O4"/>
    <mergeCell ref="B2:U2"/>
    <mergeCell ref="K5:O6"/>
    <mergeCell ref="K7:O10"/>
    <mergeCell ref="K11:O12"/>
    <mergeCell ref="K13:O14"/>
    <mergeCell ref="F4:I4"/>
    <mergeCell ref="F10:I10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711A-732C-478C-AC33-C7228E2F9FD3}">
  <sheetPr>
    <tabColor theme="5" tint="-0.499984740745262"/>
  </sheetPr>
  <dimension ref="B2:X63"/>
  <sheetViews>
    <sheetView zoomScale="90" zoomScaleNormal="90" workbookViewId="0">
      <selection activeCell="H31" sqref="H31"/>
    </sheetView>
  </sheetViews>
  <sheetFormatPr defaultColWidth="8.85546875" defaultRowHeight="15" x14ac:dyDescent="0.25"/>
  <cols>
    <col min="1" max="1" width="2.5703125" style="4" customWidth="1"/>
    <col min="2" max="2" width="6.42578125" style="4" bestFit="1" customWidth="1"/>
    <col min="3" max="3" width="6.28515625" style="4" customWidth="1"/>
    <col min="4" max="4" width="15.5703125" style="4" customWidth="1"/>
    <col min="5" max="5" width="3" style="4" customWidth="1"/>
    <col min="6" max="7" width="16.85546875" style="4" bestFit="1" customWidth="1"/>
    <col min="8" max="8" width="12.5703125" style="4" bestFit="1" customWidth="1"/>
    <col min="9" max="9" width="11.7109375" style="4" customWidth="1"/>
    <col min="10" max="10" width="28.85546875" style="4" customWidth="1"/>
    <col min="11" max="11" width="12" style="4" bestFit="1" customWidth="1"/>
    <col min="12" max="12" width="6" style="4" bestFit="1" customWidth="1"/>
    <col min="13" max="14" width="12" style="4" bestFit="1" customWidth="1"/>
    <col min="15" max="15" width="10" style="4" customWidth="1"/>
    <col min="16" max="16" width="11" style="4" bestFit="1" customWidth="1"/>
    <col min="17" max="17" width="6.28515625" style="4" customWidth="1"/>
    <col min="18" max="16384" width="8.85546875" style="4"/>
  </cols>
  <sheetData>
    <row r="2" spans="2:24" ht="26.25" x14ac:dyDescent="0.4">
      <c r="B2" s="42" t="s">
        <v>86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13"/>
      <c r="R2" s="13"/>
      <c r="S2" s="13"/>
      <c r="T2" s="13"/>
      <c r="U2" s="13"/>
      <c r="V2" s="13"/>
    </row>
    <row r="3" spans="2:24" x14ac:dyDescent="0.25">
      <c r="B3" s="67" t="s">
        <v>94</v>
      </c>
      <c r="C3" s="67"/>
      <c r="D3" s="67"/>
    </row>
    <row r="4" spans="2:24" ht="15" customHeight="1" x14ac:dyDescent="0.25">
      <c r="B4" s="34" t="s">
        <v>14</v>
      </c>
      <c r="C4" s="34" t="s">
        <v>12</v>
      </c>
      <c r="D4" s="34" t="s">
        <v>13</v>
      </c>
      <c r="E4" s="6"/>
      <c r="F4" s="47" t="s">
        <v>16</v>
      </c>
      <c r="G4" s="47"/>
      <c r="H4" s="47"/>
      <c r="I4" s="47"/>
      <c r="J4" s="47"/>
      <c r="K4" s="47"/>
      <c r="L4" s="47"/>
      <c r="M4" s="47"/>
      <c r="N4" s="47"/>
      <c r="O4" s="47"/>
      <c r="P4" s="47"/>
      <c r="R4" s="41"/>
      <c r="S4" s="41"/>
      <c r="T4" s="41"/>
      <c r="U4" s="41"/>
      <c r="V4" s="41"/>
      <c r="W4" s="10"/>
      <c r="X4" s="10"/>
    </row>
    <row r="5" spans="2:24" x14ac:dyDescent="0.25">
      <c r="B5" s="35">
        <v>1</v>
      </c>
      <c r="C5" s="35">
        <v>72</v>
      </c>
      <c r="D5" s="35">
        <v>5</v>
      </c>
      <c r="E5" s="7"/>
      <c r="F5" s="46" t="s">
        <v>18</v>
      </c>
      <c r="G5" s="46"/>
      <c r="H5" s="46"/>
      <c r="I5" s="46"/>
      <c r="J5" s="46"/>
      <c r="K5" s="10"/>
      <c r="L5" s="10"/>
      <c r="M5" s="10"/>
      <c r="N5" s="10"/>
      <c r="R5" s="41"/>
      <c r="S5" s="41"/>
      <c r="T5" s="41"/>
      <c r="U5" s="41"/>
      <c r="V5" s="41"/>
      <c r="W5" s="10"/>
      <c r="X5" s="10"/>
    </row>
    <row r="6" spans="2:24" x14ac:dyDescent="0.25">
      <c r="B6" s="35">
        <v>2</v>
      </c>
      <c r="C6" s="35">
        <v>57</v>
      </c>
      <c r="D6" s="35">
        <v>10</v>
      </c>
      <c r="E6" s="8"/>
      <c r="F6" s="46" t="s">
        <v>17</v>
      </c>
      <c r="G6" s="46"/>
      <c r="H6" s="46"/>
      <c r="I6" s="46"/>
      <c r="J6" s="46"/>
      <c r="K6" s="10"/>
      <c r="L6" s="10"/>
      <c r="M6" s="10"/>
      <c r="N6" s="10"/>
      <c r="R6" s="41"/>
      <c r="S6" s="41"/>
      <c r="T6" s="41"/>
      <c r="U6" s="41"/>
      <c r="V6" s="41"/>
      <c r="W6" s="10"/>
      <c r="X6" s="10"/>
    </row>
    <row r="7" spans="2:24" x14ac:dyDescent="0.25">
      <c r="B7" s="35">
        <v>3</v>
      </c>
      <c r="C7" s="35">
        <v>77</v>
      </c>
      <c r="D7" s="35">
        <v>7</v>
      </c>
      <c r="E7" s="9"/>
      <c r="F7" s="46" t="s">
        <v>19</v>
      </c>
      <c r="G7" s="46"/>
      <c r="H7" s="46"/>
      <c r="I7" s="46"/>
      <c r="J7" s="46"/>
    </row>
    <row r="8" spans="2:24" x14ac:dyDescent="0.25">
      <c r="B8" s="35">
        <v>4</v>
      </c>
      <c r="C8" s="35">
        <v>51</v>
      </c>
      <c r="D8" s="35">
        <v>6</v>
      </c>
      <c r="E8" s="8"/>
    </row>
    <row r="9" spans="2:24" x14ac:dyDescent="0.25">
      <c r="B9" s="35">
        <v>5</v>
      </c>
      <c r="C9" s="35">
        <v>81</v>
      </c>
      <c r="D9" s="35">
        <v>8</v>
      </c>
      <c r="E9" s="9"/>
      <c r="F9" s="48" t="s">
        <v>20</v>
      </c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2:24" x14ac:dyDescent="0.25">
      <c r="B10" s="35">
        <v>6</v>
      </c>
      <c r="C10" s="35">
        <v>81</v>
      </c>
      <c r="D10" s="35">
        <v>5</v>
      </c>
      <c r="E10" s="8"/>
      <c r="F10" s="46" t="s">
        <v>23</v>
      </c>
      <c r="G10" s="46"/>
      <c r="H10" s="46"/>
      <c r="I10" s="46"/>
    </row>
    <row r="11" spans="2:24" x14ac:dyDescent="0.25">
      <c r="B11" s="35">
        <v>7</v>
      </c>
      <c r="C11" s="35">
        <v>60</v>
      </c>
      <c r="D11" s="35">
        <v>3</v>
      </c>
      <c r="E11" s="9"/>
      <c r="F11" s="45" t="s">
        <v>21</v>
      </c>
      <c r="G11" s="45"/>
      <c r="H11" s="45"/>
      <c r="I11" s="45"/>
    </row>
    <row r="12" spans="2:24" x14ac:dyDescent="0.25">
      <c r="B12" s="35">
        <v>8</v>
      </c>
      <c r="C12" s="35">
        <v>84</v>
      </c>
      <c r="D12" s="35">
        <v>4</v>
      </c>
      <c r="E12" s="8"/>
      <c r="F12" s="46" t="s">
        <v>22</v>
      </c>
      <c r="G12" s="46"/>
      <c r="H12" s="46"/>
      <c r="I12" s="46"/>
    </row>
    <row r="13" spans="2:24" x14ac:dyDescent="0.25">
      <c r="B13" s="35">
        <v>9</v>
      </c>
      <c r="C13" s="35">
        <v>57</v>
      </c>
      <c r="D13" s="35">
        <v>4</v>
      </c>
      <c r="E13" s="9"/>
    </row>
    <row r="14" spans="2:24" x14ac:dyDescent="0.25">
      <c r="B14" s="35">
        <v>10</v>
      </c>
      <c r="C14" s="35">
        <v>71</v>
      </c>
      <c r="D14" s="35">
        <v>3</v>
      </c>
      <c r="E14" s="8"/>
      <c r="F14" s="49" t="s">
        <v>67</v>
      </c>
      <c r="G14" s="49"/>
      <c r="H14" s="49"/>
      <c r="I14" s="49"/>
      <c r="J14" s="49"/>
      <c r="K14" s="49"/>
      <c r="L14" s="49"/>
      <c r="M14" s="49"/>
      <c r="N14" s="49"/>
      <c r="O14" s="49"/>
      <c r="P14" s="49"/>
    </row>
    <row r="15" spans="2:24" x14ac:dyDescent="0.25">
      <c r="B15" s="35">
        <v>11</v>
      </c>
      <c r="C15" s="35">
        <v>77</v>
      </c>
      <c r="D15" s="35">
        <v>4</v>
      </c>
      <c r="E15" s="9"/>
      <c r="G15" s="14"/>
      <c r="H15" s="43"/>
      <c r="I15" s="43"/>
    </row>
    <row r="16" spans="2:24" ht="15" customHeight="1" x14ac:dyDescent="0.25">
      <c r="B16" s="35">
        <v>12</v>
      </c>
      <c r="C16" s="35">
        <v>87</v>
      </c>
      <c r="D16" s="35">
        <v>7</v>
      </c>
      <c r="E16" s="8"/>
      <c r="G16" s="60" t="s">
        <v>93</v>
      </c>
      <c r="H16" s="60"/>
      <c r="I16" s="12"/>
    </row>
    <row r="17" spans="2:16" x14ac:dyDescent="0.25">
      <c r="B17" s="35">
        <v>13</v>
      </c>
      <c r="C17" s="35">
        <v>48</v>
      </c>
      <c r="D17" s="35">
        <v>6</v>
      </c>
      <c r="E17" s="9"/>
      <c r="G17" s="31" t="s">
        <v>81</v>
      </c>
      <c r="H17" s="18">
        <f>PEARSON(C5:C31,D5:D31)</f>
        <v>-0.15469757211913193</v>
      </c>
    </row>
    <row r="18" spans="2:16" x14ac:dyDescent="0.25">
      <c r="B18" s="35">
        <v>14</v>
      </c>
      <c r="C18" s="35">
        <v>79</v>
      </c>
      <c r="D18" s="35">
        <v>6</v>
      </c>
      <c r="E18" s="8"/>
      <c r="G18" s="19" t="s">
        <v>30</v>
      </c>
      <c r="H18" s="18">
        <f>CORREL(D5:D31,C5:C31)^2</f>
        <v>2.3931338819554025E-2</v>
      </c>
    </row>
    <row r="19" spans="2:16" ht="15" customHeight="1" x14ac:dyDescent="0.25">
      <c r="B19" s="35">
        <v>15</v>
      </c>
      <c r="C19" s="35">
        <v>66</v>
      </c>
      <c r="D19" s="35">
        <v>5</v>
      </c>
      <c r="E19" s="9"/>
      <c r="G19" s="20" t="s">
        <v>82</v>
      </c>
      <c r="H19" s="18">
        <f>SLOPE(D5:D31,C5:C31)</f>
        <v>-2.3282002453628253E-2</v>
      </c>
      <c r="I19" s="10"/>
      <c r="J19" s="10"/>
    </row>
    <row r="20" spans="2:16" x14ac:dyDescent="0.25">
      <c r="B20" s="35">
        <v>16</v>
      </c>
      <c r="C20" s="35">
        <v>47</v>
      </c>
      <c r="D20" s="35">
        <v>4</v>
      </c>
      <c r="E20" s="8"/>
      <c r="G20" s="19" t="s">
        <v>83</v>
      </c>
      <c r="H20" s="18">
        <f>INTERCEPT(D5:D31,C5:C31)</f>
        <v>6.8130756413308191</v>
      </c>
      <c r="I20" s="10"/>
      <c r="J20" s="10"/>
    </row>
    <row r="21" spans="2:16" x14ac:dyDescent="0.25">
      <c r="B21" s="35">
        <v>17</v>
      </c>
      <c r="C21" s="35">
        <v>49</v>
      </c>
      <c r="D21" s="35">
        <v>9</v>
      </c>
      <c r="E21" s="9"/>
      <c r="J21" s="5"/>
      <c r="K21" s="5"/>
      <c r="L21" s="5"/>
      <c r="M21" s="5"/>
      <c r="N21" s="5"/>
      <c r="O21" s="5"/>
      <c r="P21" s="5"/>
    </row>
    <row r="22" spans="2:16" x14ac:dyDescent="0.25">
      <c r="B22" s="35">
        <v>18</v>
      </c>
      <c r="C22" s="35">
        <v>70</v>
      </c>
      <c r="D22" s="35">
        <v>3</v>
      </c>
      <c r="E22" s="8"/>
      <c r="G22" s="66" t="s">
        <v>95</v>
      </c>
      <c r="H22" s="66"/>
      <c r="J22" s="5"/>
      <c r="K22" s="5"/>
      <c r="L22" s="5"/>
      <c r="M22" s="5"/>
      <c r="N22" s="5"/>
      <c r="O22" s="5"/>
      <c r="P22" s="5"/>
    </row>
    <row r="23" spans="2:16" x14ac:dyDescent="0.25">
      <c r="B23" s="35">
        <v>19</v>
      </c>
      <c r="C23" s="35">
        <v>47</v>
      </c>
      <c r="D23" s="35">
        <v>7</v>
      </c>
      <c r="E23" s="9"/>
      <c r="G23" s="32" t="s">
        <v>75</v>
      </c>
      <c r="H23" s="33">
        <v>0.05</v>
      </c>
      <c r="J23" s="5"/>
      <c r="K23" s="5"/>
      <c r="L23" s="5"/>
      <c r="M23" s="5"/>
      <c r="N23" s="5"/>
      <c r="O23" s="5"/>
      <c r="P23" s="5"/>
    </row>
    <row r="24" spans="2:16" x14ac:dyDescent="0.25">
      <c r="B24" s="35">
        <v>20</v>
      </c>
      <c r="C24" s="35">
        <v>52</v>
      </c>
      <c r="D24" s="35">
        <v>7</v>
      </c>
      <c r="E24" s="8"/>
      <c r="G24" s="19" t="s">
        <v>76</v>
      </c>
      <c r="H24" s="18">
        <f>COUNT(C5:C31)</f>
        <v>27</v>
      </c>
      <c r="J24" s="5"/>
      <c r="K24" s="5"/>
      <c r="L24" s="5"/>
      <c r="M24" s="5"/>
      <c r="N24" s="5"/>
      <c r="O24" s="5"/>
      <c r="P24" s="5"/>
    </row>
    <row r="25" spans="2:16" x14ac:dyDescent="0.25">
      <c r="B25" s="35">
        <v>21</v>
      </c>
      <c r="C25" s="35">
        <v>61</v>
      </c>
      <c r="D25" s="35">
        <v>3</v>
      </c>
      <c r="E25" s="9"/>
      <c r="G25" s="19" t="s">
        <v>77</v>
      </c>
      <c r="H25" s="18">
        <f>H17/SQRT((1-H17^2)/(H24-2))</f>
        <v>-0.78291266318853425</v>
      </c>
      <c r="J25" s="5"/>
      <c r="K25" s="5"/>
      <c r="L25" s="5"/>
      <c r="M25" s="5"/>
      <c r="N25" s="5"/>
      <c r="O25" s="5"/>
      <c r="P25" s="5"/>
    </row>
    <row r="26" spans="2:16" x14ac:dyDescent="0.25">
      <c r="B26" s="35">
        <v>22</v>
      </c>
      <c r="C26" s="35">
        <v>61</v>
      </c>
      <c r="D26" s="35">
        <v>5</v>
      </c>
      <c r="E26" s="8"/>
      <c r="G26" s="19" t="s">
        <v>78</v>
      </c>
      <c r="H26" s="18">
        <f>1-_xlfn.BETA.DIST((ABS(H25)^2*1/(H24-2))/(1+ABS(H25)^2*1/(H24-2)),1/2,(H24-2)/2,1)</f>
        <v>0.44103217355314805</v>
      </c>
      <c r="J26" s="5"/>
      <c r="K26" s="5"/>
      <c r="L26" s="5"/>
      <c r="M26" s="5"/>
      <c r="N26" s="5"/>
      <c r="O26" s="5"/>
      <c r="P26" s="5"/>
    </row>
    <row r="27" spans="2:16" ht="16.350000000000001" customHeight="1" x14ac:dyDescent="0.25">
      <c r="B27" s="35">
        <v>23</v>
      </c>
      <c r="C27" s="35">
        <v>74</v>
      </c>
      <c r="D27" s="35">
        <v>3</v>
      </c>
      <c r="E27" s="9"/>
      <c r="G27" s="19" t="s">
        <v>79</v>
      </c>
      <c r="H27" s="18">
        <f>H17-SQRT((1-H17^2)/(H24-2))*SQRT(_xlfn.BETA.INV(1-H23,1/2,(H24-2)/2)*(H24-2)/(1*(1-_xlfn.BETA.INV(1-H23,1/2,(H24-2)/2))))</f>
        <v>-0.56164668506247695</v>
      </c>
      <c r="I27" s="11"/>
      <c r="J27" s="5"/>
      <c r="K27" s="5"/>
      <c r="L27" s="5"/>
      <c r="M27" s="5"/>
      <c r="N27" s="5"/>
      <c r="O27" s="5"/>
      <c r="P27" s="5"/>
    </row>
    <row r="28" spans="2:16" ht="21" x14ac:dyDescent="0.25">
      <c r="B28" s="35">
        <v>24</v>
      </c>
      <c r="C28" s="35">
        <v>51</v>
      </c>
      <c r="D28" s="35">
        <v>5</v>
      </c>
      <c r="E28" s="8"/>
      <c r="G28" s="19" t="s">
        <v>80</v>
      </c>
      <c r="H28" s="18">
        <f>H17+SQRT((1-H17^2)/(H24-2))*SQRT(_xlfn.BETA.INV(1-H23,1/2,(H24-2)/2)*(H24-2)/(1*(1-_xlfn.BETA.INV(1-H23,1/2,(H24-2)/2))))</f>
        <v>0.25225154082421308</v>
      </c>
      <c r="I28" s="11"/>
      <c r="J28" s="5"/>
      <c r="K28" s="5"/>
      <c r="L28" s="5"/>
      <c r="M28" s="5"/>
      <c r="N28" s="5"/>
      <c r="O28" s="5"/>
      <c r="P28" s="5"/>
    </row>
    <row r="29" spans="2:16" ht="15" customHeight="1" x14ac:dyDescent="0.25">
      <c r="B29" s="35">
        <v>25</v>
      </c>
      <c r="C29" s="35">
        <v>73</v>
      </c>
      <c r="D29" s="35">
        <v>5</v>
      </c>
      <c r="E29" s="9"/>
      <c r="J29" s="5"/>
      <c r="K29" s="5"/>
      <c r="L29" s="5"/>
      <c r="M29" s="5"/>
      <c r="N29" s="5"/>
      <c r="O29" s="5"/>
      <c r="P29" s="5"/>
    </row>
    <row r="30" spans="2:16" ht="15" customHeight="1" x14ac:dyDescent="0.25">
      <c r="B30" s="35">
        <v>26</v>
      </c>
      <c r="C30" s="35">
        <v>64</v>
      </c>
      <c r="D30" s="35">
        <v>4</v>
      </c>
      <c r="E30" s="8"/>
      <c r="J30" s="5"/>
      <c r="K30" s="5"/>
      <c r="L30" s="5"/>
      <c r="M30" s="5"/>
      <c r="N30" s="5"/>
      <c r="O30" s="5"/>
      <c r="P30" s="5"/>
    </row>
    <row r="31" spans="2:16" ht="15.75" customHeight="1" x14ac:dyDescent="0.25">
      <c r="B31" s="35">
        <v>27</v>
      </c>
      <c r="C31" s="35">
        <v>62</v>
      </c>
      <c r="D31" s="35">
        <v>5</v>
      </c>
      <c r="E31" s="7"/>
      <c r="J31" s="5"/>
      <c r="K31" s="5"/>
      <c r="L31" s="5"/>
      <c r="M31" s="5"/>
      <c r="N31" s="5"/>
      <c r="O31" s="5"/>
      <c r="P31" s="5"/>
    </row>
    <row r="32" spans="2:16" x14ac:dyDescent="0.25">
      <c r="J32" s="5"/>
      <c r="K32" s="5"/>
      <c r="L32" s="5"/>
      <c r="M32" s="5"/>
      <c r="N32" s="5"/>
      <c r="O32" s="5"/>
      <c r="P32" s="5"/>
    </row>
    <row r="33" spans="2:16" x14ac:dyDescent="0.25">
      <c r="B33" s="44" t="s">
        <v>11</v>
      </c>
      <c r="C33" s="44"/>
      <c r="D33" s="44"/>
      <c r="J33" s="5"/>
      <c r="K33" s="5"/>
      <c r="L33" s="5"/>
      <c r="M33" s="5"/>
      <c r="N33" s="5"/>
      <c r="O33" s="5"/>
      <c r="P33" s="5"/>
    </row>
    <row r="34" spans="2:16" x14ac:dyDescent="0.25">
      <c r="J34" s="5"/>
      <c r="K34" s="5"/>
      <c r="L34" s="5"/>
      <c r="M34" s="5"/>
      <c r="N34" s="5"/>
      <c r="O34" s="5"/>
      <c r="P34" s="5"/>
    </row>
    <row r="35" spans="2:16" x14ac:dyDescent="0.25">
      <c r="J35" s="5"/>
      <c r="K35" s="5"/>
      <c r="L35" s="5"/>
      <c r="M35" s="5"/>
      <c r="N35" s="5"/>
      <c r="O35" s="5"/>
      <c r="P35" s="5"/>
    </row>
    <row r="36" spans="2:16" x14ac:dyDescent="0.25">
      <c r="J36" s="5"/>
      <c r="K36" s="5"/>
      <c r="L36" s="5"/>
      <c r="M36" s="5"/>
      <c r="N36" s="5"/>
      <c r="O36" s="5"/>
      <c r="P36" s="5"/>
    </row>
    <row r="37" spans="2:16" x14ac:dyDescent="0.25">
      <c r="J37" s="5"/>
      <c r="K37" s="5"/>
      <c r="L37" s="5"/>
      <c r="M37" s="5"/>
      <c r="N37" s="5"/>
      <c r="O37" s="5"/>
      <c r="P37" s="5"/>
    </row>
    <row r="38" spans="2:16" x14ac:dyDescent="0.25">
      <c r="J38" s="5"/>
      <c r="K38" s="5"/>
      <c r="L38" s="5"/>
    </row>
    <row r="60" spans="6:9" x14ac:dyDescent="0.25">
      <c r="F60" s="41" t="s">
        <v>15</v>
      </c>
      <c r="G60" s="41"/>
      <c r="H60" s="41"/>
      <c r="I60" s="41"/>
    </row>
    <row r="61" spans="6:9" ht="45.2" customHeight="1" x14ac:dyDescent="0.25"/>
    <row r="62" spans="6:9" x14ac:dyDescent="0.25">
      <c r="G62" s="12"/>
      <c r="H62" s="12"/>
      <c r="I62" s="12"/>
    </row>
    <row r="63" spans="6:9" ht="15" customHeight="1" x14ac:dyDescent="0.25">
      <c r="F63" s="12"/>
      <c r="G63" s="12"/>
      <c r="H63" s="12"/>
      <c r="I63" s="12"/>
    </row>
  </sheetData>
  <mergeCells count="17">
    <mergeCell ref="B33:D33"/>
    <mergeCell ref="F60:I60"/>
    <mergeCell ref="G16:H16"/>
    <mergeCell ref="G22:H22"/>
    <mergeCell ref="B3:D3"/>
    <mergeCell ref="F9:P9"/>
    <mergeCell ref="F10:I10"/>
    <mergeCell ref="F11:I11"/>
    <mergeCell ref="F12:I12"/>
    <mergeCell ref="F14:P14"/>
    <mergeCell ref="H15:I15"/>
    <mergeCell ref="B2:P2"/>
    <mergeCell ref="F4:P4"/>
    <mergeCell ref="R4:V6"/>
    <mergeCell ref="F5:J5"/>
    <mergeCell ref="F6:J6"/>
    <mergeCell ref="F7:J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Correlação de Pearson</vt:lpstr>
      <vt:lpstr>Correlação de Spearman</vt:lpstr>
      <vt:lpstr>Regressão Linear com menus</vt:lpstr>
      <vt:lpstr>Regressão Linear com instruções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Brochado</dc:creator>
  <cp:lastModifiedBy>João Pedro Cruz</cp:lastModifiedBy>
  <dcterms:created xsi:type="dcterms:W3CDTF">2021-05-03T13:13:17Z</dcterms:created>
  <dcterms:modified xsi:type="dcterms:W3CDTF">2022-06-06T10:09:21Z</dcterms:modified>
</cp:coreProperties>
</file>