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cruz\Documents\GitHub\bioestatistica-ua\c6-contingência\"/>
    </mc:Choice>
  </mc:AlternateContent>
  <xr:revisionPtr revIDLastSave="0" documentId="13_ncr:1_{3257CFB6-521A-4D22-B4E9-A189895E7EBD}" xr6:coauthVersionLast="47" xr6:coauthVersionMax="47" xr10:uidLastSave="{00000000-0000-0000-0000-000000000000}"/>
  <bookViews>
    <workbookView xWindow="-120" yWindow="-120" windowWidth="29040" windowHeight="15990" xr2:uid="{35563B89-869A-4710-B957-23B9EF9A79E6}"/>
  </bookViews>
  <sheets>
    <sheet name="ꭕ2_testeIndependênciaHomogenei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1" i="1" l="1"/>
  <c r="W20" i="1"/>
  <c r="W23" i="1" s="1"/>
  <c r="M19" i="1"/>
  <c r="R19" i="1" s="1"/>
  <c r="W30" i="1"/>
  <c r="W33" i="1" s="1"/>
  <c r="I32" i="1"/>
  <c r="N30" i="1" s="1"/>
  <c r="R30" i="1" s="1"/>
  <c r="N21" i="1"/>
  <c r="S21" i="1" s="1"/>
  <c r="N20" i="1"/>
  <c r="S20" i="1" s="1"/>
  <c r="N19" i="1"/>
  <c r="S19" i="1" s="1"/>
  <c r="M21" i="1"/>
  <c r="R21" i="1" s="1"/>
  <c r="M20" i="1"/>
  <c r="R20" i="1" s="1"/>
  <c r="T20" i="1" l="1"/>
  <c r="T21" i="1"/>
  <c r="N28" i="1"/>
  <c r="R28" i="1" s="1"/>
  <c r="T19" i="1"/>
  <c r="W21" i="1"/>
  <c r="W25" i="1" s="1"/>
  <c r="S22" i="1"/>
  <c r="R22" i="1"/>
  <c r="N31" i="1"/>
  <c r="R31" i="1" s="1"/>
  <c r="N29" i="1"/>
  <c r="R29" i="1" s="1"/>
  <c r="O19" i="1"/>
  <c r="O21" i="1"/>
  <c r="O20" i="1"/>
  <c r="M22" i="1"/>
  <c r="N22" i="1"/>
  <c r="T22" i="1" l="1"/>
  <c r="R32" i="1"/>
  <c r="W35" i="1"/>
  <c r="N32" i="1"/>
  <c r="W22" i="1"/>
  <c r="O22" i="1"/>
  <c r="W32" i="1" l="1"/>
</calcChain>
</file>

<file path=xl/sharedStrings.xml><?xml version="1.0" encoding="utf-8"?>
<sst xmlns="http://schemas.openxmlformats.org/spreadsheetml/2006/main" count="87" uniqueCount="47">
  <si>
    <t>sim</t>
  </si>
  <si>
    <t>não</t>
  </si>
  <si>
    <t>Total</t>
  </si>
  <si>
    <t>amarela</t>
  </si>
  <si>
    <t>rosa</t>
  </si>
  <si>
    <t>vermelha</t>
  </si>
  <si>
    <t>vs</t>
  </si>
  <si>
    <r>
      <t>(1) o número total de observações é n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>20, mas as frequências esperadas eij não são inferiores a 5 unidades.
não são inferiores a 5 unidades</t>
    </r>
  </si>
  <si>
    <t>(2) n&gt;20, mas não deverá existir mais do que 20% das células com frequências esperadas inferiores a 5 nem deverá existir nenhuma célula com frequência esperada inferior a 1.</t>
  </si>
  <si>
    <t>Hipóteses do Teste de Independência:</t>
  </si>
  <si>
    <t>H0 : X e Y são independentes.</t>
  </si>
  <si>
    <t>H1 : X e Y não são independentes.</t>
  </si>
  <si>
    <t>H0 : A distribuição de X é igual para todas as subpopulações de Y.</t>
  </si>
  <si>
    <t>H1 : A distribuição de X é igual para todas as subpopulações de Y.</t>
  </si>
  <si>
    <t>Hipóteses do Teste de Homogeneidade:</t>
  </si>
  <si>
    <t>p-value</t>
  </si>
  <si>
    <t>α</t>
  </si>
  <si>
    <t>n GL</t>
  </si>
  <si>
    <t>Pretende-se saber se as diferenças observadas entre registos da amostra são estatisticamente significativos. Isto é, se essas diferenças verificadas se podem extrapolar para toda a população.  Quanto maior a diferença, menor o p-value, logo menor a probabilidade de rejeitar H0. Para isso tem de se verificar:</t>
  </si>
  <si>
    <t>Estatística do ꭕ2</t>
  </si>
  <si>
    <t>Estatística do Teste</t>
  </si>
  <si>
    <t>Decisão</t>
  </si>
  <si>
    <t>ꭕ2 Independência e Homogeneidade:</t>
  </si>
  <si>
    <r>
      <t xml:space="preserve">Calculadora do </t>
    </r>
    <r>
      <rPr>
        <b/>
        <sz val="11"/>
        <rFont val="Calibri"/>
        <family val="2"/>
      </rPr>
      <t>ꭕ2</t>
    </r>
    <r>
      <rPr>
        <b/>
        <sz val="16"/>
        <rFont val="Calibri"/>
        <family val="2"/>
        <scheme val="minor"/>
      </rPr>
      <t xml:space="preserve"> - Testes de Independência, Homogeneidade e Ajustamento</t>
    </r>
  </si>
  <si>
    <t>Dixella autumnalis</t>
  </si>
  <si>
    <t>Dixella auestivalis</t>
  </si>
  <si>
    <t>Dixella amphibia</t>
  </si>
  <si>
    <t>Dixella attica</t>
  </si>
  <si>
    <t>(Observados - Esperados)^2 /Esperados</t>
  </si>
  <si>
    <t>Teste de Ajustamento:</t>
  </si>
  <si>
    <t>Exemplo 2. Tabela de Contigência (5 colunas*1 linha) presente nos Slides do Cap.6, pág.15.</t>
  </si>
  <si>
    <t>Exemplo 1. Tabela de Contigência (2 colunas*3 linhas) presente nos Slides do Cap.6, pág.5.</t>
  </si>
  <si>
    <t>Hipóteses do Teste de Ajustamento:</t>
  </si>
  <si>
    <t>H0 : A distribuição de X segue F.</t>
  </si>
  <si>
    <t>H1 : A distribuição de X não segue F.</t>
  </si>
  <si>
    <t>Nota: F designa uma distribuição organizada em classes de probabilidade (ou contingência) sob a forma de um vetor de valores esperados.</t>
  </si>
  <si>
    <t>Pressupostos para testes de independência e homogeneidade:</t>
  </si>
  <si>
    <t>Valores Observados</t>
  </si>
  <si>
    <t>Valores esperados calculados</t>
  </si>
  <si>
    <t>Teste de Independência</t>
  </si>
  <si>
    <t>Teste de Homogeneidade</t>
  </si>
  <si>
    <t>Teste de Ajustamento</t>
  </si>
  <si>
    <t>As dimnsões das tabelas devem ser ajustadas</t>
  </si>
  <si>
    <t>a cada problema.</t>
  </si>
  <si>
    <t>Estas etapas explicam o processo mas não são obrigatórias para o valor-p</t>
  </si>
  <si>
    <t>&lt;= TESTE.CHI()</t>
  </si>
  <si>
    <t>Mudar a seleção de células.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</si>
</sst>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6"/>
      <name val="Calibri"/>
      <family val="2"/>
      <scheme val="minor"/>
    </font>
    <font>
      <b/>
      <sz val="11"/>
      <name val="Calibri"/>
      <family val="2"/>
    </font>
    <font>
      <b/>
      <sz val="11"/>
      <color rgb="FF3F3F3F"/>
      <name val="Calibri"/>
      <family val="2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2F4A1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88">
    <xf numFmtId="0" fontId="0" fillId="0" borderId="0" xfId="0"/>
    <xf numFmtId="0" fontId="0" fillId="4" borderId="0" xfId="0" applyFill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4" borderId="0" xfId="0" applyFill="1" applyAlignment="1">
      <alignment horizontal="center" vertical="top"/>
    </xf>
    <xf numFmtId="0" fontId="0" fillId="10" borderId="0" xfId="0" applyFill="1"/>
    <xf numFmtId="0" fontId="0" fillId="11" borderId="8" xfId="0" applyFill="1" applyBorder="1"/>
    <xf numFmtId="0" fontId="0" fillId="12" borderId="5" xfId="0" applyFill="1" applyBorder="1"/>
    <xf numFmtId="0" fontId="0" fillId="12" borderId="0" xfId="0" applyFill="1"/>
    <xf numFmtId="0" fontId="0" fillId="11" borderId="9" xfId="0" applyFill="1" applyBorder="1"/>
    <xf numFmtId="0" fontId="0" fillId="11" borderId="10" xfId="0" applyFill="1" applyBorder="1"/>
    <xf numFmtId="0" fontId="0" fillId="9" borderId="8" xfId="0" applyFill="1" applyBorder="1"/>
    <xf numFmtId="0" fontId="2" fillId="2" borderId="11" xfId="1" applyBorder="1"/>
    <xf numFmtId="0" fontId="9" fillId="2" borderId="13" xfId="1" applyFont="1" applyBorder="1"/>
    <xf numFmtId="0" fontId="2" fillId="2" borderId="13" xfId="1" applyBorder="1"/>
    <xf numFmtId="0" fontId="0" fillId="4" borderId="0" xfId="0" applyFill="1"/>
    <xf numFmtId="0" fontId="0" fillId="4" borderId="0" xfId="0" applyFill="1" applyAlignment="1">
      <alignment horizontal="center" vertical="top"/>
    </xf>
    <xf numFmtId="0" fontId="0" fillId="4" borderId="0" xfId="0" applyFill="1"/>
    <xf numFmtId="0" fontId="5" fillId="16" borderId="0" xfId="0" applyFont="1" applyFill="1" applyBorder="1" applyAlignment="1">
      <alignment horizontal="left"/>
    </xf>
    <xf numFmtId="0" fontId="5" fillId="16" borderId="18" xfId="0" applyFont="1" applyFill="1" applyBorder="1" applyAlignment="1">
      <alignment horizontal="left"/>
    </xf>
    <xf numFmtId="0" fontId="0" fillId="4" borderId="0" xfId="0" applyFill="1" applyAlignment="1">
      <alignment horizontal="center" vertical="top" wrapText="1"/>
    </xf>
    <xf numFmtId="0" fontId="0" fillId="4" borderId="10" xfId="0" applyFill="1" applyBorder="1"/>
    <xf numFmtId="0" fontId="0" fillId="14" borderId="3" xfId="0" applyFill="1" applyBorder="1" applyAlignment="1"/>
    <xf numFmtId="0" fontId="5" fillId="16" borderId="0" xfId="0" applyFont="1" applyFill="1" applyBorder="1" applyAlignment="1"/>
    <xf numFmtId="0" fontId="0" fillId="4" borderId="0" xfId="0" applyFill="1" applyBorder="1" applyAlignment="1">
      <alignment vertical="top" wrapText="1"/>
    </xf>
    <xf numFmtId="0" fontId="0" fillId="4" borderId="0" xfId="0" applyFill="1" applyBorder="1" applyAlignment="1"/>
    <xf numFmtId="0" fontId="5" fillId="16" borderId="18" xfId="0" applyFont="1" applyFill="1" applyBorder="1" applyAlignment="1">
      <alignment horizontal="left"/>
    </xf>
    <xf numFmtId="0" fontId="0" fillId="4" borderId="0" xfId="0" applyFill="1"/>
    <xf numFmtId="0" fontId="0" fillId="18" borderId="4" xfId="0" applyFill="1" applyBorder="1"/>
    <xf numFmtId="0" fontId="0" fillId="18" borderId="3" xfId="0" applyFill="1" applyBorder="1"/>
    <xf numFmtId="0" fontId="0" fillId="18" borderId="12" xfId="0" applyFill="1" applyBorder="1" applyAlignment="1"/>
    <xf numFmtId="0" fontId="0" fillId="18" borderId="19" xfId="0" applyFill="1" applyBorder="1" applyAlignment="1"/>
    <xf numFmtId="0" fontId="10" fillId="7" borderId="15" xfId="0" applyFont="1" applyFill="1" applyBorder="1" applyAlignment="1"/>
    <xf numFmtId="0" fontId="0" fillId="4" borderId="12" xfId="0" applyFill="1" applyBorder="1" applyAlignment="1"/>
    <xf numFmtId="0" fontId="0" fillId="4" borderId="19" xfId="0" applyFill="1" applyBorder="1" applyAlignment="1"/>
    <xf numFmtId="0" fontId="0" fillId="4" borderId="14" xfId="0" applyFill="1" applyBorder="1" applyAlignment="1"/>
    <xf numFmtId="0" fontId="0" fillId="18" borderId="0" xfId="0" applyFill="1"/>
    <xf numFmtId="0" fontId="3" fillId="13" borderId="20" xfId="0" applyFont="1" applyFill="1" applyBorder="1" applyAlignment="1">
      <alignment horizontal="center" vertical="top"/>
    </xf>
    <xf numFmtId="0" fontId="3" fillId="13" borderId="21" xfId="0" applyFont="1" applyFill="1" applyBorder="1" applyAlignment="1">
      <alignment horizontal="center" vertical="top"/>
    </xf>
    <xf numFmtId="0" fontId="3" fillId="15" borderId="24" xfId="0" applyFont="1" applyFill="1" applyBorder="1" applyAlignment="1">
      <alignment horizontal="center" vertical="top"/>
    </xf>
    <xf numFmtId="0" fontId="3" fillId="15" borderId="25" xfId="0" applyFont="1" applyFill="1" applyBorder="1" applyAlignment="1">
      <alignment horizontal="center" vertical="top"/>
    </xf>
    <xf numFmtId="9" fontId="0" fillId="3" borderId="13" xfId="2" applyNumberFormat="1" applyFont="1" applyBorder="1"/>
    <xf numFmtId="9" fontId="0" fillId="3" borderId="16" xfId="2" applyNumberFormat="1" applyFont="1" applyBorder="1"/>
    <xf numFmtId="9" fontId="0" fillId="3" borderId="17" xfId="2" applyNumberFormat="1" applyFont="1" applyBorder="1"/>
    <xf numFmtId="0" fontId="0" fillId="4" borderId="14" xfId="0" applyFill="1" applyBorder="1" applyAlignment="1">
      <alignment horizontal="left" vertical="top"/>
    </xf>
    <xf numFmtId="0" fontId="3" fillId="13" borderId="23" xfId="0" applyFont="1" applyFill="1" applyBorder="1" applyAlignment="1">
      <alignment vertical="top"/>
    </xf>
    <xf numFmtId="0" fontId="0" fillId="4" borderId="0" xfId="0" applyFill="1" applyBorder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3" fillId="15" borderId="24" xfId="0" applyFont="1" applyFill="1" applyBorder="1" applyAlignment="1">
      <alignment horizontal="left" vertical="top"/>
    </xf>
    <xf numFmtId="0" fontId="3" fillId="15" borderId="25" xfId="0" applyFont="1" applyFill="1" applyBorder="1" applyAlignment="1">
      <alignment horizontal="left" vertical="top"/>
    </xf>
    <xf numFmtId="0" fontId="3" fillId="15" borderId="26" xfId="0" applyFont="1" applyFill="1" applyBorder="1" applyAlignment="1">
      <alignment horizontal="left" vertical="top"/>
    </xf>
    <xf numFmtId="0" fontId="0" fillId="4" borderId="0" xfId="0" applyFill="1" applyAlignment="1">
      <alignment horizontal="center" vertical="top" wrapText="1"/>
    </xf>
    <xf numFmtId="0" fontId="3" fillId="13" borderId="0" xfId="0" applyFont="1" applyFill="1" applyAlignment="1">
      <alignment horizontal="center"/>
    </xf>
    <xf numFmtId="0" fontId="0" fillId="3" borderId="13" xfId="2" applyFont="1" applyBorder="1" applyAlignment="1">
      <alignment horizontal="right"/>
    </xf>
    <xf numFmtId="0" fontId="0" fillId="3" borderId="16" xfId="2" applyFont="1" applyBorder="1" applyAlignment="1">
      <alignment horizontal="right"/>
    </xf>
    <xf numFmtId="0" fontId="0" fillId="3" borderId="17" xfId="2" applyFont="1" applyBorder="1" applyAlignment="1">
      <alignment horizontal="right"/>
    </xf>
    <xf numFmtId="0" fontId="3" fillId="13" borderId="0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left" vertical="top"/>
    </xf>
    <xf numFmtId="0" fontId="4" fillId="19" borderId="0" xfId="0" applyFont="1" applyFill="1" applyAlignment="1">
      <alignment horizontal="left" vertical="top"/>
    </xf>
    <xf numFmtId="0" fontId="0" fillId="4" borderId="4" xfId="0" applyFill="1" applyBorder="1" applyAlignment="1"/>
    <xf numFmtId="0" fontId="0" fillId="4" borderId="0" xfId="0" applyFill="1" applyBorder="1" applyAlignment="1"/>
    <xf numFmtId="0" fontId="0" fillId="4" borderId="6" xfId="0" applyFill="1" applyBorder="1" applyAlignment="1"/>
    <xf numFmtId="0" fontId="0" fillId="4" borderId="5" xfId="0" applyFill="1" applyBorder="1" applyAlignment="1"/>
    <xf numFmtId="0" fontId="0" fillId="14" borderId="9" xfId="0" applyFill="1" applyBorder="1"/>
    <xf numFmtId="0" fontId="0" fillId="14" borderId="8" xfId="0" applyFill="1" applyBorder="1"/>
    <xf numFmtId="0" fontId="0" fillId="4" borderId="0" xfId="0" applyFill="1" applyAlignment="1">
      <alignment horizontal="center" vertical="center" wrapText="1"/>
    </xf>
    <xf numFmtId="0" fontId="3" fillId="17" borderId="0" xfId="0" applyFont="1" applyFill="1" applyAlignment="1">
      <alignment horizontal="center" vertical="center" wrapText="1"/>
    </xf>
    <xf numFmtId="0" fontId="0" fillId="3" borderId="13" xfId="2" applyFont="1" applyBorder="1"/>
    <xf numFmtId="0" fontId="0" fillId="3" borderId="16" xfId="2" applyFont="1" applyBorder="1"/>
    <xf numFmtId="0" fontId="0" fillId="3" borderId="17" xfId="2" applyFont="1" applyBorder="1"/>
    <xf numFmtId="0" fontId="7" fillId="5" borderId="0" xfId="0" applyFont="1" applyFill="1" applyAlignment="1">
      <alignment horizontal="center" vertical="center"/>
    </xf>
    <xf numFmtId="0" fontId="0" fillId="4" borderId="0" xfId="0" applyFill="1" applyBorder="1" applyAlignment="1">
      <alignment horizontal="left" vertical="top" wrapText="1" indent="1"/>
    </xf>
    <xf numFmtId="0" fontId="0" fillId="4" borderId="0" xfId="0" applyFill="1" applyAlignment="1">
      <alignment horizontal="left" vertical="top" indent="1"/>
    </xf>
    <xf numFmtId="0" fontId="4" fillId="8" borderId="0" xfId="0" applyFont="1" applyFill="1" applyBorder="1" applyAlignment="1">
      <alignment horizontal="center" vertical="top"/>
    </xf>
    <xf numFmtId="0" fontId="0" fillId="4" borderId="0" xfId="0" applyFill="1" applyBorder="1" applyAlignment="1">
      <alignment horizontal="left" vertical="top" wrapText="1"/>
    </xf>
    <xf numFmtId="0" fontId="3" fillId="13" borderId="20" xfId="0" applyFont="1" applyFill="1" applyBorder="1" applyAlignment="1">
      <alignment horizontal="left" vertical="top"/>
    </xf>
    <xf numFmtId="0" fontId="3" fillId="13" borderId="21" xfId="0" applyFont="1" applyFill="1" applyBorder="1" applyAlignment="1">
      <alignment horizontal="left" vertical="top"/>
    </xf>
    <xf numFmtId="0" fontId="3" fillId="13" borderId="22" xfId="0" applyFont="1" applyFill="1" applyBorder="1" applyAlignment="1">
      <alignment horizontal="left" vertical="top"/>
    </xf>
    <xf numFmtId="0" fontId="0" fillId="18" borderId="13" xfId="2" applyFont="1" applyFill="1" applyBorder="1"/>
    <xf numFmtId="0" fontId="0" fillId="18" borderId="16" xfId="2" applyFont="1" applyFill="1" applyBorder="1"/>
    <xf numFmtId="0" fontId="0" fillId="18" borderId="17" xfId="2" applyFont="1" applyFill="1" applyBorder="1"/>
    <xf numFmtId="0" fontId="4" fillId="14" borderId="0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0" fillId="14" borderId="0" xfId="0" applyFill="1" applyBorder="1" applyAlignment="1">
      <alignment horizontal="left"/>
    </xf>
    <xf numFmtId="0" fontId="0" fillId="14" borderId="18" xfId="0" applyFill="1" applyBorder="1" applyAlignment="1">
      <alignment horizontal="left"/>
    </xf>
  </cellXfs>
  <cellStyles count="3">
    <cellStyle name="Normal" xfId="0" builtinId="0"/>
    <cellStyle name="Nota" xfId="2" builtinId="10"/>
    <cellStyle name="Saída" xfId="1" builtinId="21"/>
  </cellStyles>
  <dxfs count="0"/>
  <tableStyles count="0" defaultTableStyle="TableStyleMedium2" defaultPivotStyle="PivotStyleLight16"/>
  <colors>
    <mruColors>
      <color rgb="FF2F4A1E"/>
      <color rgb="FFFE92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574966</xdr:colOff>
      <xdr:row>23</xdr:row>
      <xdr:rowOff>55417</xdr:rowOff>
    </xdr:from>
    <xdr:to>
      <xdr:col>11</xdr:col>
      <xdr:colOff>107375</xdr:colOff>
      <xdr:row>24</xdr:row>
      <xdr:rowOff>187036</xdr:rowOff>
    </xdr:to>
    <xdr:sp macro="" textlink="">
      <xdr:nvSpPr>
        <xdr:cNvPr id="2" name="Seta: Curvada para Baixo 1">
          <a:extLst>
            <a:ext uri="{FF2B5EF4-FFF2-40B4-BE49-F238E27FC236}">
              <a16:creationId xmlns:a16="http://schemas.microsoft.com/office/drawing/2014/main" id="{E02E0D8C-0E46-4796-9449-92658A70192D}"/>
            </a:ext>
          </a:extLst>
        </xdr:cNvPr>
        <xdr:cNvSpPr/>
      </xdr:nvSpPr>
      <xdr:spPr>
        <a:xfrm rot="10800000" flipH="1">
          <a:off x="5978238" y="4387271"/>
          <a:ext cx="622300" cy="325583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574967</xdr:colOff>
      <xdr:row>33</xdr:row>
      <xdr:rowOff>63499</xdr:rowOff>
    </xdr:from>
    <xdr:to>
      <xdr:col>11</xdr:col>
      <xdr:colOff>107376</xdr:colOff>
      <xdr:row>35</xdr:row>
      <xdr:rowOff>1154</xdr:rowOff>
    </xdr:to>
    <xdr:sp macro="" textlink="">
      <xdr:nvSpPr>
        <xdr:cNvPr id="3" name="Seta: Curvada para Baixo 2">
          <a:extLst>
            <a:ext uri="{FF2B5EF4-FFF2-40B4-BE49-F238E27FC236}">
              <a16:creationId xmlns:a16="http://schemas.microsoft.com/office/drawing/2014/main" id="{84B5948A-D998-4C21-B07F-0FF2027BD6D8}"/>
            </a:ext>
          </a:extLst>
        </xdr:cNvPr>
        <xdr:cNvSpPr/>
      </xdr:nvSpPr>
      <xdr:spPr>
        <a:xfrm rot="10800000" flipH="1">
          <a:off x="5978239" y="6528953"/>
          <a:ext cx="622300" cy="325583"/>
        </a:xfrm>
        <a:prstGeom prst="curved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602675</xdr:colOff>
      <xdr:row>23</xdr:row>
      <xdr:rowOff>35790</xdr:rowOff>
    </xdr:from>
    <xdr:to>
      <xdr:col>16</xdr:col>
      <xdr:colOff>70430</xdr:colOff>
      <xdr:row>24</xdr:row>
      <xdr:rowOff>167409</xdr:rowOff>
    </xdr:to>
    <xdr:sp macro="" textlink="">
      <xdr:nvSpPr>
        <xdr:cNvPr id="4" name="Seta: Curvada para Baixo 3">
          <a:extLst>
            <a:ext uri="{FF2B5EF4-FFF2-40B4-BE49-F238E27FC236}">
              <a16:creationId xmlns:a16="http://schemas.microsoft.com/office/drawing/2014/main" id="{A5640190-ABD7-4D6F-B11C-AF5A5A7F5CAC}"/>
            </a:ext>
          </a:extLst>
        </xdr:cNvPr>
        <xdr:cNvSpPr/>
      </xdr:nvSpPr>
      <xdr:spPr>
        <a:xfrm rot="10800000" flipH="1">
          <a:off x="9090893" y="4367644"/>
          <a:ext cx="622300" cy="325583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635003</xdr:colOff>
      <xdr:row>33</xdr:row>
      <xdr:rowOff>58881</xdr:rowOff>
    </xdr:from>
    <xdr:to>
      <xdr:col>16</xdr:col>
      <xdr:colOff>102758</xdr:colOff>
      <xdr:row>34</xdr:row>
      <xdr:rowOff>190500</xdr:rowOff>
    </xdr:to>
    <xdr:sp macro="" textlink="">
      <xdr:nvSpPr>
        <xdr:cNvPr id="5" name="Seta: Curvada para Baixo 4">
          <a:extLst>
            <a:ext uri="{FF2B5EF4-FFF2-40B4-BE49-F238E27FC236}">
              <a16:creationId xmlns:a16="http://schemas.microsoft.com/office/drawing/2014/main" id="{3D5EC023-AFF9-41B9-B4F6-A44B1B97CD9B}"/>
            </a:ext>
          </a:extLst>
        </xdr:cNvPr>
        <xdr:cNvSpPr/>
      </xdr:nvSpPr>
      <xdr:spPr>
        <a:xfrm rot="10800000" flipH="1">
          <a:off x="9123221" y="6524335"/>
          <a:ext cx="622300" cy="325583"/>
        </a:xfrm>
        <a:prstGeom prst="curved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62F73-E0AB-4C7A-BEDB-504C59363257}">
  <dimension ref="A2:AC47"/>
  <sheetViews>
    <sheetView tabSelected="1" zoomScale="90" zoomScaleNormal="90" workbookViewId="0">
      <selection activeCell="N40" sqref="N40"/>
    </sheetView>
  </sheetViews>
  <sheetFormatPr defaultColWidth="8.85546875" defaultRowHeight="15" x14ac:dyDescent="0.25"/>
  <cols>
    <col min="1" max="1" width="4.7109375" style="1" customWidth="1"/>
    <col min="2" max="5" width="8.85546875" style="1"/>
    <col min="6" max="6" width="5.28515625" style="1" customWidth="1"/>
    <col min="7" max="10" width="8.85546875" style="1"/>
    <col min="11" max="11" width="5.7109375" style="1" customWidth="1"/>
    <col min="12" max="15" width="8.85546875" style="1"/>
    <col min="16" max="16" width="6.5703125" style="1" customWidth="1"/>
    <col min="17" max="17" width="20" style="1" bestFit="1" customWidth="1"/>
    <col min="18" max="18" width="7.5703125" style="1" customWidth="1"/>
    <col min="19" max="19" width="7.28515625" style="1" customWidth="1"/>
    <col min="20" max="20" width="6.85546875" style="1" customWidth="1"/>
    <col min="21" max="21" width="6.85546875" style="18" customWidth="1"/>
    <col min="22" max="22" width="18.7109375" style="1" bestFit="1" customWidth="1"/>
    <col min="23" max="23" width="8" style="1" customWidth="1"/>
    <col min="24" max="24" width="8.85546875" style="1"/>
    <col min="25" max="25" width="7.140625" style="1" customWidth="1"/>
    <col min="26" max="26" width="5.7109375" style="1" customWidth="1"/>
    <col min="27" max="16384" width="8.85546875" style="1"/>
  </cols>
  <sheetData>
    <row r="2" spans="2:26" ht="21" x14ac:dyDescent="0.25">
      <c r="B2" s="73" t="s">
        <v>23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4" spans="2:26" x14ac:dyDescent="0.25">
      <c r="B4" s="76" t="s">
        <v>36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spans="2:26" ht="15" customHeight="1" x14ac:dyDescent="0.25">
      <c r="C5" s="77" t="s">
        <v>18</v>
      </c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</row>
    <row r="6" spans="2:26" x14ac:dyDescent="0.25">
      <c r="B6" s="2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</row>
    <row r="7" spans="2:26" x14ac:dyDescent="0.25">
      <c r="C7" s="74" t="s">
        <v>7</v>
      </c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2:26" x14ac:dyDescent="0.25">
      <c r="C8" s="75" t="s">
        <v>8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</row>
    <row r="9" spans="2:26" x14ac:dyDescent="0.25">
      <c r="G9" s="75"/>
      <c r="H9" s="75"/>
      <c r="I9" s="75"/>
      <c r="J9" s="75"/>
      <c r="K9" s="75"/>
    </row>
    <row r="10" spans="2:26" ht="15" customHeight="1" x14ac:dyDescent="0.25">
      <c r="B10" s="78" t="s">
        <v>9</v>
      </c>
      <c r="C10" s="79"/>
      <c r="D10" s="79"/>
      <c r="E10" s="79"/>
      <c r="F10" s="79"/>
      <c r="G10" s="79"/>
      <c r="H10" s="79"/>
      <c r="I10" s="80"/>
      <c r="K10" s="48" t="s">
        <v>14</v>
      </c>
      <c r="L10" s="48"/>
      <c r="M10" s="48"/>
      <c r="N10" s="48"/>
      <c r="O10" s="48"/>
      <c r="P10" s="48"/>
      <c r="Q10" s="48"/>
      <c r="T10" s="51" t="s">
        <v>32</v>
      </c>
      <c r="U10" s="52"/>
      <c r="V10" s="52"/>
      <c r="W10" s="52"/>
      <c r="X10" s="52"/>
      <c r="Y10" s="52"/>
      <c r="Z10" s="53"/>
    </row>
    <row r="11" spans="2:26" x14ac:dyDescent="0.25">
      <c r="B11" s="49" t="s">
        <v>10</v>
      </c>
      <c r="C11" s="49"/>
      <c r="D11" s="49"/>
      <c r="E11" s="49"/>
      <c r="F11" s="49"/>
      <c r="G11" s="49"/>
      <c r="H11" s="49"/>
      <c r="K11" s="49" t="s">
        <v>12</v>
      </c>
      <c r="L11" s="49"/>
      <c r="M11" s="49"/>
      <c r="N11" s="49"/>
      <c r="O11" s="49"/>
      <c r="P11" s="49"/>
      <c r="Q11" s="49"/>
      <c r="T11" s="49" t="s">
        <v>33</v>
      </c>
      <c r="U11" s="49"/>
      <c r="V11" s="49"/>
      <c r="W11" s="49"/>
      <c r="X11" s="49"/>
      <c r="Y11" s="49"/>
      <c r="Z11" s="49"/>
    </row>
    <row r="12" spans="2:26" x14ac:dyDescent="0.25">
      <c r="B12" s="50" t="s">
        <v>6</v>
      </c>
      <c r="C12" s="50"/>
      <c r="D12" s="50"/>
      <c r="E12" s="50"/>
      <c r="F12" s="50"/>
      <c r="G12" s="50"/>
      <c r="H12" s="50"/>
      <c r="K12" s="50" t="s">
        <v>6</v>
      </c>
      <c r="L12" s="50"/>
      <c r="M12" s="50"/>
      <c r="N12" s="50"/>
      <c r="O12" s="50"/>
      <c r="P12" s="50"/>
      <c r="Q12" s="50"/>
      <c r="T12" s="50" t="s">
        <v>6</v>
      </c>
      <c r="U12" s="50"/>
      <c r="V12" s="50"/>
      <c r="W12" s="50"/>
      <c r="X12" s="50"/>
      <c r="Y12" s="50"/>
      <c r="Z12" s="50"/>
    </row>
    <row r="13" spans="2:26" x14ac:dyDescent="0.25">
      <c r="B13" s="50" t="s">
        <v>11</v>
      </c>
      <c r="C13" s="50"/>
      <c r="D13" s="50"/>
      <c r="E13" s="50"/>
      <c r="F13" s="50"/>
      <c r="G13" s="50"/>
      <c r="H13" s="50"/>
      <c r="K13" s="50" t="s">
        <v>13</v>
      </c>
      <c r="L13" s="50"/>
      <c r="M13" s="50"/>
      <c r="N13" s="50"/>
      <c r="O13" s="50"/>
      <c r="P13" s="50"/>
      <c r="Q13" s="50"/>
      <c r="T13" s="50" t="s">
        <v>34</v>
      </c>
      <c r="U13" s="50"/>
      <c r="V13" s="50"/>
      <c r="W13" s="50"/>
      <c r="X13" s="50"/>
      <c r="Y13" s="50"/>
      <c r="Z13" s="50"/>
    </row>
    <row r="14" spans="2:26" s="20" customFormat="1" x14ac:dyDescent="0.25">
      <c r="B14" s="19"/>
      <c r="C14" s="19"/>
      <c r="D14" s="19"/>
      <c r="E14" s="19"/>
      <c r="F14" s="19"/>
      <c r="G14" s="19"/>
      <c r="H14" s="19"/>
      <c r="K14" s="19"/>
      <c r="L14" s="19"/>
      <c r="M14" s="19"/>
      <c r="N14" s="19"/>
      <c r="O14" s="19"/>
      <c r="P14" s="19"/>
      <c r="Q14" s="19"/>
      <c r="T14" s="54" t="s">
        <v>35</v>
      </c>
      <c r="U14" s="54"/>
      <c r="V14" s="54"/>
      <c r="W14" s="54"/>
      <c r="X14" s="54"/>
      <c r="Y14" s="54"/>
      <c r="Z14" s="54"/>
    </row>
    <row r="15" spans="2:26" s="18" customFormat="1" x14ac:dyDescent="0.25">
      <c r="G15" s="7"/>
      <c r="H15" s="7"/>
      <c r="I15" s="7"/>
      <c r="J15" s="7"/>
      <c r="K15" s="7"/>
      <c r="L15" s="7"/>
      <c r="M15" s="7"/>
      <c r="R15" s="7"/>
      <c r="S15" s="7"/>
      <c r="T15" s="54"/>
      <c r="U15" s="54"/>
      <c r="V15" s="54"/>
      <c r="W15" s="54"/>
      <c r="X15" s="54"/>
      <c r="Y15" s="54"/>
      <c r="Z15" s="54"/>
    </row>
    <row r="16" spans="2:26" s="20" customFormat="1" x14ac:dyDescent="0.25">
      <c r="G16" s="19"/>
      <c r="H16" s="19"/>
      <c r="I16" s="19"/>
      <c r="J16" s="19"/>
      <c r="K16" s="19"/>
      <c r="U16" s="23"/>
      <c r="V16" s="23"/>
      <c r="W16" s="23"/>
      <c r="X16" s="23"/>
      <c r="Y16" s="23"/>
      <c r="Z16" s="23"/>
    </row>
    <row r="17" spans="1:29" s="18" customFormat="1" x14ac:dyDescent="0.25">
      <c r="B17" s="30"/>
      <c r="C17" s="30"/>
      <c r="D17" s="30"/>
      <c r="E17" s="30"/>
      <c r="F17" s="30"/>
      <c r="L17" s="61" t="s">
        <v>44</v>
      </c>
      <c r="M17" s="61"/>
      <c r="N17" s="61"/>
      <c r="O17" s="61"/>
      <c r="P17" s="61"/>
      <c r="Q17" s="61"/>
      <c r="R17" s="61"/>
      <c r="S17" s="61"/>
      <c r="T17" s="61"/>
    </row>
    <row r="18" spans="1:29" s="18" customFormat="1" x14ac:dyDescent="0.25">
      <c r="B18" s="40" t="s">
        <v>39</v>
      </c>
      <c r="C18" s="41"/>
      <c r="D18" s="41"/>
      <c r="E18" s="41"/>
      <c r="F18" s="30"/>
      <c r="G18" s="4"/>
      <c r="H18" s="5" t="s">
        <v>0</v>
      </c>
      <c r="I18" s="6" t="s">
        <v>1</v>
      </c>
      <c r="J18" s="10" t="s">
        <v>2</v>
      </c>
      <c r="K18" s="1"/>
      <c r="L18" s="4"/>
      <c r="M18" s="5" t="s">
        <v>0</v>
      </c>
      <c r="N18" s="6" t="s">
        <v>1</v>
      </c>
      <c r="O18" s="10" t="s">
        <v>2</v>
      </c>
      <c r="P18" s="1"/>
      <c r="Q18" s="4"/>
      <c r="R18" s="5" t="s">
        <v>0</v>
      </c>
      <c r="S18" s="6" t="s">
        <v>1</v>
      </c>
      <c r="T18" s="10" t="s">
        <v>2</v>
      </c>
      <c r="V18" s="47" t="s">
        <v>22</v>
      </c>
      <c r="W18" s="47"/>
      <c r="X18" s="47"/>
      <c r="Y18" s="47"/>
      <c r="Z18" s="1"/>
    </row>
    <row r="19" spans="1:29" x14ac:dyDescent="0.25">
      <c r="B19" s="40" t="s">
        <v>40</v>
      </c>
      <c r="C19" s="41"/>
      <c r="D19" s="41"/>
      <c r="E19" s="41"/>
      <c r="F19" s="30"/>
      <c r="G19" s="8" t="s">
        <v>3</v>
      </c>
      <c r="H19" s="31">
        <v>50</v>
      </c>
      <c r="I19" s="32">
        <v>78</v>
      </c>
      <c r="J19" s="11">
        <v>128</v>
      </c>
      <c r="L19" s="8" t="s">
        <v>3</v>
      </c>
      <c r="M19" s="3">
        <f>H22*J19/J22</f>
        <v>43.52</v>
      </c>
      <c r="N19" s="2">
        <f>I22*J19/J22</f>
        <v>84.48</v>
      </c>
      <c r="O19" s="11">
        <f>SUM(M19:N19)</f>
        <v>128</v>
      </c>
      <c r="Q19" s="8" t="s">
        <v>3</v>
      </c>
      <c r="R19" s="3">
        <f t="shared" ref="R19:S21" si="0">(H19-M19)^2/M19</f>
        <v>0.96485294117646958</v>
      </c>
      <c r="S19" s="24">
        <f t="shared" si="0"/>
        <v>0.49704545454545512</v>
      </c>
      <c r="T19" s="11">
        <f>SUM(R19:S19)</f>
        <v>1.4618983957219247</v>
      </c>
      <c r="V19" s="16" t="s">
        <v>16</v>
      </c>
      <c r="W19" s="44">
        <v>0.05</v>
      </c>
      <c r="X19" s="45"/>
      <c r="Y19" s="46"/>
    </row>
    <row r="20" spans="1:29" x14ac:dyDescent="0.25">
      <c r="F20" s="30"/>
      <c r="G20" s="8" t="s">
        <v>4</v>
      </c>
      <c r="H20" s="31">
        <v>10</v>
      </c>
      <c r="I20" s="32">
        <v>35</v>
      </c>
      <c r="J20" s="11">
        <v>45</v>
      </c>
      <c r="L20" s="8" t="s">
        <v>4</v>
      </c>
      <c r="M20" s="3">
        <f>H22*J20/J22</f>
        <v>15.3</v>
      </c>
      <c r="N20" s="2">
        <f>I22*J20/J22</f>
        <v>29.7</v>
      </c>
      <c r="O20" s="11">
        <f>SUM(M20:N20)</f>
        <v>45</v>
      </c>
      <c r="Q20" s="8" t="s">
        <v>4</v>
      </c>
      <c r="R20" s="3">
        <f t="shared" si="0"/>
        <v>1.835947712418301</v>
      </c>
      <c r="S20" s="2">
        <f t="shared" si="0"/>
        <v>0.94579124579124607</v>
      </c>
      <c r="T20" s="11">
        <f>SUM(R20:S20)</f>
        <v>2.7817389582095471</v>
      </c>
      <c r="V20" s="15" t="s">
        <v>17</v>
      </c>
      <c r="W20" s="70">
        <f>(3-1)*(2-1)</f>
        <v>2</v>
      </c>
      <c r="X20" s="71"/>
      <c r="Y20" s="72"/>
    </row>
    <row r="21" spans="1:29" x14ac:dyDescent="0.25">
      <c r="C21" s="30"/>
      <c r="D21" s="30"/>
      <c r="E21" s="30"/>
      <c r="F21" s="30"/>
      <c r="G21" s="8" t="s">
        <v>5</v>
      </c>
      <c r="H21" s="31">
        <v>8</v>
      </c>
      <c r="I21" s="32">
        <v>19</v>
      </c>
      <c r="J21" s="11">
        <v>27</v>
      </c>
      <c r="L21" s="8" t="s">
        <v>5</v>
      </c>
      <c r="M21" s="3">
        <f>H22*J21/J22</f>
        <v>9.18</v>
      </c>
      <c r="N21" s="2">
        <f>I22*J21/J22</f>
        <v>17.82</v>
      </c>
      <c r="O21" s="11">
        <f>SUM(M21:N21)</f>
        <v>27</v>
      </c>
      <c r="Q21" s="8" t="s">
        <v>5</v>
      </c>
      <c r="R21" s="3">
        <f t="shared" si="0"/>
        <v>0.15167755991285398</v>
      </c>
      <c r="S21" s="2">
        <f t="shared" si="0"/>
        <v>7.813692480359144E-2</v>
      </c>
      <c r="T21" s="11">
        <f>SUM(R21:S21)</f>
        <v>0.22981448471644542</v>
      </c>
      <c r="V21" s="17" t="s">
        <v>15</v>
      </c>
      <c r="W21" s="81">
        <f>CHITEST(H19:I21,M19:N21)</f>
        <v>0.10680762933099683</v>
      </c>
      <c r="X21" s="82"/>
      <c r="Y21" s="83"/>
      <c r="Z21" s="39" t="s">
        <v>45</v>
      </c>
      <c r="AA21" s="39"/>
      <c r="AB21" s="39"/>
      <c r="AC21" s="39"/>
    </row>
    <row r="22" spans="1:29" x14ac:dyDescent="0.25">
      <c r="C22" s="30"/>
      <c r="D22" s="30"/>
      <c r="E22" s="30"/>
      <c r="F22" s="30"/>
      <c r="G22" s="9" t="s">
        <v>2</v>
      </c>
      <c r="H22" s="12">
        <v>68</v>
      </c>
      <c r="I22" s="13">
        <v>132</v>
      </c>
      <c r="J22" s="14">
        <v>200</v>
      </c>
      <c r="L22" s="9" t="s">
        <v>2</v>
      </c>
      <c r="M22" s="12">
        <f>SUM(M19:M21)</f>
        <v>68</v>
      </c>
      <c r="N22" s="13">
        <f>SUM(N19:N21)</f>
        <v>132</v>
      </c>
      <c r="O22" s="14">
        <f>SUM(O19:O21)</f>
        <v>200</v>
      </c>
      <c r="Q22" s="9" t="s">
        <v>2</v>
      </c>
      <c r="R22" s="12">
        <f>SUM(R19:R21)</f>
        <v>2.9524782135076246</v>
      </c>
      <c r="S22" s="13">
        <f>SUM(S19:S21)</f>
        <v>1.5209736251402928</v>
      </c>
      <c r="T22" s="14">
        <f>SUM(R22:S22)</f>
        <v>4.4734518386479172</v>
      </c>
      <c r="V22" s="15" t="s">
        <v>20</v>
      </c>
      <c r="W22" s="56">
        <f>CHIINV(W21,W20)</f>
        <v>4.4734518386479172</v>
      </c>
      <c r="X22" s="57"/>
      <c r="Y22" s="58"/>
      <c r="Z22" s="39" t="s">
        <v>46</v>
      </c>
      <c r="AA22" s="39"/>
      <c r="AB22" s="39"/>
      <c r="AC22" s="39"/>
    </row>
    <row r="23" spans="1:29" x14ac:dyDescent="0.25">
      <c r="B23" s="30"/>
      <c r="C23" s="30"/>
      <c r="D23" s="30"/>
      <c r="E23" s="30"/>
      <c r="F23" s="30"/>
      <c r="G23" s="85" t="s">
        <v>37</v>
      </c>
      <c r="H23" s="85"/>
      <c r="I23" s="85"/>
      <c r="J23" s="85"/>
      <c r="L23" s="55" t="s">
        <v>38</v>
      </c>
      <c r="M23" s="55"/>
      <c r="N23" s="55"/>
      <c r="O23" s="55"/>
      <c r="Q23" s="59" t="s">
        <v>28</v>
      </c>
      <c r="R23" s="59"/>
      <c r="S23" s="59"/>
      <c r="T23" s="59"/>
      <c r="V23" s="15" t="s">
        <v>19</v>
      </c>
      <c r="W23" s="56">
        <f>_xlfn.CHISQ.INV(W19,W20)</f>
        <v>0.10258658877510107</v>
      </c>
      <c r="X23" s="57"/>
      <c r="Y23" s="58"/>
    </row>
    <row r="24" spans="1:29" x14ac:dyDescent="0.25">
      <c r="G24" s="54" t="s">
        <v>31</v>
      </c>
      <c r="H24" s="54"/>
      <c r="I24" s="54"/>
      <c r="J24" s="54"/>
      <c r="V24" s="20"/>
      <c r="W24" s="20"/>
      <c r="X24" s="20"/>
      <c r="Y24" s="20"/>
    </row>
    <row r="25" spans="1:29" ht="15" customHeight="1" x14ac:dyDescent="0.25">
      <c r="G25" s="54"/>
      <c r="H25" s="54"/>
      <c r="I25" s="54"/>
      <c r="J25" s="54"/>
      <c r="Q25" s="18"/>
      <c r="R25" s="18"/>
      <c r="S25" s="18"/>
      <c r="V25" s="15" t="s">
        <v>21</v>
      </c>
      <c r="W25" s="56" t="str">
        <f>IF(W21&lt;W19,"Rejeitar H0", "Não rejeitar H0")</f>
        <v>Não rejeitar H0</v>
      </c>
      <c r="X25" s="57"/>
      <c r="Y25" s="58"/>
    </row>
    <row r="26" spans="1:29" ht="15" customHeight="1" x14ac:dyDescent="0.25">
      <c r="A26" s="30"/>
      <c r="B26" s="30"/>
      <c r="C26" s="30"/>
      <c r="D26" s="30"/>
      <c r="E26" s="30"/>
      <c r="G26" s="54"/>
      <c r="H26" s="54"/>
      <c r="I26" s="54"/>
      <c r="J26" s="54"/>
    </row>
    <row r="27" spans="1:29" x14ac:dyDescent="0.25">
      <c r="A27" s="30"/>
      <c r="B27" s="30"/>
      <c r="C27" s="30"/>
      <c r="D27" s="30"/>
      <c r="E27" s="30"/>
      <c r="L27" s="60" t="s">
        <v>44</v>
      </c>
      <c r="M27" s="60"/>
      <c r="N27" s="60"/>
      <c r="O27" s="60"/>
      <c r="P27" s="60"/>
      <c r="Q27" s="60"/>
      <c r="R27" s="60"/>
      <c r="S27" s="60"/>
      <c r="T27" s="60"/>
    </row>
    <row r="28" spans="1:29" x14ac:dyDescent="0.25">
      <c r="A28" s="30"/>
      <c r="B28" s="42" t="s">
        <v>41</v>
      </c>
      <c r="C28" s="43"/>
      <c r="D28" s="43"/>
      <c r="E28" s="43"/>
      <c r="G28" s="86" t="s">
        <v>24</v>
      </c>
      <c r="H28" s="87"/>
      <c r="I28" s="33">
        <v>24</v>
      </c>
      <c r="J28" s="30"/>
      <c r="L28" s="86" t="s">
        <v>24</v>
      </c>
      <c r="M28" s="87"/>
      <c r="N28" s="36">
        <f>1/4*$I$32</f>
        <v>18.75</v>
      </c>
      <c r="O28" s="28"/>
      <c r="Q28" s="25" t="s">
        <v>24</v>
      </c>
      <c r="R28" s="62">
        <f>(I28-N28)^2/N28</f>
        <v>1.47</v>
      </c>
      <c r="S28" s="63"/>
      <c r="V28" s="47" t="s">
        <v>29</v>
      </c>
      <c r="W28" s="47"/>
      <c r="X28" s="47"/>
      <c r="Y28" s="47"/>
    </row>
    <row r="29" spans="1:29" x14ac:dyDescent="0.25">
      <c r="A29" s="30"/>
      <c r="B29" s="30"/>
      <c r="C29" s="30"/>
      <c r="D29" s="30"/>
      <c r="E29" s="30"/>
      <c r="G29" s="86" t="s">
        <v>25</v>
      </c>
      <c r="H29" s="87"/>
      <c r="I29" s="33">
        <v>32</v>
      </c>
      <c r="J29" s="30"/>
      <c r="L29" s="86" t="s">
        <v>25</v>
      </c>
      <c r="M29" s="87"/>
      <c r="N29" s="36">
        <f>1/4*$I$32</f>
        <v>18.75</v>
      </c>
      <c r="O29" s="28"/>
      <c r="Q29" s="25" t="s">
        <v>25</v>
      </c>
      <c r="R29" s="62">
        <f>(I29-N29)^2/N29</f>
        <v>9.3633333333333333</v>
      </c>
      <c r="S29" s="63"/>
      <c r="V29" s="16" t="s">
        <v>16</v>
      </c>
      <c r="W29" s="44">
        <v>0.05</v>
      </c>
      <c r="X29" s="45"/>
      <c r="Y29" s="46"/>
    </row>
    <row r="30" spans="1:29" x14ac:dyDescent="0.25">
      <c r="A30" s="30"/>
      <c r="B30" s="30"/>
      <c r="C30" s="30"/>
      <c r="D30" s="30"/>
      <c r="E30" s="30"/>
      <c r="G30" s="86" t="s">
        <v>26</v>
      </c>
      <c r="H30" s="87"/>
      <c r="I30" s="33">
        <v>10</v>
      </c>
      <c r="J30" s="30"/>
      <c r="L30" s="86" t="s">
        <v>26</v>
      </c>
      <c r="M30" s="87"/>
      <c r="N30" s="36">
        <f>1/4*$I$32</f>
        <v>18.75</v>
      </c>
      <c r="O30" s="28"/>
      <c r="Q30" s="25" t="s">
        <v>26</v>
      </c>
      <c r="R30" s="62">
        <f>(I30-N30)^2/N30</f>
        <v>4.083333333333333</v>
      </c>
      <c r="S30" s="63"/>
      <c r="V30" s="15" t="s">
        <v>17</v>
      </c>
      <c r="W30" s="70">
        <f>4-1</f>
        <v>3</v>
      </c>
      <c r="X30" s="71"/>
      <c r="Y30" s="72"/>
    </row>
    <row r="31" spans="1:29" x14ac:dyDescent="0.25">
      <c r="A31" s="30"/>
      <c r="B31" s="30" t="s">
        <v>42</v>
      </c>
      <c r="C31" s="30"/>
      <c r="D31" s="30"/>
      <c r="E31" s="30"/>
      <c r="G31" s="86" t="s">
        <v>27</v>
      </c>
      <c r="H31" s="87"/>
      <c r="I31" s="34">
        <v>9</v>
      </c>
      <c r="J31" s="30"/>
      <c r="L31" s="86" t="s">
        <v>27</v>
      </c>
      <c r="M31" s="87"/>
      <c r="N31" s="37">
        <f>1/4*$I$32</f>
        <v>18.75</v>
      </c>
      <c r="O31" s="38"/>
      <c r="Q31" s="25" t="s">
        <v>27</v>
      </c>
      <c r="R31" s="64">
        <f>(I31-N31)^2/N31</f>
        <v>5.07</v>
      </c>
      <c r="S31" s="65"/>
      <c r="V31" s="17" t="s">
        <v>15</v>
      </c>
      <c r="W31" s="81">
        <f>_xlfn.CHISQ.TEST(I28:I31,N28:N31)</f>
        <v>1.7082585083387185E-4</v>
      </c>
      <c r="X31" s="82"/>
      <c r="Y31" s="83"/>
      <c r="Z31" s="39" t="s">
        <v>45</v>
      </c>
      <c r="AA31" s="39"/>
      <c r="AB31" s="39"/>
      <c r="AC31" s="39"/>
    </row>
    <row r="32" spans="1:29" x14ac:dyDescent="0.25">
      <c r="A32" s="30"/>
      <c r="B32" s="30" t="s">
        <v>43</v>
      </c>
      <c r="C32" s="30"/>
      <c r="D32" s="30"/>
      <c r="E32" s="30"/>
      <c r="G32" s="21" t="s">
        <v>2</v>
      </c>
      <c r="H32" s="22"/>
      <c r="I32" s="35">
        <f>SUM(I28:I31)</f>
        <v>75</v>
      </c>
      <c r="J32" s="30"/>
      <c r="L32" s="21" t="s">
        <v>2</v>
      </c>
      <c r="M32" s="22"/>
      <c r="N32" s="35">
        <f>SUM(N28:N31)</f>
        <v>75</v>
      </c>
      <c r="O32" s="28"/>
      <c r="Q32" s="26" t="s">
        <v>2</v>
      </c>
      <c r="R32" s="66">
        <f>SUM(R28:S31)</f>
        <v>19.986666666666668</v>
      </c>
      <c r="S32" s="67"/>
      <c r="V32" s="15" t="s">
        <v>20</v>
      </c>
      <c r="W32" s="56">
        <f>CHIINV(W31,W30)</f>
        <v>19.986666666666665</v>
      </c>
      <c r="X32" s="57"/>
      <c r="Y32" s="58"/>
      <c r="Z32" s="39" t="s">
        <v>46</v>
      </c>
      <c r="AA32" s="39"/>
      <c r="AB32" s="39"/>
      <c r="AC32" s="39"/>
    </row>
    <row r="33" spans="1:25" x14ac:dyDescent="0.25">
      <c r="A33" s="30"/>
      <c r="B33" s="30"/>
      <c r="C33" s="30"/>
      <c r="D33" s="30"/>
      <c r="E33" s="30"/>
      <c r="G33" s="84" t="s">
        <v>37</v>
      </c>
      <c r="H33" s="84"/>
      <c r="I33" s="84"/>
      <c r="J33" s="30"/>
      <c r="L33" s="29" t="s">
        <v>38</v>
      </c>
      <c r="M33" s="29"/>
      <c r="N33" s="29"/>
      <c r="O33" s="30"/>
      <c r="Q33" s="69" t="s">
        <v>28</v>
      </c>
      <c r="R33" s="69"/>
      <c r="S33" s="69"/>
      <c r="V33" s="15" t="s">
        <v>19</v>
      </c>
      <c r="W33" s="56">
        <f>CHIINV(W29,W30)</f>
        <v>7.8147279032511792</v>
      </c>
      <c r="X33" s="57"/>
      <c r="Y33" s="58"/>
    </row>
    <row r="34" spans="1:25" x14ac:dyDescent="0.25">
      <c r="A34" s="30"/>
      <c r="B34" s="30"/>
      <c r="C34" s="30"/>
      <c r="D34" s="30"/>
      <c r="E34" s="30"/>
      <c r="V34" s="20"/>
      <c r="W34" s="20"/>
      <c r="X34" s="20"/>
      <c r="Y34" s="20"/>
    </row>
    <row r="35" spans="1:25" x14ac:dyDescent="0.25">
      <c r="A35" s="30"/>
      <c r="B35" s="30"/>
      <c r="C35" s="30"/>
      <c r="D35" s="30"/>
      <c r="E35" s="30"/>
      <c r="G35" s="68" t="s">
        <v>30</v>
      </c>
      <c r="H35" s="68"/>
      <c r="I35" s="68"/>
      <c r="J35" s="68"/>
      <c r="V35" s="15" t="s">
        <v>21</v>
      </c>
      <c r="W35" s="56" t="str">
        <f>IF(W31&lt;W29,"Rejeitar H0", "Não rejeitar H0")</f>
        <v>Rejeitar H0</v>
      </c>
      <c r="X35" s="57"/>
      <c r="Y35" s="58"/>
    </row>
    <row r="36" spans="1:25" x14ac:dyDescent="0.25">
      <c r="A36" s="30"/>
      <c r="B36" s="30"/>
      <c r="C36" s="30"/>
      <c r="D36" s="30"/>
      <c r="E36" s="30"/>
      <c r="G36" s="68"/>
      <c r="H36" s="68"/>
      <c r="I36" s="68"/>
      <c r="J36" s="68"/>
    </row>
    <row r="37" spans="1:25" ht="15" customHeight="1" x14ac:dyDescent="0.25">
      <c r="G37" s="68"/>
      <c r="H37" s="68"/>
      <c r="I37" s="68"/>
      <c r="J37" s="68"/>
    </row>
    <row r="39" spans="1:25" x14ac:dyDescent="0.25">
      <c r="U39" s="1"/>
    </row>
    <row r="43" spans="1:25" ht="15" customHeight="1" x14ac:dyDescent="0.25">
      <c r="U43" s="1"/>
    </row>
    <row r="44" spans="1:25" x14ac:dyDescent="0.25">
      <c r="U44" s="1"/>
    </row>
    <row r="45" spans="1:25" x14ac:dyDescent="0.25">
      <c r="U45" s="1"/>
    </row>
    <row r="46" spans="1:25" x14ac:dyDescent="0.25">
      <c r="U46" s="1"/>
    </row>
    <row r="47" spans="1:25" x14ac:dyDescent="0.25">
      <c r="U47" s="1"/>
    </row>
  </sheetData>
  <mergeCells count="58">
    <mergeCell ref="B2:Z2"/>
    <mergeCell ref="W23:Y23"/>
    <mergeCell ref="C7:S7"/>
    <mergeCell ref="C8:S8"/>
    <mergeCell ref="B11:H11"/>
    <mergeCell ref="B13:H13"/>
    <mergeCell ref="G9:K9"/>
    <mergeCell ref="W21:Y21"/>
    <mergeCell ref="W20:Y20"/>
    <mergeCell ref="G23:J23"/>
    <mergeCell ref="B4:Z4"/>
    <mergeCell ref="C5:X6"/>
    <mergeCell ref="B10:I10"/>
    <mergeCell ref="V18:Y18"/>
    <mergeCell ref="W19:Y19"/>
    <mergeCell ref="B12:H12"/>
    <mergeCell ref="R30:S30"/>
    <mergeCell ref="R31:S31"/>
    <mergeCell ref="R32:S32"/>
    <mergeCell ref="G35:J37"/>
    <mergeCell ref="W31:Y31"/>
    <mergeCell ref="W32:Y32"/>
    <mergeCell ref="W33:Y33"/>
    <mergeCell ref="W35:Y35"/>
    <mergeCell ref="Q33:S33"/>
    <mergeCell ref="G33:I33"/>
    <mergeCell ref="W30:Y30"/>
    <mergeCell ref="G30:H30"/>
    <mergeCell ref="G31:H31"/>
    <mergeCell ref="L30:M30"/>
    <mergeCell ref="L31:M31"/>
    <mergeCell ref="T14:Z15"/>
    <mergeCell ref="L23:O23"/>
    <mergeCell ref="W22:Y22"/>
    <mergeCell ref="Q23:T23"/>
    <mergeCell ref="L27:T27"/>
    <mergeCell ref="L17:T17"/>
    <mergeCell ref="W25:Y25"/>
    <mergeCell ref="K10:Q10"/>
    <mergeCell ref="K11:Q11"/>
    <mergeCell ref="K12:Q12"/>
    <mergeCell ref="K13:Q13"/>
    <mergeCell ref="T10:Z10"/>
    <mergeCell ref="T11:Z11"/>
    <mergeCell ref="T12:Z12"/>
    <mergeCell ref="T13:Z13"/>
    <mergeCell ref="B19:E19"/>
    <mergeCell ref="B28:E28"/>
    <mergeCell ref="B18:E18"/>
    <mergeCell ref="W29:Y29"/>
    <mergeCell ref="V28:Y28"/>
    <mergeCell ref="R28:S28"/>
    <mergeCell ref="R29:S29"/>
    <mergeCell ref="G24:J26"/>
    <mergeCell ref="G28:H28"/>
    <mergeCell ref="G29:H29"/>
    <mergeCell ref="L28:M28"/>
    <mergeCell ref="L29:M2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ꭕ2_testeIndependênciaHomogeneid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Filipa Brochado</dc:creator>
  <cp:lastModifiedBy>João Pedro Cruz</cp:lastModifiedBy>
  <dcterms:created xsi:type="dcterms:W3CDTF">2021-05-31T08:21:05Z</dcterms:created>
  <dcterms:modified xsi:type="dcterms:W3CDTF">2022-06-19T09:16:14Z</dcterms:modified>
</cp:coreProperties>
</file>