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3E636BEB-1212-A14B-B84E-5873982E49D1}" xr6:coauthVersionLast="47" xr6:coauthVersionMax="47" xr10:uidLastSave="{00000000-0000-0000-0000-000000000000}"/>
  <bookViews>
    <workbookView xWindow="41400" yWindow="-1980" windowWidth="26200" windowHeight="15800" activeTab="1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part tiebreaker testing" sheetId="12" r:id="rId9"/>
    <sheet name="group tiebreaker testing" sheetId="14" r:id="rId10"/>
  </sheets>
  <definedNames>
    <definedName name="_xlnm._FilterDatabase" localSheetId="8" hidden="1">'part 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2" l="1"/>
  <c r="J36" i="9"/>
  <c r="H35" i="9"/>
  <c r="F38" i="9"/>
  <c r="L35" i="8"/>
  <c r="N38" i="8"/>
  <c r="L35" i="9"/>
  <c r="N32" i="9"/>
  <c r="L35" i="13"/>
  <c r="N32" i="13"/>
  <c r="L35" i="2"/>
  <c r="N32" i="2"/>
  <c r="L31" i="1"/>
  <c r="K36" i="13" s="1"/>
  <c r="K43" i="13" s="1"/>
  <c r="N28" i="1"/>
  <c r="P30" i="1"/>
  <c r="R30" i="1"/>
  <c r="F4" i="8"/>
  <c r="F11" i="8"/>
  <c r="F10" i="8"/>
  <c r="N25" i="2"/>
  <c r="N24" i="2"/>
  <c r="R41" i="13"/>
  <c r="R40" i="13"/>
  <c r="O40" i="13"/>
  <c r="E40" i="13"/>
  <c r="O38" i="13"/>
  <c r="M38" i="13"/>
  <c r="J38" i="13"/>
  <c r="J43" i="13" s="1"/>
  <c r="R8" i="13" s="1"/>
  <c r="G38" i="13"/>
  <c r="E38" i="13"/>
  <c r="I36" i="13"/>
  <c r="I43" i="13" s="1"/>
  <c r="O34" i="13"/>
  <c r="M34" i="13"/>
  <c r="G34" i="13"/>
  <c r="E34" i="13"/>
  <c r="B34" i="13"/>
  <c r="O32" i="13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L5" i="13"/>
  <c r="N5" i="13" s="1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7" i="9"/>
  <c r="R35" i="9"/>
  <c r="R32" i="9"/>
  <c r="R31" i="9"/>
  <c r="B41" i="9"/>
  <c r="B40" i="9"/>
  <c r="B38" i="9"/>
  <c r="B34" i="9"/>
  <c r="B32" i="9"/>
  <c r="B31" i="9"/>
  <c r="R41" i="10"/>
  <c r="R40" i="10"/>
  <c r="R37" i="10"/>
  <c r="R35" i="10"/>
  <c r="R32" i="10"/>
  <c r="R31" i="10"/>
  <c r="B41" i="10"/>
  <c r="B40" i="10"/>
  <c r="B38" i="10"/>
  <c r="B34" i="10"/>
  <c r="B32" i="10"/>
  <c r="B31" i="10"/>
  <c r="B31" i="8"/>
  <c r="D24" i="8"/>
  <c r="F5" i="8"/>
  <c r="F6" i="8"/>
  <c r="F13" i="8"/>
  <c r="L25" i="8"/>
  <c r="N26" i="8"/>
  <c r="N18" i="8"/>
  <c r="N17" i="8"/>
  <c r="N20" i="8"/>
  <c r="F3" i="8"/>
  <c r="D24" i="2"/>
  <c r="D25" i="2"/>
  <c r="D26" i="2"/>
  <c r="D27" i="2"/>
  <c r="D17" i="2"/>
  <c r="B37" i="2" s="1"/>
  <c r="D18" i="2"/>
  <c r="R38" i="2" s="1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R34" i="2" s="1"/>
  <c r="L11" i="2"/>
  <c r="B35" i="2" s="1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B37" i="8" s="1"/>
  <c r="D18" i="8"/>
  <c r="R38" i="8" s="1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R34" i="8" s="1"/>
  <c r="L11" i="8"/>
  <c r="B35" i="8" s="1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B37" i="10" s="1"/>
  <c r="D18" i="10"/>
  <c r="R38" i="10" s="1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R34" i="10" s="1"/>
  <c r="L11" i="10"/>
  <c r="B35" i="10" s="1"/>
  <c r="L12" i="10"/>
  <c r="L13" i="10"/>
  <c r="L3" i="10"/>
  <c r="L4" i="10"/>
  <c r="L5" i="10"/>
  <c r="L6" i="10"/>
  <c r="R40" i="8"/>
  <c r="R37" i="8"/>
  <c r="R35" i="8"/>
  <c r="R32" i="8"/>
  <c r="R31" i="8"/>
  <c r="B41" i="8"/>
  <c r="B40" i="8"/>
  <c r="B34" i="8"/>
  <c r="R41" i="2"/>
  <c r="R40" i="2"/>
  <c r="R37" i="2"/>
  <c r="R35" i="2"/>
  <c r="B41" i="2"/>
  <c r="B40" i="2"/>
  <c r="B38" i="2"/>
  <c r="B32" i="2"/>
  <c r="B31" i="2"/>
  <c r="R37" i="1"/>
  <c r="R36" i="1"/>
  <c r="R34" i="1"/>
  <c r="R33" i="1"/>
  <c r="R31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F17" i="13" l="1"/>
  <c r="R7" i="13"/>
  <c r="O43" i="13"/>
  <c r="M43" i="13"/>
  <c r="G43" i="13"/>
  <c r="E43" i="13"/>
  <c r="F4" i="13"/>
  <c r="B37" i="13"/>
  <c r="R38" i="13"/>
  <c r="N18" i="13"/>
  <c r="F24" i="13"/>
  <c r="R31" i="13"/>
  <c r="R37" i="13"/>
  <c r="N11" i="13"/>
  <c r="N25" i="13"/>
  <c r="N10" i="13"/>
  <c r="F11" i="13"/>
  <c r="I2" i="12"/>
  <c r="R5" i="13" l="1"/>
  <c r="R3" i="13"/>
  <c r="R6" i="13"/>
  <c r="L27" i="1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R38" i="9" s="1"/>
  <c r="L17" i="9"/>
  <c r="N17" i="9" s="1"/>
  <c r="D17" i="9"/>
  <c r="L13" i="9"/>
  <c r="N13" i="9" s="1"/>
  <c r="D13" i="9"/>
  <c r="F13" i="9" s="1"/>
  <c r="L12" i="9"/>
  <c r="N12" i="9" s="1"/>
  <c r="D12" i="9"/>
  <c r="F12" i="9" s="1"/>
  <c r="L11" i="9"/>
  <c r="B35" i="9" s="1"/>
  <c r="D11" i="9"/>
  <c r="L10" i="9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F17" i="9" l="1"/>
  <c r="B37" i="9"/>
  <c r="F18" i="11"/>
  <c r="R9" i="13"/>
  <c r="L6" i="1" s="1"/>
  <c r="N10" i="9"/>
  <c r="R34" i="9"/>
  <c r="G43" i="11"/>
  <c r="N11" i="8"/>
  <c r="N4" i="9"/>
  <c r="N4" i="10"/>
  <c r="F25" i="10"/>
  <c r="F25" i="9"/>
  <c r="F25" i="8"/>
  <c r="F18" i="9"/>
  <c r="F18" i="10"/>
  <c r="F11" i="10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9" l="1"/>
  <c r="R9" i="11"/>
  <c r="R9" i="8"/>
  <c r="L3" i="1" s="1"/>
  <c r="R3" i="2"/>
  <c r="R9" i="10"/>
  <c r="L4" i="1" s="1"/>
  <c r="L5" i="1"/>
  <c r="R5" i="2"/>
  <c r="R6" i="2"/>
  <c r="R9" i="2" l="1"/>
  <c r="L2" i="1" s="1"/>
</calcChain>
</file>

<file path=xl/sharedStrings.xml><?xml version="1.0" encoding="utf-8"?>
<sst xmlns="http://schemas.openxmlformats.org/spreadsheetml/2006/main" count="971" uniqueCount="150">
  <si>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</si>
  <si>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</si>
  <si>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</si>
  <si>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</si>
  <si>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</si>
  <si>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</si>
  <si>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</si>
  <si>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</si>
  <si>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</si>
  <si>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</si>
  <si>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</si>
  <si>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</si>
  <si>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</si>
  <si>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</si>
  <si>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</si>
  <si>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</si>
  <si>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</si>
  <si>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</si>
  <si>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</si>
  <si>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</si>
  <si>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</si>
  <si>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</si>
  <si>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</si>
  <si>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</si>
  <si>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</si>
  <si>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</si>
  <si>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</si>
  <si>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</si>
  <si>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</si>
  <si>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</si>
  <si>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</si>
  <si>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</si>
  <si>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</si>
  <si>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</si>
  <si>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</si>
  <si>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</si>
  <si>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</si>
  <si>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</si>
  <si>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</si>
  <si>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</si>
  <si>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</si>
  <si>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</si>
  <si>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</si>
  <si>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</si>
  <si>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</si>
  <si>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</si>
  <si>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</si>
  <si>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</si>
  <si>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</si>
  <si>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</si>
  <si>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</si>
  <si>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</si>
  <si>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</si>
  <si>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</si>
  <si>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</si>
  <si>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</si>
  <si>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</si>
  <si>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</si>
  <si>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</si>
  <si>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</si>
  <si>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</si>
  <si>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</si>
  <si>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</si>
  <si>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</si>
  <si>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</si>
  <si>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</si>
  <si>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</si>
  <si>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</si>
  <si>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</si>
  <si>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</si>
  <si>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</si>
  <si>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</si>
  <si>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</si>
  <si>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</si>
  <si>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</si>
  <si>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</si>
  <si>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</si>
  <si>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</si>
  <si>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</si>
  <si>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</si>
  <si>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</si>
  <si>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</si>
  <si>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</si>
  <si>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</si>
  <si>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</si>
  <si>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</si>
  <si>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</si>
  <si>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</si>
  <si>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</si>
  <si>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</si>
  <si>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</si>
  <si>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</si>
  <si>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</si>
  <si>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</si>
  <si>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</si>
  <si>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</si>
  <si>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</si>
  <si>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</si>
  <si>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</si>
  <si>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</si>
  <si>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</si>
  <si>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</si>
  <si>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</si>
  <si>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</si>
  <si>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</si>
  <si>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</si>
  <si>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</si>
  <si>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</si>
  <si>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</si>
  <si>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</si>
  <si>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</si>
  <si>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</si>
  <si>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</si>
  <si>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</si>
  <si>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</si>
  <si>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</si>
  <si>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</si>
  <si>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</si>
  <si>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</si>
  <si>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</si>
  <si>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</si>
  <si>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</si>
  <si>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</si>
  <si>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</si>
  <si>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</si>
  <si>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</si>
  <si>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</si>
  <si>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</si>
  <si>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</si>
  <si>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</si>
  <si>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</si>
  <si>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</si>
  <si>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</si>
  <si>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</si>
  <si>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</si>
  <si>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</si>
  <si>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Cameroon</t>
  </si>
  <si>
    <t>USA</t>
  </si>
  <si>
    <t>Canada</t>
  </si>
  <si>
    <t>Ghana</t>
  </si>
  <si>
    <t>Korea Republic</t>
  </si>
  <si>
    <t>Senagal</t>
  </si>
  <si>
    <t>Stan</t>
  </si>
  <si>
    <t>Greatest number of points obtained in all of the group matches.</t>
  </si>
  <si>
    <t>Goal Difference in all of the group matches.</t>
  </si>
  <si>
    <t>Greatest number of goals scored in all group matches.</t>
  </si>
  <si>
    <t>Points obtained in the group matches between teams concerned.</t>
  </si>
  <si>
    <t>Wales</t>
  </si>
  <si>
    <t>FADT</t>
  </si>
  <si>
    <t>SCGJ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</si>
</sst>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zoomScale="115" zoomScaleNormal="80" workbookViewId="0">
      <selection activeCell="B15" sqref="B15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7" t="s">
        <v>64</v>
      </c>
      <c r="K1" s="88"/>
      <c r="L1" s="89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92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39</v>
      </c>
    </row>
    <row r="4" spans="2:12" x14ac:dyDescent="0.2">
      <c r="B4" s="14" t="s">
        <v>133</v>
      </c>
      <c r="D4" s="7"/>
      <c r="F4" s="86" t="s">
        <v>137</v>
      </c>
      <c r="H4" s="7"/>
      <c r="J4" s="16" t="s">
        <v>91</v>
      </c>
      <c r="K4" s="2"/>
      <c r="L4" s="17">
        <f>Coach!R9</f>
        <v>49</v>
      </c>
    </row>
    <row r="5" spans="2:12" ht="16" thickBot="1" x14ac:dyDescent="0.25">
      <c r="B5" s="15" t="s">
        <v>51</v>
      </c>
      <c r="D5" s="7"/>
      <c r="F5" s="15" t="s">
        <v>147</v>
      </c>
      <c r="H5" s="7"/>
      <c r="J5" s="16" t="s">
        <v>92</v>
      </c>
      <c r="K5" s="2"/>
      <c r="L5" s="17">
        <f>Kelly!R9</f>
        <v>51</v>
      </c>
    </row>
    <row r="6" spans="2:12" ht="16" thickBot="1" x14ac:dyDescent="0.25">
      <c r="J6" s="16" t="s">
        <v>142</v>
      </c>
      <c r="K6" s="2"/>
      <c r="L6" s="17">
        <f>Stan!R9</f>
        <v>92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35</v>
      </c>
      <c r="H8" s="7"/>
      <c r="J8" s="16"/>
      <c r="K8" s="2"/>
      <c r="L8" s="17"/>
    </row>
    <row r="9" spans="2:12" x14ac:dyDescent="0.2">
      <c r="B9" s="14" t="s">
        <v>13</v>
      </c>
      <c r="D9" s="7"/>
      <c r="F9" s="85" t="s">
        <v>34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85" t="s">
        <v>10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85" t="s">
        <v>27</v>
      </c>
      <c r="D14" s="7"/>
      <c r="F14" s="14" t="s">
        <v>14</v>
      </c>
      <c r="H14" s="7"/>
    </row>
    <row r="15" spans="2:12" x14ac:dyDescent="0.2">
      <c r="B15" s="14" t="s">
        <v>38</v>
      </c>
      <c r="D15" s="7"/>
      <c r="F15" s="14" t="s">
        <v>138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139</v>
      </c>
      <c r="H20" s="7"/>
    </row>
    <row r="21" spans="1:20" x14ac:dyDescent="0.2">
      <c r="B21" s="14" t="s">
        <v>136</v>
      </c>
      <c r="D21" s="7"/>
      <c r="F21" s="14" t="s">
        <v>140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90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90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91"/>
      <c r="E28" s="7"/>
      <c r="F28" s="90" t="s">
        <v>25</v>
      </c>
      <c r="G28" s="7"/>
      <c r="H28" s="7"/>
      <c r="I28" s="7"/>
      <c r="J28" s="7"/>
      <c r="K28" s="7"/>
      <c r="L28" s="7"/>
      <c r="M28" s="7"/>
      <c r="N28" s="90" t="str">
        <f>P30</f>
        <v>Australia</v>
      </c>
      <c r="O28" s="7"/>
      <c r="P28" s="91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92"/>
      <c r="G29" s="7"/>
      <c r="H29" s="7"/>
      <c r="I29" s="7"/>
      <c r="J29" s="7"/>
      <c r="K29" s="7"/>
      <c r="L29" s="7"/>
      <c r="M29" s="7"/>
      <c r="N29" s="92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90" t="s">
        <v>25</v>
      </c>
      <c r="E30" s="7"/>
      <c r="F30" s="91"/>
      <c r="G30" s="7"/>
      <c r="H30" s="7"/>
      <c r="I30" s="7"/>
      <c r="J30" s="7"/>
      <c r="K30" s="7"/>
      <c r="L30" s="7"/>
      <c r="M30" s="7"/>
      <c r="N30" s="91"/>
      <c r="O30" s="7"/>
      <c r="P30" s="90" t="str">
        <f>R30</f>
        <v>Australia</v>
      </c>
      <c r="Q30" s="7"/>
      <c r="R30" s="33" t="str">
        <f>F8</f>
        <v>Australia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Denmark</v>
      </c>
      <c r="C31" s="7"/>
      <c r="D31" s="91"/>
      <c r="E31" s="7"/>
      <c r="F31" s="7"/>
      <c r="G31" s="7"/>
      <c r="H31" s="93" t="s">
        <v>25</v>
      </c>
      <c r="I31" s="7"/>
      <c r="J31" s="7"/>
      <c r="K31" s="7"/>
      <c r="L31" s="93" t="str">
        <f>N28</f>
        <v>Australia</v>
      </c>
      <c r="M31" s="7"/>
      <c r="N31" s="7"/>
      <c r="O31" s="7"/>
      <c r="P31" s="91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94"/>
      <c r="I32" s="7"/>
      <c r="J32" s="23" t="s">
        <v>25</v>
      </c>
      <c r="K32" s="7"/>
      <c r="L32" s="94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Germany</v>
      </c>
      <c r="C33" s="7"/>
      <c r="D33" s="90" t="s">
        <v>138</v>
      </c>
      <c r="E33" s="7"/>
      <c r="F33" s="7"/>
      <c r="G33" s="7"/>
      <c r="H33" s="95"/>
      <c r="I33" s="7"/>
      <c r="J33" s="7"/>
      <c r="K33" s="7"/>
      <c r="L33" s="95"/>
      <c r="M33" s="7"/>
      <c r="N33" s="7"/>
      <c r="O33" s="7"/>
      <c r="P33" s="90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91"/>
      <c r="E34" s="7"/>
      <c r="F34" s="90" t="s">
        <v>12</v>
      </c>
      <c r="G34" s="7"/>
      <c r="H34" s="7"/>
      <c r="I34" s="7"/>
      <c r="J34" s="7"/>
      <c r="K34" s="7"/>
      <c r="L34" s="7"/>
      <c r="M34" s="7"/>
      <c r="N34" s="90" t="s">
        <v>14</v>
      </c>
      <c r="O34" s="7"/>
      <c r="P34" s="91"/>
      <c r="Q34" s="7"/>
      <c r="R34" s="15" t="str">
        <f>B15</f>
        <v>Costa Rica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92"/>
      <c r="G35" s="7"/>
      <c r="H35" s="7"/>
      <c r="I35" s="7"/>
      <c r="J35" s="7"/>
      <c r="K35" s="7"/>
      <c r="L35" s="7"/>
      <c r="M35" s="7"/>
      <c r="N35" s="92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90" t="s">
        <v>12</v>
      </c>
      <c r="E36" s="7"/>
      <c r="F36" s="91"/>
      <c r="G36" s="7"/>
      <c r="H36" s="7"/>
      <c r="I36" s="7"/>
      <c r="J36" s="7"/>
      <c r="K36" s="7"/>
      <c r="L36" s="7"/>
      <c r="M36" s="7"/>
      <c r="N36" s="91"/>
      <c r="O36" s="7"/>
      <c r="P36" s="90" t="s">
        <v>136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91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1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N28:N30"/>
    <mergeCell ref="N34:N36"/>
    <mergeCell ref="P27:P28"/>
    <mergeCell ref="P30:P31"/>
    <mergeCell ref="P33:P34"/>
    <mergeCell ref="P36:P37"/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6EC-BC2A-504C-A071-8460572D194C}">
  <dimension ref="A1:A6"/>
  <sheetViews>
    <sheetView zoomScale="189" workbookViewId="0">
      <selection activeCell="B1" sqref="B1"/>
    </sheetView>
  </sheetViews>
  <sheetFormatPr baseColWidth="10" defaultRowHeight="15" x14ac:dyDescent="0.2"/>
  <cols>
    <col min="1" max="1" width="31.5" customWidth="1"/>
  </cols>
  <sheetData>
    <row r="1" spans="1:1" ht="63" x14ac:dyDescent="0.2">
      <c r="A1" s="84" t="s">
        <v>143</v>
      </c>
    </row>
    <row r="2" spans="1:1" ht="42" x14ac:dyDescent="0.2">
      <c r="A2" s="84" t="s">
        <v>144</v>
      </c>
    </row>
    <row r="3" spans="1:1" ht="63" x14ac:dyDescent="0.2">
      <c r="A3" s="84" t="s">
        <v>145</v>
      </c>
    </row>
    <row r="4" spans="1:1" ht="63" x14ac:dyDescent="0.2">
      <c r="A4" s="84" t="s">
        <v>146</v>
      </c>
    </row>
    <row r="5" spans="1:1" x14ac:dyDescent="0.2">
      <c r="A5" s="83"/>
    </row>
    <row r="6" spans="1:1" x14ac:dyDescent="0.2">
      <c r="A6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tabSelected="1" zoomScale="120" zoomScaleNormal="120" workbookViewId="0">
      <selection activeCell="B19" sqref="B19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137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147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9" t="str">
        <f>Master!F8</f>
        <v>Australia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35</v>
      </c>
      <c r="K11" s="51"/>
      <c r="L11" s="49" t="str">
        <f>Master!F9</f>
        <v>Denmark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/>
      <c r="I18" s="52"/>
      <c r="J18" s="26" t="s">
        <v>138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9" t="s">
        <v>82</v>
      </c>
      <c r="R19" s="99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3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3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4"/>
      <c r="E32" s="23">
        <f>IF(D31=Master!D27,2,0)</f>
        <v>2</v>
      </c>
      <c r="F32" s="103" t="s">
        <v>25</v>
      </c>
      <c r="G32" s="7"/>
      <c r="H32" s="7"/>
      <c r="I32" s="7"/>
      <c r="J32" s="35"/>
      <c r="K32" s="7"/>
      <c r="L32" s="7"/>
      <c r="M32" s="7"/>
      <c r="N32" s="103" t="str">
        <f>P34</f>
        <v>Australia</v>
      </c>
      <c r="O32" s="23">
        <f>IF(P31=Master!P27,2,0)</f>
        <v>2</v>
      </c>
      <c r="P32" s="104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0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3" t="s">
        <v>25</v>
      </c>
      <c r="E34" s="23">
        <f>IF(D34=Master!D30,2,0)</f>
        <v>2</v>
      </c>
      <c r="F34" s="104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4"/>
      <c r="O34" s="23">
        <f>IF(P34=Master!P30,2,0)</f>
        <v>2</v>
      </c>
      <c r="P34" s="103" t="s">
        <v>35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04"/>
      <c r="E35" s="7"/>
      <c r="F35" s="35"/>
      <c r="G35" s="7"/>
      <c r="H35" s="103" t="s">
        <v>25</v>
      </c>
      <c r="I35" s="7"/>
      <c r="J35" s="35" t="s">
        <v>81</v>
      </c>
      <c r="K35" s="7"/>
      <c r="L35" s="103" t="str">
        <f>N32</f>
        <v>Australia</v>
      </c>
      <c r="M35" s="7"/>
      <c r="N35" s="35"/>
      <c r="O35" s="7"/>
      <c r="P35" s="10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5"/>
      <c r="I36" s="24">
        <f>IF(H35=Master!H31,6,0)</f>
        <v>6</v>
      </c>
      <c r="J36" s="66" t="s">
        <v>25</v>
      </c>
      <c r="K36" s="25">
        <f>IF(L35=Master!L31,6,0)</f>
        <v>6</v>
      </c>
      <c r="L36" s="10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06" t="s">
        <v>138</v>
      </c>
      <c r="E37" s="7"/>
      <c r="F37" s="35" t="s">
        <v>78</v>
      </c>
      <c r="G37" s="7"/>
      <c r="H37" s="104"/>
      <c r="I37" s="7"/>
      <c r="J37" s="35"/>
      <c r="K37" s="7"/>
      <c r="L37" s="104"/>
      <c r="M37" s="7"/>
      <c r="N37" s="35" t="s">
        <v>80</v>
      </c>
      <c r="O37" s="7"/>
      <c r="P37" s="103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7"/>
      <c r="E38" s="23">
        <f>IF(D37=Master!D33,2,0)</f>
        <v>2</v>
      </c>
      <c r="F38" s="100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3" t="s">
        <v>14</v>
      </c>
      <c r="O38" s="23">
        <f>IF(P37=Master!P33,2,0)</f>
        <v>2</v>
      </c>
      <c r="P38" s="104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1"/>
      <c r="G39" s="7"/>
      <c r="H39" s="7"/>
      <c r="I39" s="7"/>
      <c r="J39" s="35"/>
      <c r="K39" s="7"/>
      <c r="L39" s="7"/>
      <c r="M39" s="7"/>
      <c r="N39" s="10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02"/>
      <c r="G40" s="7"/>
      <c r="H40" s="7"/>
      <c r="I40" s="7"/>
      <c r="J40" s="35"/>
      <c r="K40" s="7"/>
      <c r="L40" s="7"/>
      <c r="M40" s="7"/>
      <c r="N40" s="104"/>
      <c r="O40" s="23">
        <f>IF(P40=Master!P36,2,0)</f>
        <v>2</v>
      </c>
      <c r="P40" s="103" t="s">
        <v>136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O34" sqref="O34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137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16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147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16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12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10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92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9" t="str">
        <f>Master!F8</f>
        <v>Australia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35</v>
      </c>
      <c r="K11" s="51"/>
      <c r="L11" s="49" t="str">
        <f>Master!F9</f>
        <v>Denmark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/>
      <c r="I18" s="52"/>
      <c r="J18" s="26" t="s">
        <v>138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99" t="s">
        <v>82</v>
      </c>
      <c r="R19" s="99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82" t="str">
        <f>D3</f>
        <v>Ecuador</v>
      </c>
      <c r="C31" s="7"/>
      <c r="D31" s="103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3" t="s">
        <v>41</v>
      </c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4"/>
      <c r="E32" s="23">
        <f>IF(D31=Master!D27,2,0)</f>
        <v>2</v>
      </c>
      <c r="F32" s="103" t="s">
        <v>25</v>
      </c>
      <c r="G32" s="7"/>
      <c r="H32" s="7"/>
      <c r="I32" s="7"/>
      <c r="J32" s="35"/>
      <c r="K32" s="7"/>
      <c r="L32" s="7"/>
      <c r="M32" s="7"/>
      <c r="N32" s="103" t="str">
        <f>P34</f>
        <v>Australia</v>
      </c>
      <c r="O32" s="23">
        <f>IF(P31=Master!P27,2,0)</f>
        <v>2</v>
      </c>
      <c r="P32" s="104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05"/>
      <c r="O33" s="7"/>
      <c r="P33" s="35"/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3" t="s">
        <v>25</v>
      </c>
      <c r="E34" s="23">
        <f>IF(D34=Master!D30,2,0)</f>
        <v>2</v>
      </c>
      <c r="F34" s="104"/>
      <c r="G34" s="23">
        <f>IF(F32=Master!F28,4,0)</f>
        <v>4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04"/>
      <c r="O34" s="23">
        <f>IF(P34=Master!P30,2,0)</f>
        <v>2</v>
      </c>
      <c r="P34" s="103" t="s">
        <v>35</v>
      </c>
      <c r="Q34" s="7"/>
      <c r="R34" s="80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04"/>
      <c r="E35" s="7"/>
      <c r="F35" s="35"/>
      <c r="G35" s="7"/>
      <c r="H35" s="103" t="s">
        <v>25</v>
      </c>
      <c r="I35" s="7"/>
      <c r="J35" s="35" t="s">
        <v>81</v>
      </c>
      <c r="K35" s="7"/>
      <c r="L35" s="103" t="str">
        <f>N32</f>
        <v>Australia</v>
      </c>
      <c r="M35" s="7"/>
      <c r="N35" s="35"/>
      <c r="O35" s="7"/>
      <c r="P35" s="104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5"/>
      <c r="I36" s="24">
        <f>IF(H35=Master!H31,6,0)</f>
        <v>6</v>
      </c>
      <c r="J36" s="66" t="s">
        <v>25</v>
      </c>
      <c r="K36" s="25">
        <f>IF(L35=Master!L31,6,0)</f>
        <v>6</v>
      </c>
      <c r="L36" s="10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06" t="s">
        <v>138</v>
      </c>
      <c r="E37" s="7"/>
      <c r="F37" s="35" t="s">
        <v>78</v>
      </c>
      <c r="G37" s="7"/>
      <c r="H37" s="104"/>
      <c r="I37" s="7"/>
      <c r="J37" s="35"/>
      <c r="K37" s="7"/>
      <c r="L37" s="104"/>
      <c r="M37" s="7"/>
      <c r="N37" s="35" t="s">
        <v>80</v>
      </c>
      <c r="O37" s="7"/>
      <c r="P37" s="103" t="s">
        <v>14</v>
      </c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7"/>
      <c r="E38" s="23">
        <f>IF(D37=Master!D33,2,0)</f>
        <v>2</v>
      </c>
      <c r="F38" s="100" t="s">
        <v>12</v>
      </c>
      <c r="G38" s="23">
        <f>IF(F38=Master!F34,4,0)</f>
        <v>4</v>
      </c>
      <c r="H38" s="7"/>
      <c r="I38" s="7"/>
      <c r="J38" s="36">
        <f>IF(J36=Master!J32,10,0)</f>
        <v>10</v>
      </c>
      <c r="K38" s="7"/>
      <c r="L38" s="7"/>
      <c r="M38" s="23">
        <f>IF(N38=Master!N34,4,0)</f>
        <v>4</v>
      </c>
      <c r="N38" s="103" t="s">
        <v>14</v>
      </c>
      <c r="O38" s="23">
        <f>IF(P37=Master!P33,2,0)</f>
        <v>2</v>
      </c>
      <c r="P38" s="104"/>
      <c r="Q38" s="7"/>
      <c r="R38" s="81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1"/>
      <c r="G39" s="7"/>
      <c r="H39" s="7"/>
      <c r="I39" s="7"/>
      <c r="J39" s="35"/>
      <c r="K39" s="7"/>
      <c r="L39" s="7"/>
      <c r="M39" s="7"/>
      <c r="N39" s="10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02"/>
      <c r="G40" s="7"/>
      <c r="H40" s="7"/>
      <c r="I40" s="7"/>
      <c r="J40" s="35"/>
      <c r="K40" s="7"/>
      <c r="L40" s="7"/>
      <c r="M40" s="7"/>
      <c r="N40" s="104"/>
      <c r="O40" s="23">
        <f>IF(P40=Master!P36,2,0)</f>
        <v>2</v>
      </c>
      <c r="P40" s="103" t="s">
        <v>136</v>
      </c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8</v>
      </c>
      <c r="G43" s="1">
        <f>SUM(G32:G40)</f>
        <v>8</v>
      </c>
      <c r="I43" s="1">
        <f t="shared" ref="I43" si="8">SUM(I32:I40)</f>
        <v>6</v>
      </c>
      <c r="J43" s="52">
        <f>J38</f>
        <v>10</v>
      </c>
      <c r="K43" s="1">
        <f>SUM(K32:K40)</f>
        <v>6</v>
      </c>
      <c r="M43" s="1">
        <f>SUM(M32:M40)</f>
        <v>8</v>
      </c>
      <c r="O43" s="1">
        <f>SUM(O32:O40)</f>
        <v>8</v>
      </c>
    </row>
  </sheetData>
  <mergeCells count="24">
    <mergeCell ref="P1:R1"/>
    <mergeCell ref="B8:F8"/>
    <mergeCell ref="J8:N8"/>
    <mergeCell ref="D40:D41"/>
    <mergeCell ref="B15:F15"/>
    <mergeCell ref="J15:N15"/>
    <mergeCell ref="B1:F1"/>
    <mergeCell ref="J1:N1"/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topLeftCell="A19" zoomScale="120" zoomScaleNormal="120" workbookViewId="0">
      <selection activeCell="L38" sqref="L3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49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137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27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IF(C4=D4,2, IF(B4=D3,1,0))</f>
        <v>1</v>
      </c>
      <c r="G4" s="52"/>
      <c r="H4" s="35"/>
      <c r="I4" s="52"/>
      <c r="J4" s="26" t="s">
        <v>147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USA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12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Wales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35</v>
      </c>
      <c r="K10" s="51"/>
      <c r="L10" s="47" t="str">
        <f>Master!F8</f>
        <v>Australia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34</v>
      </c>
      <c r="K11" s="51"/>
      <c r="L11" s="48" t="str">
        <f>Master!F9</f>
        <v>Denmark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France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38</v>
      </c>
      <c r="C17" s="51"/>
      <c r="D17" s="51" t="str">
        <f>Master!B14</f>
        <v>Germany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Costa Rica</v>
      </c>
      <c r="E18" s="51"/>
      <c r="F18" s="34">
        <v>1</v>
      </c>
      <c r="G18" s="52"/>
      <c r="H18" s="35"/>
      <c r="I18" s="52"/>
      <c r="J18" s="26" t="s">
        <v>138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27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ref="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3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0</v>
      </c>
      <c r="F32" s="108" t="s">
        <v>45</v>
      </c>
      <c r="G32" s="7"/>
      <c r="H32" s="7"/>
      <c r="I32" s="7"/>
      <c r="J32" s="35"/>
      <c r="K32" s="7"/>
      <c r="L32" s="7"/>
      <c r="M32" s="7"/>
      <c r="N32" s="108" t="s">
        <v>41</v>
      </c>
      <c r="O32" s="23">
        <f>IF(P31=Master!P27,2,0)</f>
        <v>2</v>
      </c>
      <c r="P32" s="104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0"/>
      <c r="G33" s="7"/>
      <c r="H33" s="7"/>
      <c r="I33" s="7"/>
      <c r="J33" s="35"/>
      <c r="K33" s="7"/>
      <c r="L33" s="7"/>
      <c r="M33" s="7"/>
      <c r="N33" s="110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3" t="s">
        <v>25</v>
      </c>
      <c r="E34" s="23">
        <f>IF(D34=Master!D30,2,0)</f>
        <v>2</v>
      </c>
      <c r="F34" s="109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9"/>
      <c r="O34" s="23">
        <f>IF(P34=Master!P30,2,0)</f>
        <v>2</v>
      </c>
      <c r="P34" s="103" t="s">
        <v>35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04"/>
      <c r="E35" s="7"/>
      <c r="F35" s="35"/>
      <c r="G35" s="7"/>
      <c r="H35" s="108" t="s">
        <v>138</v>
      </c>
      <c r="I35" s="7"/>
      <c r="J35" s="35" t="s">
        <v>81</v>
      </c>
      <c r="K35" s="7"/>
      <c r="L35" s="108" t="str">
        <f>N38</f>
        <v>Costa Rica</v>
      </c>
      <c r="M35" s="7"/>
      <c r="N35" s="35"/>
      <c r="O35" s="7"/>
      <c r="P35" s="104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0"/>
      <c r="I36" s="24">
        <f>IF(H35=Master!H31,6,0)</f>
        <v>0</v>
      </c>
      <c r="J36" s="68" t="s">
        <v>138</v>
      </c>
      <c r="K36" s="25">
        <f>IF(L35=Master!L31,6,0)</f>
        <v>0</v>
      </c>
      <c r="L36" s="11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06" t="s">
        <v>138</v>
      </c>
      <c r="E37" s="7"/>
      <c r="F37" s="35" t="s">
        <v>78</v>
      </c>
      <c r="G37" s="7"/>
      <c r="H37" s="109"/>
      <c r="I37" s="7"/>
      <c r="J37" s="35"/>
      <c r="K37" s="7"/>
      <c r="L37" s="109"/>
      <c r="M37" s="7"/>
      <c r="N37" s="35" t="s">
        <v>80</v>
      </c>
      <c r="O37" s="7"/>
      <c r="P37" s="108" t="s">
        <v>38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07"/>
      <c r="E38" s="23">
        <f>IF(D37=Master!D33,2,0)</f>
        <v>2</v>
      </c>
      <c r="F38" s="108" t="s">
        <v>138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8" t="str">
        <f>P37</f>
        <v>Costa Rica</v>
      </c>
      <c r="O38" s="23">
        <f>IF(P37=Master!P33,2,0)</f>
        <v>0</v>
      </c>
      <c r="P38" s="109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0"/>
      <c r="G39" s="7"/>
      <c r="H39" s="7"/>
      <c r="I39" s="7"/>
      <c r="J39" s="35"/>
      <c r="K39" s="7"/>
      <c r="L39" s="7"/>
      <c r="M39" s="7"/>
      <c r="N39" s="11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2</v>
      </c>
      <c r="P40" s="103" t="s">
        <v>136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zoomScale="120" zoomScaleNormal="120" workbookViewId="0">
      <selection activeCell="D39" sqref="D39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147</v>
      </c>
      <c r="K5" s="51"/>
      <c r="L5" s="51" t="str">
        <f>Master!F4</f>
        <v>USA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137</v>
      </c>
      <c r="K6" s="53"/>
      <c r="L6" s="53" t="str">
        <f>Master!F5</f>
        <v>Wales</v>
      </c>
      <c r="M6" s="53"/>
      <c r="N6" s="54">
        <f t="shared" si="1"/>
        <v>0</v>
      </c>
      <c r="P6" s="16" t="s">
        <v>57</v>
      </c>
      <c r="Q6" s="32"/>
      <c r="R6" s="17">
        <f>G43+M43</f>
        <v>8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49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9" t="str">
        <f>Master!F8</f>
        <v>Australia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35</v>
      </c>
      <c r="K11" s="51"/>
      <c r="L11" s="49" t="str">
        <f>Master!F9</f>
        <v>Denmark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138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139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11" t="s">
        <v>134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1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12"/>
      <c r="E32" s="23">
        <f>IF(D31=Master!D27,2,0)</f>
        <v>2</v>
      </c>
      <c r="F32" s="113" t="s">
        <v>134</v>
      </c>
      <c r="G32" s="7"/>
      <c r="H32" s="7"/>
      <c r="I32" s="7"/>
      <c r="J32" s="35"/>
      <c r="K32" s="7"/>
      <c r="L32" s="7"/>
      <c r="M32" s="7"/>
      <c r="N32" s="113" t="s">
        <v>13</v>
      </c>
      <c r="O32" s="23">
        <f>IF(P31=Master!P27,2,0)</f>
        <v>2</v>
      </c>
      <c r="P32" s="112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4"/>
      <c r="G33" s="7"/>
      <c r="H33" s="7"/>
      <c r="I33" s="7"/>
      <c r="J33" s="35"/>
      <c r="K33" s="7"/>
      <c r="L33" s="7"/>
      <c r="M33" s="7"/>
      <c r="N33" s="114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1" t="s">
        <v>25</v>
      </c>
      <c r="E34" s="23">
        <f>IF(D34=Master!D30,2,0)</f>
        <v>2</v>
      </c>
      <c r="F34" s="115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5"/>
      <c r="O34" s="23">
        <f>IF(P34=Master!P30,2,0)</f>
        <v>0</v>
      </c>
      <c r="P34" s="113" t="s">
        <v>13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12"/>
      <c r="E35" s="7"/>
      <c r="F35" s="35"/>
      <c r="G35" s="7"/>
      <c r="H35" s="108" t="s">
        <v>12</v>
      </c>
      <c r="I35" s="7"/>
      <c r="J35" s="35" t="s">
        <v>81</v>
      </c>
      <c r="K35" s="7"/>
      <c r="L35" s="113" t="s">
        <v>13</v>
      </c>
      <c r="M35" s="7"/>
      <c r="N35" s="35"/>
      <c r="O35" s="7"/>
      <c r="P35" s="115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0"/>
      <c r="I36" s="24">
        <f>IF(H35=Master!H31,6,0)</f>
        <v>0</v>
      </c>
      <c r="J36" s="67" t="s">
        <v>12</v>
      </c>
      <c r="K36" s="25">
        <f>IF(L35=Master!L31,6,0)</f>
        <v>0</v>
      </c>
      <c r="L36" s="114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16" t="s">
        <v>27</v>
      </c>
      <c r="E37" s="7"/>
      <c r="F37" s="35" t="s">
        <v>78</v>
      </c>
      <c r="G37" s="7"/>
      <c r="H37" s="109"/>
      <c r="I37" s="7"/>
      <c r="J37" s="35"/>
      <c r="K37" s="7"/>
      <c r="L37" s="115"/>
      <c r="M37" s="7"/>
      <c r="N37" s="35" t="s">
        <v>80</v>
      </c>
      <c r="O37" s="7"/>
      <c r="P37" s="111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7"/>
      <c r="E38" s="23">
        <f>IF(D37=Master!D33,2,0)</f>
        <v>0</v>
      </c>
      <c r="F38" s="111" t="s">
        <v>12</v>
      </c>
      <c r="G38" s="23">
        <f>IF(F38=Master!F34,4,0)</f>
        <v>4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4</v>
      </c>
      <c r="N38" s="111" t="s">
        <v>14</v>
      </c>
      <c r="O38" s="23">
        <f>IF(P37=Master!P33,2,0)</f>
        <v>2</v>
      </c>
      <c r="P38" s="112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8"/>
      <c r="G39" s="7"/>
      <c r="H39" s="7"/>
      <c r="I39" s="7"/>
      <c r="J39" s="35"/>
      <c r="K39" s="7"/>
      <c r="L39" s="7"/>
      <c r="M39" s="7"/>
      <c r="N39" s="118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3" t="s">
        <v>12</v>
      </c>
      <c r="E40" s="23">
        <f>IF(D40=Master!D36,2,0)</f>
        <v>2</v>
      </c>
      <c r="F40" s="112"/>
      <c r="G40" s="7"/>
      <c r="H40" s="7"/>
      <c r="I40" s="7"/>
      <c r="J40" s="35"/>
      <c r="K40" s="7"/>
      <c r="L40" s="7"/>
      <c r="M40" s="7"/>
      <c r="N40" s="112"/>
      <c r="O40" s="23">
        <f>IF(P40=Master!P36,2,0)</f>
        <v>0</v>
      </c>
      <c r="P40" s="113" t="s">
        <v>139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4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5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6</v>
      </c>
      <c r="G43" s="1">
        <f>SUM(G32:G40)</f>
        <v>4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4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zoomScale="120" zoomScaleNormal="120" workbookViewId="0">
      <selection activeCell="K36" sqref="K3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137</v>
      </c>
      <c r="K5" s="51"/>
      <c r="L5" s="50" t="str">
        <f>Master!F4</f>
        <v>USA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10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147</v>
      </c>
      <c r="K6" s="53"/>
      <c r="L6" s="60" t="str">
        <f>Master!F5</f>
        <v>Wales</v>
      </c>
      <c r="M6" s="53"/>
      <c r="N6" s="54">
        <f t="shared" si="1"/>
        <v>1</v>
      </c>
      <c r="P6" s="16" t="s">
        <v>57</v>
      </c>
      <c r="Q6" s="32"/>
      <c r="R6" s="17">
        <f>G43+M43</f>
        <v>4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51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35</v>
      </c>
      <c r="K10" s="51"/>
      <c r="L10" s="47" t="str">
        <f>Master!F8</f>
        <v>Australia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Denmark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10</v>
      </c>
      <c r="K12" s="51"/>
      <c r="L12" s="50" t="str">
        <f>Master!F10</f>
        <v>France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34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47" t="str">
        <f>Master!B14</f>
        <v>Germany</v>
      </c>
      <c r="E17" s="51"/>
      <c r="F17" s="34">
        <f>IF(B17=D17,3, IF(B17=D18,1,0))</f>
        <v>3</v>
      </c>
      <c r="G17" s="52"/>
      <c r="H17" s="35" t="s">
        <v>148</v>
      </c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38</v>
      </c>
      <c r="C18" s="51"/>
      <c r="D18" s="48" t="str">
        <f>Master!B15</f>
        <v>Costa Rica</v>
      </c>
      <c r="E18" s="51"/>
      <c r="F18" s="34">
        <f>IF(B18=D18,2, IF(B18=D17,1,0))</f>
        <v>2</v>
      </c>
      <c r="G18" s="52"/>
      <c r="H18" s="35" t="s">
        <v>149</v>
      </c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138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136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139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140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8" t="s">
        <v>45</v>
      </c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11" t="s">
        <v>41</v>
      </c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9"/>
      <c r="E32" s="23">
        <f>IF(D31=Master!D27,2,0)</f>
        <v>0</v>
      </c>
      <c r="F32" s="108" t="s">
        <v>45</v>
      </c>
      <c r="G32" s="7"/>
      <c r="H32" s="7"/>
      <c r="I32" s="7"/>
      <c r="J32" s="35"/>
      <c r="K32" s="7"/>
      <c r="L32" s="7"/>
      <c r="M32" s="7"/>
      <c r="N32" s="111" t="str">
        <f>P34</f>
        <v>Australia</v>
      </c>
      <c r="O32" s="23">
        <f>IF(P31=Master!P27,2,0)</f>
        <v>2</v>
      </c>
      <c r="P32" s="112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10"/>
      <c r="G33" s="7"/>
      <c r="H33" s="7"/>
      <c r="I33" s="7"/>
      <c r="J33" s="35"/>
      <c r="K33" s="7"/>
      <c r="L33" s="7"/>
      <c r="M33" s="7"/>
      <c r="N33" s="118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11" t="s">
        <v>25</v>
      </c>
      <c r="E34" s="23">
        <f>IF(D34=Master!D30,2,0)</f>
        <v>2</v>
      </c>
      <c r="F34" s="109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4</v>
      </c>
      <c r="N34" s="112"/>
      <c r="O34" s="23">
        <f>IF(P34=Master!P30,2,0)</f>
        <v>2</v>
      </c>
      <c r="P34" s="111" t="s">
        <v>35</v>
      </c>
      <c r="Q34" s="7"/>
      <c r="R34" s="38" t="str">
        <f>L10</f>
        <v>Australia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Denmark</v>
      </c>
      <c r="C35" s="7"/>
      <c r="D35" s="112"/>
      <c r="E35" s="7"/>
      <c r="F35" s="35"/>
      <c r="G35" s="7"/>
      <c r="H35" s="108" t="str">
        <f>F38</f>
        <v>Germany</v>
      </c>
      <c r="I35" s="7"/>
      <c r="J35" s="35" t="s">
        <v>81</v>
      </c>
      <c r="K35" s="7"/>
      <c r="L35" s="108" t="str">
        <f>N38</f>
        <v>Ghana</v>
      </c>
      <c r="M35" s="7"/>
      <c r="N35" s="35"/>
      <c r="O35" s="7"/>
      <c r="P35" s="112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0"/>
      <c r="I36" s="24">
        <f>IF(H35=Master!H31,6,0)</f>
        <v>0</v>
      </c>
      <c r="J36" s="68" t="str">
        <f>H35</f>
        <v>Germany</v>
      </c>
      <c r="K36" s="25">
        <f>IF(L35=Master!L31,6,0)</f>
        <v>0</v>
      </c>
      <c r="L36" s="11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Germany</v>
      </c>
      <c r="C37" s="7"/>
      <c r="D37" s="119" t="s">
        <v>27</v>
      </c>
      <c r="E37" s="7"/>
      <c r="F37" s="35" t="s">
        <v>78</v>
      </c>
      <c r="G37" s="7"/>
      <c r="H37" s="109"/>
      <c r="I37" s="7"/>
      <c r="J37" s="35"/>
      <c r="K37" s="7"/>
      <c r="L37" s="109"/>
      <c r="M37" s="7"/>
      <c r="N37" s="35" t="s">
        <v>80</v>
      </c>
      <c r="O37" s="7"/>
      <c r="P37" s="111" t="s">
        <v>14</v>
      </c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20"/>
      <c r="E38" s="23">
        <f>IF(D37=Master!D33,2,0)</f>
        <v>0</v>
      </c>
      <c r="F38" s="108" t="str">
        <f>D37</f>
        <v>Germany</v>
      </c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8" t="s">
        <v>139</v>
      </c>
      <c r="O38" s="23">
        <f>IF(P37=Master!P33,2,0)</f>
        <v>2</v>
      </c>
      <c r="P38" s="112"/>
      <c r="Q38" s="7"/>
      <c r="R38" s="39" t="str">
        <f>D18</f>
        <v>Costa Rica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0"/>
      <c r="G39" s="7"/>
      <c r="H39" s="7"/>
      <c r="I39" s="7"/>
      <c r="J39" s="35"/>
      <c r="K39" s="7"/>
      <c r="L39" s="7"/>
      <c r="M39" s="7"/>
      <c r="N39" s="11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11" t="s">
        <v>12</v>
      </c>
      <c r="E40" s="23">
        <f>IF(D40=Master!D36,2,0)</f>
        <v>2</v>
      </c>
      <c r="F40" s="109"/>
      <c r="G40" s="7"/>
      <c r="H40" s="7"/>
      <c r="I40" s="7"/>
      <c r="J40" s="35"/>
      <c r="K40" s="7"/>
      <c r="L40" s="7"/>
      <c r="M40" s="7"/>
      <c r="N40" s="109"/>
      <c r="O40" s="23">
        <f>IF(P40=Master!P36,2,0)</f>
        <v>0</v>
      </c>
      <c r="P40" s="108" t="s">
        <v>139</v>
      </c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2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9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4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4</v>
      </c>
      <c r="O43" s="1">
        <f>SUM(O32:O40)</f>
        <v>6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21" t="s">
        <v>82</v>
      </c>
      <c r="C5" s="122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W41" sqref="W41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7" t="s">
        <v>30</v>
      </c>
      <c r="C1" s="88"/>
      <c r="D1" s="88"/>
      <c r="E1" s="88"/>
      <c r="F1" s="89"/>
      <c r="H1" s="7"/>
      <c r="J1" s="87" t="s">
        <v>44</v>
      </c>
      <c r="K1" s="88"/>
      <c r="L1" s="88"/>
      <c r="M1" s="88"/>
      <c r="N1" s="89"/>
      <c r="P1" s="87" t="s">
        <v>54</v>
      </c>
      <c r="Q1" s="88"/>
      <c r="R1" s="89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USA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Wales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96" t="s">
        <v>33</v>
      </c>
      <c r="C8" s="97"/>
      <c r="D8" s="97"/>
      <c r="E8" s="97"/>
      <c r="F8" s="98"/>
      <c r="G8" s="52"/>
      <c r="H8" s="55"/>
      <c r="I8" s="52"/>
      <c r="J8" s="96" t="s">
        <v>65</v>
      </c>
      <c r="K8" s="97"/>
      <c r="L8" s="97"/>
      <c r="M8" s="97"/>
      <c r="N8" s="98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Australia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Denmark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France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96" t="s">
        <v>36</v>
      </c>
      <c r="C15" s="97"/>
      <c r="D15" s="97"/>
      <c r="E15" s="97"/>
      <c r="F15" s="98"/>
      <c r="G15" s="52"/>
      <c r="H15" s="35"/>
      <c r="I15" s="52"/>
      <c r="J15" s="96" t="s">
        <v>66</v>
      </c>
      <c r="K15" s="97"/>
      <c r="L15" s="97"/>
      <c r="M15" s="97"/>
      <c r="N15" s="98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Germany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Costa Rica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96" t="s">
        <v>40</v>
      </c>
      <c r="C22" s="97"/>
      <c r="D22" s="97"/>
      <c r="E22" s="97"/>
      <c r="F22" s="98"/>
      <c r="G22" s="52"/>
      <c r="H22" s="35"/>
      <c r="I22" s="52"/>
      <c r="J22" s="96" t="s">
        <v>67</v>
      </c>
      <c r="K22" s="97"/>
      <c r="L22" s="97"/>
      <c r="M22" s="97"/>
      <c r="N22" s="98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23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23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24"/>
      <c r="E32" s="23">
        <f>IF(D31=Master!D27,2,0)</f>
        <v>0</v>
      </c>
      <c r="F32" s="123" t="s">
        <v>8</v>
      </c>
      <c r="G32" s="7"/>
      <c r="H32" s="7"/>
      <c r="I32" s="7"/>
      <c r="J32" s="7"/>
      <c r="K32" s="7"/>
      <c r="L32" s="7"/>
      <c r="M32" s="7"/>
      <c r="N32" s="123" t="s">
        <v>47</v>
      </c>
      <c r="O32" s="23">
        <f>IF(P31=Master!P27,2,0)</f>
        <v>0</v>
      </c>
      <c r="P32" s="124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5"/>
      <c r="G33" s="7"/>
      <c r="H33" s="7"/>
      <c r="I33" s="7"/>
      <c r="J33" s="7"/>
      <c r="K33" s="7"/>
      <c r="L33" s="7"/>
      <c r="M33" s="7"/>
      <c r="N33" s="12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23" t="s">
        <v>10</v>
      </c>
      <c r="E34" s="23">
        <f>IF(D34=Master!D30,2,0)</f>
        <v>0</v>
      </c>
      <c r="F34" s="124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24"/>
      <c r="O34" s="23">
        <f>IF(P34=Master!P30,2,0)</f>
        <v>0</v>
      </c>
      <c r="P34" s="123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24"/>
      <c r="E35" s="7"/>
      <c r="F35" s="35"/>
      <c r="G35" s="7"/>
      <c r="H35" s="123" t="s">
        <v>14</v>
      </c>
      <c r="I35" s="7"/>
      <c r="J35" s="7" t="s">
        <v>81</v>
      </c>
      <c r="K35" s="7"/>
      <c r="L35" s="123" t="s">
        <v>47</v>
      </c>
      <c r="M35" s="7"/>
      <c r="N35" s="35"/>
      <c r="O35" s="7"/>
      <c r="P35" s="124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5"/>
      <c r="I36" s="24">
        <f>IF(H35=Master!H31,6,0)</f>
        <v>0</v>
      </c>
      <c r="J36" s="36" t="s">
        <v>14</v>
      </c>
      <c r="K36" s="25">
        <f>IF(L35=Master!L31,6,0)</f>
        <v>0</v>
      </c>
      <c r="L36" s="12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6" t="s">
        <v>12</v>
      </c>
      <c r="E37" s="7"/>
      <c r="F37" s="35" t="s">
        <v>78</v>
      </c>
      <c r="G37" s="7"/>
      <c r="H37" s="124"/>
      <c r="I37" s="7"/>
      <c r="J37" s="7"/>
      <c r="K37" s="7"/>
      <c r="L37" s="124"/>
      <c r="M37" s="7"/>
      <c r="N37" s="35" t="s">
        <v>80</v>
      </c>
      <c r="O37" s="7"/>
      <c r="P37" s="123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7"/>
      <c r="E38" s="23">
        <f>IF(D37=Master!D33,2,0)</f>
        <v>0</v>
      </c>
      <c r="F38" s="128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23" t="s">
        <v>41</v>
      </c>
      <c r="O38" s="23">
        <f>IF(P37=Master!P33,2,0)</f>
        <v>0</v>
      </c>
      <c r="P38" s="124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9"/>
      <c r="G39" s="7"/>
      <c r="H39" s="7"/>
      <c r="I39" s="7"/>
      <c r="J39" s="7"/>
      <c r="K39" s="7"/>
      <c r="L39" s="7"/>
      <c r="M39" s="7"/>
      <c r="N39" s="12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23" t="s">
        <v>14</v>
      </c>
      <c r="E40" s="23">
        <f>IF(D40=Master!D36,2,0)</f>
        <v>0</v>
      </c>
      <c r="F40" s="130"/>
      <c r="G40" s="7"/>
      <c r="H40" s="7"/>
      <c r="I40" s="7"/>
      <c r="J40" s="7"/>
      <c r="K40" s="7"/>
      <c r="L40" s="7"/>
      <c r="M40" s="7"/>
      <c r="N40" s="124"/>
      <c r="O40" s="23">
        <f>IF(P40=Master!P36,2,0)</f>
        <v>0</v>
      </c>
      <c r="P40" s="123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2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24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B1" sqref="B1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31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31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31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31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part tiebreaker testing</vt:lpstr>
      <vt:lpstr>group 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2022-07-06T18:12:53Z</dcterms:modified>
</cp:coreProperties>
</file>