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joecollins/Desktop/documents/personal-projects/world-cup-heroku/excel docs/"/>
    </mc:Choice>
  </mc:AlternateContent>
  <xr:revisionPtr revIDLastSave="0" documentId="13_ncr:1_{E4229317-0112-7E4B-94A9-59A129A33562}" xr6:coauthVersionLast="47" xr6:coauthVersionMax="47" xr10:uidLastSave="{00000000-0000-0000-0000-000000000000}"/>
  <bookViews>
    <workbookView xWindow="0" yWindow="500" windowWidth="28800" windowHeight="15860" activeTab="5" xr2:uid="{00000000-000D-0000-FFFF-FFFF00000000}"/>
  </bookViews>
  <sheets>
    <sheet name="Master" sheetId="1" r:id="rId1"/>
    <sheet name="Joe" sheetId="2" r:id="rId2"/>
    <sheet name="Stan" sheetId="13" r:id="rId3"/>
    <sheet name="E" sheetId="8" r:id="rId4"/>
    <sheet name="Coach" sheetId="10" r:id="rId5"/>
    <sheet name="Kelly" sheetId="9" r:id="rId6"/>
    <sheet name="rules" sheetId="7" r:id="rId7"/>
    <sheet name="testing" sheetId="11" r:id="rId8"/>
    <sheet name="tiebreaker testing" sheetId="12" r:id="rId9"/>
  </sheets>
  <definedNames>
    <definedName name="_xlnm._FilterDatabase" localSheetId="8" hidden="1">'tiebreaker testing'!$A$1:$G$25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8" l="1"/>
  <c r="F11" i="8"/>
  <c r="F10" i="8"/>
  <c r="N25" i="2"/>
  <c r="N24" i="2"/>
  <c r="R41" i="13"/>
  <c r="R40" i="13"/>
  <c r="O40" i="13"/>
  <c r="E40" i="13"/>
  <c r="O38" i="13"/>
  <c r="M38" i="13"/>
  <c r="J38" i="13"/>
  <c r="J43" i="13" s="1"/>
  <c r="R8" i="13" s="1"/>
  <c r="G38" i="13"/>
  <c r="E38" i="13"/>
  <c r="K36" i="13"/>
  <c r="K43" i="13" s="1"/>
  <c r="I36" i="13"/>
  <c r="I43" i="13" s="1"/>
  <c r="R7" i="13" s="1"/>
  <c r="O34" i="13"/>
  <c r="M34" i="13"/>
  <c r="G34" i="13"/>
  <c r="E34" i="13"/>
  <c r="B34" i="13"/>
  <c r="O32" i="13"/>
  <c r="O43" i="13" s="1"/>
  <c r="E32" i="13"/>
  <c r="B31" i="13"/>
  <c r="L27" i="13"/>
  <c r="N27" i="13" s="1"/>
  <c r="D27" i="13"/>
  <c r="F27" i="13" s="1"/>
  <c r="L26" i="13"/>
  <c r="N26" i="13" s="1"/>
  <c r="D26" i="13"/>
  <c r="F26" i="13" s="1"/>
  <c r="L25" i="13"/>
  <c r="B41" i="13" s="1"/>
  <c r="D25" i="13"/>
  <c r="F25" i="13" s="1"/>
  <c r="L24" i="13"/>
  <c r="N24" i="13" s="1"/>
  <c r="D24" i="13"/>
  <c r="B40" i="13" s="1"/>
  <c r="L20" i="13"/>
  <c r="N20" i="13" s="1"/>
  <c r="D20" i="13"/>
  <c r="F20" i="13" s="1"/>
  <c r="L19" i="13"/>
  <c r="N19" i="13" s="1"/>
  <c r="D19" i="13"/>
  <c r="F19" i="13" s="1"/>
  <c r="L18" i="13"/>
  <c r="B38" i="13" s="1"/>
  <c r="D18" i="13"/>
  <c r="F18" i="13" s="1"/>
  <c r="L17" i="13"/>
  <c r="N17" i="13" s="1"/>
  <c r="D17" i="13"/>
  <c r="F17" i="13" s="1"/>
  <c r="L13" i="13"/>
  <c r="N13" i="13" s="1"/>
  <c r="D13" i="13"/>
  <c r="F13" i="13" s="1"/>
  <c r="L12" i="13"/>
  <c r="N12" i="13" s="1"/>
  <c r="D12" i="13"/>
  <c r="F12" i="13" s="1"/>
  <c r="L11" i="13"/>
  <c r="B35" i="13" s="1"/>
  <c r="D11" i="13"/>
  <c r="R35" i="13" s="1"/>
  <c r="L10" i="13"/>
  <c r="R34" i="13" s="1"/>
  <c r="D10" i="13"/>
  <c r="F10" i="13" s="1"/>
  <c r="L6" i="13"/>
  <c r="N6" i="13" s="1"/>
  <c r="D6" i="13"/>
  <c r="F6" i="13" s="1"/>
  <c r="N5" i="13"/>
  <c r="L5" i="13"/>
  <c r="F5" i="13"/>
  <c r="D5" i="13"/>
  <c r="N4" i="13"/>
  <c r="L4" i="13"/>
  <c r="B32" i="13" s="1"/>
  <c r="D4" i="13"/>
  <c r="R32" i="13" s="1"/>
  <c r="L3" i="13"/>
  <c r="N3" i="13" s="1"/>
  <c r="D3" i="13"/>
  <c r="F3" i="13" s="1"/>
  <c r="N18" i="2"/>
  <c r="N17" i="2"/>
  <c r="R41" i="8"/>
  <c r="R32" i="2"/>
  <c r="R41" i="9"/>
  <c r="R40" i="9"/>
  <c r="R38" i="9"/>
  <c r="R37" i="9"/>
  <c r="R35" i="9"/>
  <c r="R34" i="9"/>
  <c r="R32" i="9"/>
  <c r="R31" i="9"/>
  <c r="B41" i="9"/>
  <c r="B40" i="9"/>
  <c r="B38" i="9"/>
  <c r="B37" i="9"/>
  <c r="B35" i="9"/>
  <c r="B34" i="9"/>
  <c r="B32" i="9"/>
  <c r="B31" i="9"/>
  <c r="R41" i="10"/>
  <c r="R40" i="10"/>
  <c r="R38" i="10"/>
  <c r="R37" i="10"/>
  <c r="R35" i="10"/>
  <c r="R34" i="10"/>
  <c r="R32" i="10"/>
  <c r="R31" i="10"/>
  <c r="B41" i="10"/>
  <c r="B40" i="10"/>
  <c r="B37" i="10"/>
  <c r="B38" i="10"/>
  <c r="B35" i="10"/>
  <c r="B34" i="10"/>
  <c r="B32" i="10"/>
  <c r="B31" i="10"/>
  <c r="B31" i="8"/>
  <c r="D24" i="8"/>
  <c r="F5" i="8"/>
  <c r="F6" i="8"/>
  <c r="F13" i="8"/>
  <c r="N25" i="8"/>
  <c r="L25" i="8"/>
  <c r="N26" i="8"/>
  <c r="N18" i="8"/>
  <c r="N24" i="8"/>
  <c r="N17" i="8"/>
  <c r="N20" i="8"/>
  <c r="F3" i="8"/>
  <c r="D24" i="2"/>
  <c r="D25" i="2"/>
  <c r="D26" i="2"/>
  <c r="D27" i="2"/>
  <c r="D17" i="2"/>
  <c r="D18" i="2"/>
  <c r="D19" i="2"/>
  <c r="D20" i="2"/>
  <c r="D10" i="2"/>
  <c r="B34" i="2" s="1"/>
  <c r="D11" i="2"/>
  <c r="D12" i="2"/>
  <c r="D13" i="2"/>
  <c r="D3" i="2"/>
  <c r="D4" i="2"/>
  <c r="D5" i="2"/>
  <c r="D6" i="2"/>
  <c r="L3" i="2"/>
  <c r="R31" i="2" s="1"/>
  <c r="L4" i="2"/>
  <c r="L5" i="2"/>
  <c r="L6" i="2"/>
  <c r="L10" i="2"/>
  <c r="L11" i="2"/>
  <c r="L12" i="2"/>
  <c r="L13" i="2"/>
  <c r="L17" i="2"/>
  <c r="L18" i="2"/>
  <c r="L19" i="2"/>
  <c r="L20" i="2"/>
  <c r="L24" i="2"/>
  <c r="L25" i="2"/>
  <c r="L26" i="2"/>
  <c r="N26" i="2" s="1"/>
  <c r="L27" i="2"/>
  <c r="N27" i="2" s="1"/>
  <c r="F25" i="2"/>
  <c r="N20" i="2"/>
  <c r="D3" i="8"/>
  <c r="D4" i="8"/>
  <c r="D5" i="8"/>
  <c r="D6" i="8"/>
  <c r="D10" i="8"/>
  <c r="D11" i="8"/>
  <c r="D12" i="8"/>
  <c r="D13" i="8"/>
  <c r="D17" i="8"/>
  <c r="D18" i="8"/>
  <c r="D19" i="8"/>
  <c r="D20" i="8"/>
  <c r="D25" i="8"/>
  <c r="D26" i="8"/>
  <c r="D27" i="8"/>
  <c r="L24" i="8"/>
  <c r="L26" i="8"/>
  <c r="L27" i="8"/>
  <c r="L17" i="8"/>
  <c r="L18" i="8"/>
  <c r="B38" i="8" s="1"/>
  <c r="L19" i="8"/>
  <c r="L20" i="8"/>
  <c r="L10" i="8"/>
  <c r="L11" i="8"/>
  <c r="L12" i="8"/>
  <c r="L13" i="8"/>
  <c r="L3" i="8"/>
  <c r="L4" i="8"/>
  <c r="B32" i="8" s="1"/>
  <c r="L5" i="8"/>
  <c r="L6" i="8"/>
  <c r="N27" i="8"/>
  <c r="D3" i="10"/>
  <c r="D4" i="10"/>
  <c r="D5" i="10"/>
  <c r="D6" i="10"/>
  <c r="D10" i="10"/>
  <c r="D11" i="10"/>
  <c r="D12" i="10"/>
  <c r="D13" i="10"/>
  <c r="D17" i="10"/>
  <c r="D18" i="10"/>
  <c r="D19" i="10"/>
  <c r="D20" i="10"/>
  <c r="D24" i="10"/>
  <c r="D25" i="10"/>
  <c r="D26" i="10"/>
  <c r="D27" i="10"/>
  <c r="L24" i="10"/>
  <c r="L25" i="10"/>
  <c r="N24" i="10" s="1"/>
  <c r="L26" i="10"/>
  <c r="L27" i="10"/>
  <c r="L17" i="10"/>
  <c r="L18" i="10"/>
  <c r="L19" i="10"/>
  <c r="L20" i="10"/>
  <c r="L10" i="10"/>
  <c r="L11" i="10"/>
  <c r="L12" i="10"/>
  <c r="L13" i="10"/>
  <c r="L3" i="10"/>
  <c r="L4" i="10"/>
  <c r="L5" i="10"/>
  <c r="L6" i="10"/>
  <c r="R40" i="8"/>
  <c r="R38" i="8"/>
  <c r="R37" i="8"/>
  <c r="R35" i="8"/>
  <c r="R34" i="8"/>
  <c r="R32" i="8"/>
  <c r="R31" i="8"/>
  <c r="B41" i="8"/>
  <c r="B40" i="8"/>
  <c r="B37" i="8"/>
  <c r="B35" i="8"/>
  <c r="B34" i="8"/>
  <c r="R41" i="2"/>
  <c r="R40" i="2"/>
  <c r="R38" i="2"/>
  <c r="R37" i="2"/>
  <c r="R35" i="2"/>
  <c r="R34" i="2"/>
  <c r="B41" i="2"/>
  <c r="B40" i="2"/>
  <c r="B38" i="2"/>
  <c r="B37" i="2"/>
  <c r="B35" i="2"/>
  <c r="B32" i="2"/>
  <c r="B31" i="2"/>
  <c r="R37" i="1"/>
  <c r="R36" i="1"/>
  <c r="R34" i="1"/>
  <c r="R33" i="1"/>
  <c r="R31" i="1"/>
  <c r="R30" i="1"/>
  <c r="R28" i="1"/>
  <c r="R27" i="1"/>
  <c r="B37" i="1"/>
  <c r="B36" i="1"/>
  <c r="B34" i="1"/>
  <c r="B33" i="1"/>
  <c r="B31" i="1"/>
  <c r="B30" i="1"/>
  <c r="B28" i="1"/>
  <c r="B27" i="1"/>
  <c r="H3" i="12"/>
  <c r="I3" i="12"/>
  <c r="H4" i="12"/>
  <c r="I4" i="12"/>
  <c r="H5" i="12"/>
  <c r="I5" i="12"/>
  <c r="H6" i="12"/>
  <c r="I6" i="12"/>
  <c r="H7" i="12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" i="12"/>
  <c r="M43" i="13" l="1"/>
  <c r="G43" i="13"/>
  <c r="E43" i="13"/>
  <c r="R5" i="13" s="1"/>
  <c r="F4" i="13"/>
  <c r="R3" i="13" s="1"/>
  <c r="B37" i="13"/>
  <c r="R38" i="13"/>
  <c r="N18" i="13"/>
  <c r="F24" i="13"/>
  <c r="R31" i="13"/>
  <c r="R37" i="13"/>
  <c r="N11" i="13"/>
  <c r="N25" i="13"/>
  <c r="N10" i="13"/>
  <c r="F11" i="13"/>
  <c r="I2" i="12"/>
  <c r="R6" i="13" l="1"/>
  <c r="R9" i="13"/>
  <c r="L6" i="1" s="1"/>
  <c r="L27" i="11"/>
  <c r="N27" i="11" s="1"/>
  <c r="D27" i="11"/>
  <c r="F27" i="11" s="1"/>
  <c r="L26" i="11"/>
  <c r="N26" i="11" s="1"/>
  <c r="D26" i="11"/>
  <c r="F26" i="11" s="1"/>
  <c r="L25" i="11"/>
  <c r="D25" i="11"/>
  <c r="F25" i="11" s="1"/>
  <c r="L24" i="11"/>
  <c r="D24" i="11"/>
  <c r="F24" i="11" s="1"/>
  <c r="L20" i="11"/>
  <c r="N20" i="11" s="1"/>
  <c r="D20" i="11"/>
  <c r="F20" i="11" s="1"/>
  <c r="L19" i="11"/>
  <c r="N19" i="11" s="1"/>
  <c r="D19" i="11"/>
  <c r="F19" i="11" s="1"/>
  <c r="L18" i="11"/>
  <c r="N18" i="11" s="1"/>
  <c r="D18" i="11"/>
  <c r="F18" i="11" s="1"/>
  <c r="L17" i="11"/>
  <c r="D17" i="11"/>
  <c r="F17" i="11" s="1"/>
  <c r="L13" i="11"/>
  <c r="N13" i="11" s="1"/>
  <c r="D13" i="11"/>
  <c r="F13" i="11" s="1"/>
  <c r="L12" i="11"/>
  <c r="N12" i="11" s="1"/>
  <c r="D12" i="11"/>
  <c r="F12" i="11" s="1"/>
  <c r="L11" i="11"/>
  <c r="D11" i="11"/>
  <c r="F11" i="11" s="1"/>
  <c r="L10" i="11"/>
  <c r="D10" i="11"/>
  <c r="L6" i="11"/>
  <c r="N6" i="11" s="1"/>
  <c r="D6" i="11"/>
  <c r="F6" i="11" s="1"/>
  <c r="L5" i="11"/>
  <c r="N5" i="11" s="1"/>
  <c r="D5" i="11"/>
  <c r="F5" i="11" s="1"/>
  <c r="L4" i="11"/>
  <c r="N4" i="11" s="1"/>
  <c r="D4" i="11"/>
  <c r="F4" i="11" s="1"/>
  <c r="L3" i="11"/>
  <c r="N3" i="11" s="1"/>
  <c r="D3" i="11"/>
  <c r="F3" i="11" s="1"/>
  <c r="AC27" i="11"/>
  <c r="W27" i="11"/>
  <c r="W2" i="11"/>
  <c r="AC10" i="11"/>
  <c r="AC11" i="11"/>
  <c r="AC12" i="11"/>
  <c r="AC13" i="11"/>
  <c r="AC17" i="11"/>
  <c r="AC18" i="11"/>
  <c r="AC19" i="11"/>
  <c r="AC20" i="11"/>
  <c r="AC24" i="11"/>
  <c r="AC25" i="11"/>
  <c r="AC26" i="11"/>
  <c r="AC4" i="11"/>
  <c r="AC5" i="11"/>
  <c r="AC6" i="11"/>
  <c r="AC3" i="11"/>
  <c r="Y4" i="11"/>
  <c r="Y5" i="11"/>
  <c r="Y6" i="11"/>
  <c r="Y10" i="11"/>
  <c r="Y11" i="11"/>
  <c r="Y12" i="11"/>
  <c r="Y13" i="11"/>
  <c r="Y17" i="11"/>
  <c r="Y18" i="11"/>
  <c r="Y19" i="11"/>
  <c r="Y20" i="11"/>
  <c r="Y24" i="11"/>
  <c r="Y25" i="11"/>
  <c r="Y26" i="11"/>
  <c r="Y27" i="11"/>
  <c r="Y3" i="11"/>
  <c r="W26" i="11"/>
  <c r="W25" i="11"/>
  <c r="W24" i="11"/>
  <c r="W20" i="11"/>
  <c r="W19" i="11"/>
  <c r="W18" i="11"/>
  <c r="W17" i="11"/>
  <c r="O40" i="11"/>
  <c r="E40" i="11"/>
  <c r="O38" i="11"/>
  <c r="M38" i="11"/>
  <c r="J38" i="11"/>
  <c r="J43" i="11" s="1"/>
  <c r="R8" i="11" s="1"/>
  <c r="G38" i="11"/>
  <c r="E38" i="11"/>
  <c r="K36" i="11"/>
  <c r="K43" i="11" s="1"/>
  <c r="I36" i="11"/>
  <c r="I43" i="11" s="1"/>
  <c r="O34" i="11"/>
  <c r="M34" i="11"/>
  <c r="G34" i="11"/>
  <c r="E34" i="11"/>
  <c r="O32" i="11"/>
  <c r="E32" i="11"/>
  <c r="W13" i="11"/>
  <c r="W12" i="11"/>
  <c r="W11" i="11"/>
  <c r="W10" i="11"/>
  <c r="W6" i="11"/>
  <c r="W5" i="11"/>
  <c r="W4" i="11"/>
  <c r="W3" i="11"/>
  <c r="O40" i="10"/>
  <c r="E40" i="10"/>
  <c r="O38" i="10"/>
  <c r="M38" i="10"/>
  <c r="J38" i="10"/>
  <c r="J43" i="10" s="1"/>
  <c r="R8" i="10" s="1"/>
  <c r="G38" i="10"/>
  <c r="E38" i="10"/>
  <c r="K36" i="10"/>
  <c r="K43" i="10" s="1"/>
  <c r="I36" i="10"/>
  <c r="I43" i="10" s="1"/>
  <c r="O34" i="10"/>
  <c r="M34" i="10"/>
  <c r="G34" i="10"/>
  <c r="E34" i="10"/>
  <c r="O32" i="10"/>
  <c r="E32" i="10"/>
  <c r="N27" i="10"/>
  <c r="F27" i="10"/>
  <c r="N26" i="10"/>
  <c r="F26" i="10"/>
  <c r="N20" i="10"/>
  <c r="F20" i="10"/>
  <c r="N19" i="10"/>
  <c r="F19" i="10"/>
  <c r="N17" i="10"/>
  <c r="F17" i="10"/>
  <c r="N13" i="10"/>
  <c r="F13" i="10"/>
  <c r="N12" i="10"/>
  <c r="F12" i="10"/>
  <c r="F10" i="10"/>
  <c r="N6" i="10"/>
  <c r="F6" i="10"/>
  <c r="N5" i="10"/>
  <c r="F5" i="10"/>
  <c r="N3" i="10"/>
  <c r="F3" i="10"/>
  <c r="O40" i="9"/>
  <c r="E40" i="9"/>
  <c r="O38" i="9"/>
  <c r="M38" i="9"/>
  <c r="J38" i="9"/>
  <c r="J43" i="9" s="1"/>
  <c r="R8" i="9" s="1"/>
  <c r="G38" i="9"/>
  <c r="E38" i="9"/>
  <c r="K36" i="9"/>
  <c r="K43" i="9" s="1"/>
  <c r="I36" i="9"/>
  <c r="I43" i="9" s="1"/>
  <c r="O34" i="9"/>
  <c r="M34" i="9"/>
  <c r="G34" i="9"/>
  <c r="E34" i="9"/>
  <c r="O32" i="9"/>
  <c r="E32" i="9"/>
  <c r="L27" i="9"/>
  <c r="N27" i="9" s="1"/>
  <c r="D27" i="9"/>
  <c r="F27" i="9" s="1"/>
  <c r="L26" i="9"/>
  <c r="N26" i="9" s="1"/>
  <c r="D26" i="9"/>
  <c r="F26" i="9" s="1"/>
  <c r="L25" i="9"/>
  <c r="D25" i="9"/>
  <c r="L24" i="9"/>
  <c r="D24" i="9"/>
  <c r="F24" i="9" s="1"/>
  <c r="L20" i="9"/>
  <c r="N20" i="9" s="1"/>
  <c r="D20" i="9"/>
  <c r="F20" i="9" s="1"/>
  <c r="L19" i="9"/>
  <c r="N19" i="9" s="1"/>
  <c r="D19" i="9"/>
  <c r="F19" i="9" s="1"/>
  <c r="L18" i="9"/>
  <c r="D18" i="9"/>
  <c r="L17" i="9"/>
  <c r="N17" i="9" s="1"/>
  <c r="D17" i="9"/>
  <c r="F17" i="9" s="1"/>
  <c r="L13" i="9"/>
  <c r="N13" i="9" s="1"/>
  <c r="D13" i="9"/>
  <c r="F13" i="9" s="1"/>
  <c r="L12" i="9"/>
  <c r="N12" i="9" s="1"/>
  <c r="D12" i="9"/>
  <c r="F12" i="9" s="1"/>
  <c r="L11" i="9"/>
  <c r="D11" i="9"/>
  <c r="L10" i="9"/>
  <c r="N10" i="9" s="1"/>
  <c r="D10" i="9"/>
  <c r="L6" i="9"/>
  <c r="N6" i="9" s="1"/>
  <c r="D6" i="9"/>
  <c r="F6" i="9" s="1"/>
  <c r="L5" i="9"/>
  <c r="N5" i="9" s="1"/>
  <c r="D5" i="9"/>
  <c r="F5" i="9" s="1"/>
  <c r="L4" i="9"/>
  <c r="D4" i="9"/>
  <c r="L3" i="9"/>
  <c r="N3" i="9" s="1"/>
  <c r="D3" i="9"/>
  <c r="F3" i="9" s="1"/>
  <c r="O40" i="8"/>
  <c r="E40" i="8"/>
  <c r="O38" i="8"/>
  <c r="M38" i="8"/>
  <c r="J38" i="8"/>
  <c r="J43" i="8" s="1"/>
  <c r="R8" i="8" s="1"/>
  <c r="G38" i="8"/>
  <c r="E38" i="8"/>
  <c r="K36" i="8"/>
  <c r="K43" i="8" s="1"/>
  <c r="I36" i="8"/>
  <c r="I43" i="8" s="1"/>
  <c r="O34" i="8"/>
  <c r="M34" i="8"/>
  <c r="G34" i="8"/>
  <c r="E34" i="8"/>
  <c r="O32" i="8"/>
  <c r="E32" i="8"/>
  <c r="F27" i="8"/>
  <c r="F26" i="8"/>
  <c r="F24" i="8"/>
  <c r="F20" i="8"/>
  <c r="N19" i="8"/>
  <c r="F19" i="8"/>
  <c r="N13" i="8"/>
  <c r="N12" i="8"/>
  <c r="F12" i="8"/>
  <c r="N6" i="8"/>
  <c r="N5" i="8"/>
  <c r="K36" i="2"/>
  <c r="M38" i="2"/>
  <c r="M34" i="2"/>
  <c r="O40" i="2"/>
  <c r="O38" i="2"/>
  <c r="O34" i="2"/>
  <c r="O32" i="2"/>
  <c r="J38" i="2"/>
  <c r="I36" i="2"/>
  <c r="G38" i="2"/>
  <c r="G34" i="2"/>
  <c r="E40" i="2"/>
  <c r="E38" i="2"/>
  <c r="E34" i="2"/>
  <c r="E32" i="2"/>
  <c r="F4" i="2"/>
  <c r="G43" i="11" l="1"/>
  <c r="N11" i="8"/>
  <c r="N4" i="9"/>
  <c r="N4" i="10"/>
  <c r="F25" i="10"/>
  <c r="F25" i="9"/>
  <c r="F25" i="8"/>
  <c r="F18" i="9"/>
  <c r="F18" i="10"/>
  <c r="F11" i="10"/>
  <c r="F3" i="2"/>
  <c r="F4" i="10"/>
  <c r="F4" i="9"/>
  <c r="N24" i="11"/>
  <c r="N3" i="8"/>
  <c r="R7" i="10"/>
  <c r="N11" i="11"/>
  <c r="N25" i="11"/>
  <c r="F11" i="9"/>
  <c r="M43" i="11"/>
  <c r="R6" i="11" s="1"/>
  <c r="R7" i="11"/>
  <c r="N17" i="11"/>
  <c r="O43" i="11"/>
  <c r="F10" i="11"/>
  <c r="N11" i="9"/>
  <c r="N10" i="10"/>
  <c r="N18" i="9"/>
  <c r="F24" i="10"/>
  <c r="N10" i="11"/>
  <c r="N11" i="10"/>
  <c r="N25" i="10"/>
  <c r="N4" i="8"/>
  <c r="N18" i="10"/>
  <c r="M43" i="10"/>
  <c r="E43" i="11"/>
  <c r="G43" i="9"/>
  <c r="E43" i="10"/>
  <c r="M43" i="9"/>
  <c r="O43" i="9"/>
  <c r="E43" i="9"/>
  <c r="G43" i="10"/>
  <c r="O43" i="10"/>
  <c r="G43" i="8"/>
  <c r="E43" i="8"/>
  <c r="M43" i="8"/>
  <c r="O43" i="8"/>
  <c r="N10" i="8"/>
  <c r="R7" i="9"/>
  <c r="F10" i="9"/>
  <c r="R7" i="8"/>
  <c r="K43" i="2"/>
  <c r="J43" i="2"/>
  <c r="R8" i="2" s="1"/>
  <c r="I43" i="2"/>
  <c r="F6" i="2"/>
  <c r="N19" i="2"/>
  <c r="N13" i="2"/>
  <c r="N12" i="2"/>
  <c r="N10" i="2"/>
  <c r="N6" i="2"/>
  <c r="N5" i="2"/>
  <c r="N3" i="2"/>
  <c r="F27" i="2"/>
  <c r="F26" i="2"/>
  <c r="F24" i="2"/>
  <c r="F20" i="2"/>
  <c r="F19" i="2"/>
  <c r="F17" i="2"/>
  <c r="F13" i="2"/>
  <c r="F12" i="2"/>
  <c r="F10" i="2"/>
  <c r="F5" i="2"/>
  <c r="N4" i="2" l="1"/>
  <c r="F18" i="2"/>
  <c r="R3" i="11"/>
  <c r="R3" i="8"/>
  <c r="R6" i="8"/>
  <c r="R5" i="11"/>
  <c r="R6" i="10"/>
  <c r="R3" i="10"/>
  <c r="N11" i="2"/>
  <c r="R6" i="9"/>
  <c r="F11" i="2"/>
  <c r="R3" i="9"/>
  <c r="R5" i="10"/>
  <c r="R5" i="9"/>
  <c r="R5" i="8"/>
  <c r="R7" i="2"/>
  <c r="O43" i="2"/>
  <c r="M43" i="2"/>
  <c r="G43" i="2"/>
  <c r="E43" i="2"/>
  <c r="R9" i="11" l="1"/>
  <c r="R9" i="8"/>
  <c r="L3" i="1" s="1"/>
  <c r="R3" i="2"/>
  <c r="R9" i="10"/>
  <c r="L4" i="1" s="1"/>
  <c r="R9" i="9"/>
  <c r="L5" i="1" s="1"/>
  <c r="R5" i="2"/>
  <c r="R6" i="2"/>
  <c r="R9" i="2" l="1"/>
  <c r="L2" i="1" s="1"/>
</calcChain>
</file>

<file path=xl/sharedStrings.xml><?xml version="1.0" encoding="utf-8"?>
<sst xmlns="http://schemas.openxmlformats.org/spreadsheetml/2006/main" count="978" uniqueCount="144">
  <si>
    <t>A1</t>
  </si>
  <si>
    <t>B2</t>
  </si>
  <si>
    <t>C1</t>
  </si>
  <si>
    <t>D2</t>
  </si>
  <si>
    <t>E1</t>
  </si>
  <si>
    <t>F2</t>
  </si>
  <si>
    <t>G1</t>
  </si>
  <si>
    <t>H2</t>
  </si>
  <si>
    <t>Uruguay</t>
  </si>
  <si>
    <t>Spain</t>
  </si>
  <si>
    <t>France</t>
  </si>
  <si>
    <t>Nigeria</t>
  </si>
  <si>
    <t>Brasil</t>
  </si>
  <si>
    <t>Mexico</t>
  </si>
  <si>
    <t>Belgium</t>
  </si>
  <si>
    <t>Colombia</t>
  </si>
  <si>
    <t>B1</t>
  </si>
  <si>
    <t>A2</t>
  </si>
  <si>
    <t>D1</t>
  </si>
  <si>
    <t>C2</t>
  </si>
  <si>
    <t>F1</t>
  </si>
  <si>
    <t>E2</t>
  </si>
  <si>
    <t>H1</t>
  </si>
  <si>
    <t>G2</t>
  </si>
  <si>
    <t>Portugal</t>
  </si>
  <si>
    <t>Argentina</t>
  </si>
  <si>
    <t>Peru</t>
  </si>
  <si>
    <t>Germany</t>
  </si>
  <si>
    <t>Poland</t>
  </si>
  <si>
    <t>Tunisia</t>
  </si>
  <si>
    <t>Group A</t>
  </si>
  <si>
    <t>Russia</t>
  </si>
  <si>
    <t>Egypt</t>
  </si>
  <si>
    <t>Group C</t>
  </si>
  <si>
    <t>Denmark</t>
  </si>
  <si>
    <t>Australia</t>
  </si>
  <si>
    <t>Group E</t>
  </si>
  <si>
    <t>Switz</t>
  </si>
  <si>
    <t>Costa Rica</t>
  </si>
  <si>
    <t>Serbia</t>
  </si>
  <si>
    <t>Group G</t>
  </si>
  <si>
    <t>England</t>
  </si>
  <si>
    <t>Panama</t>
  </si>
  <si>
    <t>Saudi Arabia</t>
  </si>
  <si>
    <t>Group B</t>
  </si>
  <si>
    <t>Iran</t>
  </si>
  <si>
    <t>Morocco</t>
  </si>
  <si>
    <t>Croatia</t>
  </si>
  <si>
    <t>Iceland</t>
  </si>
  <si>
    <t>Sweden</t>
  </si>
  <si>
    <t>S. Korea</t>
  </si>
  <si>
    <t>Senegal</t>
  </si>
  <si>
    <t>Japan</t>
  </si>
  <si>
    <t>Group Stage</t>
  </si>
  <si>
    <t>Points</t>
  </si>
  <si>
    <t>Round of 16</t>
  </si>
  <si>
    <t>Quarters</t>
  </si>
  <si>
    <t>Semis</t>
  </si>
  <si>
    <t>Final</t>
  </si>
  <si>
    <t>Champion</t>
  </si>
  <si>
    <t>Prediction</t>
  </si>
  <si>
    <t>Correct</t>
  </si>
  <si>
    <t>Total</t>
  </si>
  <si>
    <t>Joe</t>
  </si>
  <si>
    <t>Leaderboard</t>
  </si>
  <si>
    <t>Group D</t>
  </si>
  <si>
    <t>Group F</t>
  </si>
  <si>
    <t>Group H</t>
  </si>
  <si>
    <t>Goal Tiebreaker</t>
  </si>
  <si>
    <t>Q1</t>
  </si>
  <si>
    <t>Q2</t>
  </si>
  <si>
    <t>Q3</t>
  </si>
  <si>
    <t>Q4</t>
  </si>
  <si>
    <t>Q5</t>
  </si>
  <si>
    <t>Q6</t>
  </si>
  <si>
    <t>Q7</t>
  </si>
  <si>
    <t>Q8</t>
  </si>
  <si>
    <t>S1</t>
  </si>
  <si>
    <t>S2</t>
  </si>
  <si>
    <t>S3</t>
  </si>
  <si>
    <t>S4</t>
  </si>
  <si>
    <t xml:space="preserve">Champ </t>
  </si>
  <si>
    <t>scoring table</t>
  </si>
  <si>
    <t>picked correct team to win group - 3 pts</t>
  </si>
  <si>
    <t>picked correct 2nd place finisher - 2 pts</t>
  </si>
  <si>
    <t>picked correct team to advance out of group, but not in correct 1/2 spot - 1pt</t>
  </si>
  <si>
    <t>picked correct placement for 3/4 position - 1 pt</t>
  </si>
  <si>
    <r>
      <rPr>
        <b/>
        <sz val="12"/>
        <color theme="1"/>
        <rFont val="Calibri"/>
        <family val="2"/>
        <scheme val="minor"/>
      </rPr>
      <t xml:space="preserve">Group Stage Point System
</t>
    </r>
    <r>
      <rPr>
        <sz val="12"/>
        <color theme="1"/>
        <rFont val="Calibri"/>
        <family val="2"/>
        <scheme val="minor"/>
      </rPr>
      <t>1 point awarded for each team's correct prediction placement in the group.</t>
    </r>
    <r>
      <rPr>
        <b/>
        <sz val="12"/>
        <color theme="1"/>
        <rFont val="Calibri"/>
        <family val="2"/>
        <scheme val="minor"/>
      </rPr>
      <t xml:space="preserve">
</t>
    </r>
    <r>
      <rPr>
        <strike/>
        <sz val="11"/>
        <rFont val="Calibri"/>
        <family val="2"/>
        <scheme val="minor"/>
      </rPr>
      <t xml:space="preserve">
</t>
    </r>
    <r>
      <rPr>
        <sz val="11"/>
        <rFont val="Calibri (Body)"/>
      </rPr>
      <t>Bonus Points will be  awarded for selecting the correct teams to advance out of the group:
2  bonus points  (blue) awarded if you slected the correct group winner.
1  bonus point  (yellow) awarded if you slected the correct team to finish 2nd in the group.
1  bonus point  (orange) awarded if you slected the correct team to advance out of the group, but did not have them in the correct 1/2 finishing position.</t>
    </r>
  </si>
  <si>
    <r>
      <rPr>
        <b/>
        <sz val="12"/>
        <rFont val="Calibri"/>
        <family val="2"/>
        <scheme val="minor"/>
      </rPr>
      <t xml:space="preserve">Knockout Stage Point System
</t>
    </r>
    <r>
      <rPr>
        <sz val="11"/>
        <rFont val="Calibri"/>
        <family val="2"/>
        <scheme val="minor"/>
      </rPr>
      <t xml:space="preserve">
</t>
    </r>
    <r>
      <rPr>
        <sz val="11"/>
        <rFont val="Calibri (Body)"/>
      </rPr>
      <t xml:space="preserve">2 </t>
    </r>
    <r>
      <rPr>
        <sz val="11"/>
        <rFont val="Calibri"/>
        <family val="2"/>
        <scheme val="minor"/>
      </rPr>
      <t xml:space="preserve">points for each team you choose correctly to advance to the quarter finals.
</t>
    </r>
    <r>
      <rPr>
        <sz val="11"/>
        <rFont val="Calibri (Body)"/>
      </rPr>
      <t>4</t>
    </r>
    <r>
      <rPr>
        <sz val="11"/>
        <rFont val="Calibri"/>
        <family val="2"/>
        <scheme val="minor"/>
      </rPr>
      <t xml:space="preserve"> points for each team you choose correctly to advance to the semi finals.
</t>
    </r>
    <r>
      <rPr>
        <sz val="11"/>
        <rFont val="Calibri (Body)"/>
      </rPr>
      <t>6</t>
    </r>
    <r>
      <rPr>
        <sz val="11"/>
        <rFont val="Calibri"/>
        <family val="2"/>
        <scheme val="minor"/>
      </rPr>
      <t xml:space="preserve"> points for each team you choose correctly to advance to the final.
</t>
    </r>
    <r>
      <rPr>
        <sz val="11"/>
        <rFont val="Calibri (Body)"/>
      </rPr>
      <t>10</t>
    </r>
    <r>
      <rPr>
        <sz val="11"/>
        <rFont val="Calibri"/>
        <family val="2"/>
        <scheme val="minor"/>
      </rPr>
      <t xml:space="preserve"> points if you pick the correct Euro winner.</t>
    </r>
  </si>
  <si>
    <r>
      <rPr>
        <b/>
        <sz val="12"/>
        <color theme="1"/>
        <rFont val="Calibri"/>
        <family val="2"/>
        <scheme val="minor"/>
      </rPr>
      <t>Rules:</t>
    </r>
    <r>
      <rPr>
        <sz val="11"/>
        <color theme="1"/>
        <rFont val="Calibri"/>
        <family val="2"/>
        <scheme val="minor"/>
      </rPr>
      <t xml:space="preserve">
There are 2 stages:
Stage 1 - Group Stage - pick where you think each team will finish in their respective Groups
Stage 2 - Knockout Stage -  complete a  bracket. </t>
    </r>
  </si>
  <si>
    <t>E</t>
  </si>
  <si>
    <t>Coach</t>
  </si>
  <si>
    <t>Kelly</t>
  </si>
  <si>
    <t>A</t>
  </si>
  <si>
    <t>B</t>
  </si>
  <si>
    <t>C</t>
  </si>
  <si>
    <t>G</t>
  </si>
  <si>
    <t>D</t>
  </si>
  <si>
    <t>F</t>
  </si>
  <si>
    <t>H</t>
  </si>
  <si>
    <t>R16_Left</t>
  </si>
  <si>
    <t>Q_Left</t>
  </si>
  <si>
    <t>S_Left</t>
  </si>
  <si>
    <t>F_Left</t>
  </si>
  <si>
    <t>Champ</t>
  </si>
  <si>
    <t>F_Right</t>
  </si>
  <si>
    <t>S_Right</t>
  </si>
  <si>
    <t>Q_Right</t>
  </si>
  <si>
    <t>R16_Right</t>
  </si>
  <si>
    <t>scenario</t>
  </si>
  <si>
    <t>winner</t>
  </si>
  <si>
    <t>part 1</t>
  </si>
  <si>
    <t>part 2</t>
  </si>
  <si>
    <t>n/a</t>
  </si>
  <si>
    <t>throw error</t>
  </si>
  <si>
    <t>both totals are over the actual total</t>
  </si>
  <si>
    <t>both totals are under the actual total</t>
  </si>
  <si>
    <t>part 1 total is under, part 2 is over</t>
  </si>
  <si>
    <t>part 1 total is exact, part 2 total is under</t>
  </si>
  <si>
    <t>part 2 total is exact, part 1 total is under</t>
  </si>
  <si>
    <t>part 1 total is exact, part 2 total is over</t>
  </si>
  <si>
    <t>part 2 total is exact, part 1 total is over</t>
  </si>
  <si>
    <t>part 2 total is under, part 1 is over</t>
  </si>
  <si>
    <t>part 1 is closer to actual total</t>
  </si>
  <si>
    <t>part 2 is closer to actual total</t>
  </si>
  <si>
    <t>both parts have the same tiebreaker score</t>
  </si>
  <si>
    <t>actual total goals</t>
  </si>
  <si>
    <t>part 1 total goals</t>
  </si>
  <si>
    <t>part 2 total goals</t>
  </si>
  <si>
    <t>test written?</t>
  </si>
  <si>
    <t>scenario #</t>
  </si>
  <si>
    <t>part1</t>
  </si>
  <si>
    <t>part2</t>
  </si>
  <si>
    <t>Qatar</t>
  </si>
  <si>
    <t>Ecuador</t>
  </si>
  <si>
    <t>Netherlands</t>
  </si>
  <si>
    <t>Italy</t>
  </si>
  <si>
    <t>Cameroon</t>
  </si>
  <si>
    <t>USA</t>
  </si>
  <si>
    <t>Canada</t>
  </si>
  <si>
    <t>Ghana</t>
  </si>
  <si>
    <t>Korea Republic</t>
  </si>
  <si>
    <t>Senagal</t>
  </si>
  <si>
    <t>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</si>
</sst>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 (Body)"/>
    </font>
    <font>
      <strike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D9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D2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/>
    <xf numFmtId="0" fontId="2" fillId="0" borderId="31" xfId="0" applyFont="1" applyBorder="1" applyAlignment="1">
      <alignment horizontal="center" vertical="center"/>
    </xf>
    <xf numFmtId="0" fontId="0" fillId="0" borderId="3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zoomScale="115" zoomScaleNormal="80" workbookViewId="0">
      <selection activeCell="F10" sqref="F10"/>
    </sheetView>
  </sheetViews>
  <sheetFormatPr baseColWidth="10" defaultColWidth="8.83203125" defaultRowHeight="15" x14ac:dyDescent="0.2"/>
  <cols>
    <col min="1" max="1" width="3.1640625" style="1" customWidth="1"/>
    <col min="2" max="2" width="12.6640625" style="1" customWidth="1"/>
    <col min="3" max="3" width="3.1640625" style="1" customWidth="1"/>
    <col min="4" max="4" width="12.6640625" style="1" customWidth="1"/>
    <col min="5" max="5" width="3.1640625" style="1" customWidth="1"/>
    <col min="6" max="6" width="12.6640625" style="1" customWidth="1"/>
    <col min="7" max="7" width="3.1640625" style="1" customWidth="1"/>
    <col min="8" max="8" width="12.6640625" style="1" customWidth="1"/>
    <col min="9" max="9" width="3.1640625" style="1" customWidth="1"/>
    <col min="10" max="10" width="13.5" style="1" customWidth="1"/>
    <col min="11" max="11" width="3.1640625" style="1" customWidth="1"/>
    <col min="12" max="12" width="12.6640625" style="1" customWidth="1"/>
    <col min="13" max="13" width="3.1640625" style="1" customWidth="1"/>
    <col min="14" max="14" width="12.6640625" style="1" customWidth="1"/>
    <col min="15" max="15" width="3.1640625" style="1" customWidth="1"/>
    <col min="16" max="16" width="12.6640625" style="1" customWidth="1"/>
    <col min="17" max="17" width="3.1640625" style="1" customWidth="1"/>
    <col min="18" max="18" width="12.6640625" style="1" customWidth="1"/>
    <col min="19" max="19" width="3.1640625" style="1" customWidth="1"/>
    <col min="20" max="20" width="2.5" style="1" customWidth="1"/>
    <col min="21" max="16384" width="8.83203125" style="1"/>
  </cols>
  <sheetData>
    <row r="1" spans="2:12" x14ac:dyDescent="0.2">
      <c r="B1" s="13" t="s">
        <v>30</v>
      </c>
      <c r="F1" s="13" t="s">
        <v>44</v>
      </c>
      <c r="J1" s="87" t="s">
        <v>64</v>
      </c>
      <c r="K1" s="88"/>
      <c r="L1" s="89"/>
    </row>
    <row r="2" spans="2:12" x14ac:dyDescent="0.2">
      <c r="B2" s="14" t="s">
        <v>134</v>
      </c>
      <c r="D2" s="7"/>
      <c r="F2" s="14" t="s">
        <v>41</v>
      </c>
      <c r="H2" s="7"/>
      <c r="J2" s="16" t="s">
        <v>63</v>
      </c>
      <c r="K2" s="2"/>
      <c r="L2" s="17">
        <f>Joe!R9</f>
        <v>92</v>
      </c>
    </row>
    <row r="3" spans="2:12" x14ac:dyDescent="0.2">
      <c r="B3" s="14" t="s">
        <v>135</v>
      </c>
      <c r="D3" s="7"/>
      <c r="F3" s="14" t="s">
        <v>45</v>
      </c>
      <c r="H3" s="7"/>
      <c r="J3" s="16" t="s">
        <v>90</v>
      </c>
      <c r="K3" s="2"/>
      <c r="L3" s="17">
        <f>E!R9</f>
        <v>39</v>
      </c>
    </row>
    <row r="4" spans="2:12" x14ac:dyDescent="0.2">
      <c r="B4" s="14" t="s">
        <v>133</v>
      </c>
      <c r="D4" s="7"/>
      <c r="F4" s="83" t="s">
        <v>49</v>
      </c>
      <c r="H4" s="7"/>
      <c r="J4" s="16" t="s">
        <v>91</v>
      </c>
      <c r="K4" s="2"/>
      <c r="L4" s="17">
        <f>Coach!R9</f>
        <v>49</v>
      </c>
    </row>
    <row r="5" spans="2:12" ht="16" thickBot="1" x14ac:dyDescent="0.25">
      <c r="B5" s="15" t="s">
        <v>51</v>
      </c>
      <c r="D5" s="7"/>
      <c r="F5" s="15" t="s">
        <v>138</v>
      </c>
      <c r="H5" s="7"/>
      <c r="J5" s="16" t="s">
        <v>92</v>
      </c>
      <c r="K5" s="2"/>
      <c r="L5" s="17">
        <f>Kelly!R9</f>
        <v>51</v>
      </c>
    </row>
    <row r="6" spans="2:12" ht="16" thickBot="1" x14ac:dyDescent="0.25">
      <c r="J6" s="16" t="s">
        <v>143</v>
      </c>
      <c r="K6" s="2"/>
      <c r="L6" s="17">
        <f>Stan!R9</f>
        <v>92</v>
      </c>
    </row>
    <row r="7" spans="2:12" x14ac:dyDescent="0.2">
      <c r="B7" s="13" t="s">
        <v>33</v>
      </c>
      <c r="D7" s="28"/>
      <c r="F7" s="13" t="s">
        <v>65</v>
      </c>
      <c r="H7" s="28"/>
      <c r="J7" s="16"/>
      <c r="K7" s="2"/>
      <c r="L7" s="17"/>
    </row>
    <row r="8" spans="2:12" x14ac:dyDescent="0.2">
      <c r="B8" s="14" t="s">
        <v>25</v>
      </c>
      <c r="D8" s="7"/>
      <c r="F8" s="14" t="s">
        <v>34</v>
      </c>
      <c r="H8" s="7"/>
      <c r="J8" s="16"/>
      <c r="K8" s="2"/>
      <c r="L8" s="17"/>
    </row>
    <row r="9" spans="2:12" x14ac:dyDescent="0.2">
      <c r="B9" s="14" t="s">
        <v>13</v>
      </c>
      <c r="D9" s="7"/>
      <c r="F9" s="14" t="s">
        <v>10</v>
      </c>
      <c r="H9" s="7"/>
      <c r="J9" s="16"/>
      <c r="K9" s="2"/>
      <c r="L9" s="17"/>
    </row>
    <row r="10" spans="2:12" ht="16" thickBot="1" x14ac:dyDescent="0.25">
      <c r="B10" s="14" t="s">
        <v>28</v>
      </c>
      <c r="D10" s="7"/>
      <c r="F10" s="83" t="s">
        <v>31</v>
      </c>
      <c r="H10" s="7"/>
      <c r="J10" s="18"/>
      <c r="K10" s="19"/>
      <c r="L10" s="20"/>
    </row>
    <row r="11" spans="2:12" ht="16" thickBot="1" x14ac:dyDescent="0.25">
      <c r="B11" s="15" t="s">
        <v>43</v>
      </c>
      <c r="D11" s="7"/>
      <c r="F11" s="15" t="s">
        <v>29</v>
      </c>
      <c r="H11" s="7"/>
    </row>
    <row r="12" spans="2:12" ht="16" thickBot="1" x14ac:dyDescent="0.25"/>
    <row r="13" spans="2:12" x14ac:dyDescent="0.2">
      <c r="B13" s="13" t="s">
        <v>36</v>
      </c>
      <c r="D13" s="28"/>
      <c r="F13" s="13" t="s">
        <v>66</v>
      </c>
      <c r="H13" s="28"/>
    </row>
    <row r="14" spans="2:12" x14ac:dyDescent="0.2">
      <c r="B14" s="83" t="s">
        <v>136</v>
      </c>
      <c r="D14" s="7"/>
      <c r="F14" s="14" t="s">
        <v>14</v>
      </c>
      <c r="H14" s="7"/>
    </row>
    <row r="15" spans="2:12" x14ac:dyDescent="0.2">
      <c r="B15" s="14" t="s">
        <v>27</v>
      </c>
      <c r="D15" s="7"/>
      <c r="F15" s="14" t="s">
        <v>139</v>
      </c>
      <c r="H15" s="7"/>
    </row>
    <row r="16" spans="2:12" x14ac:dyDescent="0.2">
      <c r="B16" s="14" t="s">
        <v>52</v>
      </c>
      <c r="D16" s="7"/>
      <c r="F16" s="14" t="s">
        <v>47</v>
      </c>
      <c r="H16" s="7"/>
    </row>
    <row r="17" spans="1:20" ht="16" thickBot="1" x14ac:dyDescent="0.25">
      <c r="B17" s="15" t="s">
        <v>9</v>
      </c>
      <c r="D17" s="7"/>
      <c r="F17" s="15" t="s">
        <v>46</v>
      </c>
      <c r="H17" s="7"/>
    </row>
    <row r="18" spans="1:20" ht="16" thickBot="1" x14ac:dyDescent="0.25"/>
    <row r="19" spans="1:20" x14ac:dyDescent="0.2">
      <c r="B19" s="13" t="s">
        <v>40</v>
      </c>
      <c r="D19" s="28"/>
      <c r="F19" s="13" t="s">
        <v>67</v>
      </c>
      <c r="H19" s="28"/>
    </row>
    <row r="20" spans="1:20" x14ac:dyDescent="0.2">
      <c r="B20" s="14" t="s">
        <v>12</v>
      </c>
      <c r="D20" s="7"/>
      <c r="F20" s="14" t="s">
        <v>140</v>
      </c>
      <c r="H20" s="7"/>
    </row>
    <row r="21" spans="1:20" x14ac:dyDescent="0.2">
      <c r="B21" s="14" t="s">
        <v>137</v>
      </c>
      <c r="D21" s="7"/>
      <c r="F21" s="14" t="s">
        <v>141</v>
      </c>
      <c r="H21" s="7"/>
    </row>
    <row r="22" spans="1:20" x14ac:dyDescent="0.2">
      <c r="B22" s="14" t="s">
        <v>39</v>
      </c>
      <c r="D22" s="7"/>
      <c r="F22" s="14" t="s">
        <v>24</v>
      </c>
      <c r="H22" s="7"/>
    </row>
    <row r="23" spans="1:20" ht="16" thickBot="1" x14ac:dyDescent="0.25">
      <c r="B23" s="15" t="s">
        <v>37</v>
      </c>
      <c r="D23" s="7"/>
      <c r="F23" s="15" t="s">
        <v>8</v>
      </c>
      <c r="H23" s="7"/>
    </row>
    <row r="24" spans="1:20" ht="16" thickBot="1" x14ac:dyDescent="0.25"/>
    <row r="25" spans="1:20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5"/>
    </row>
    <row r="26" spans="1:20" ht="16" thickBot="1" x14ac:dyDescent="0.25">
      <c r="A26" s="6"/>
      <c r="B26" s="7" t="s">
        <v>100</v>
      </c>
      <c r="C26" s="7"/>
      <c r="D26" s="7" t="s">
        <v>101</v>
      </c>
      <c r="E26" s="7"/>
      <c r="F26" s="7" t="s">
        <v>102</v>
      </c>
      <c r="G26" s="7"/>
      <c r="H26" s="7" t="s">
        <v>103</v>
      </c>
      <c r="I26" s="7"/>
      <c r="J26" s="7" t="s">
        <v>104</v>
      </c>
      <c r="K26" s="7"/>
      <c r="L26" s="7" t="s">
        <v>105</v>
      </c>
      <c r="M26" s="7"/>
      <c r="N26" s="7" t="s">
        <v>106</v>
      </c>
      <c r="O26" s="7"/>
      <c r="P26" s="7" t="s">
        <v>107</v>
      </c>
      <c r="Q26" s="7"/>
      <c r="R26" s="7" t="s">
        <v>108</v>
      </c>
      <c r="S26" s="7"/>
      <c r="T26" s="8"/>
    </row>
    <row r="27" spans="1:20" ht="16" thickBot="1" x14ac:dyDescent="0.25">
      <c r="A27" s="6" t="s">
        <v>0</v>
      </c>
      <c r="B27" s="33" t="str">
        <f>B2</f>
        <v>Ecuador</v>
      </c>
      <c r="C27" s="7"/>
      <c r="D27" s="84" t="s">
        <v>134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84" t="s">
        <v>41</v>
      </c>
      <c r="Q27" s="7"/>
      <c r="R27" s="33" t="str">
        <f>F2</f>
        <v>England</v>
      </c>
      <c r="S27" s="7" t="s">
        <v>16</v>
      </c>
      <c r="T27" s="8"/>
    </row>
    <row r="28" spans="1:20" ht="16" thickBot="1" x14ac:dyDescent="0.25">
      <c r="A28" s="6" t="s">
        <v>1</v>
      </c>
      <c r="B28" s="15" t="str">
        <f>F3</f>
        <v>Iran</v>
      </c>
      <c r="C28" s="7"/>
      <c r="D28" s="86"/>
      <c r="E28" s="7"/>
      <c r="F28" s="84" t="s">
        <v>25</v>
      </c>
      <c r="G28" s="7"/>
      <c r="H28" s="7"/>
      <c r="I28" s="7"/>
      <c r="J28" s="7"/>
      <c r="K28" s="7"/>
      <c r="L28" s="7"/>
      <c r="M28" s="7"/>
      <c r="N28" s="84" t="s">
        <v>34</v>
      </c>
      <c r="O28" s="7"/>
      <c r="P28" s="86"/>
      <c r="Q28" s="7"/>
      <c r="R28" s="15" t="str">
        <f>B3</f>
        <v>Netherlands</v>
      </c>
      <c r="S28" s="7" t="s">
        <v>17</v>
      </c>
      <c r="T28" s="8"/>
    </row>
    <row r="29" spans="1:20" ht="16" thickBot="1" x14ac:dyDescent="0.25">
      <c r="A29" s="6"/>
      <c r="B29" s="7"/>
      <c r="C29" s="7"/>
      <c r="D29" s="7"/>
      <c r="E29" s="7"/>
      <c r="F29" s="85"/>
      <c r="G29" s="7"/>
      <c r="H29" s="7"/>
      <c r="I29" s="7"/>
      <c r="J29" s="7"/>
      <c r="K29" s="7"/>
      <c r="L29" s="7"/>
      <c r="M29" s="7"/>
      <c r="N29" s="85"/>
      <c r="O29" s="7"/>
      <c r="P29" s="7"/>
      <c r="Q29" s="7"/>
      <c r="R29" s="7"/>
      <c r="S29" s="7"/>
      <c r="T29" s="8"/>
    </row>
    <row r="30" spans="1:20" ht="16" thickBot="1" x14ac:dyDescent="0.25">
      <c r="A30" s="6" t="s">
        <v>2</v>
      </c>
      <c r="B30" s="33" t="str">
        <f>B8</f>
        <v>Argentina</v>
      </c>
      <c r="C30" s="7"/>
      <c r="D30" s="84" t="s">
        <v>25</v>
      </c>
      <c r="E30" s="7"/>
      <c r="F30" s="86"/>
      <c r="G30" s="7"/>
      <c r="H30" s="7"/>
      <c r="I30" s="7"/>
      <c r="J30" s="7"/>
      <c r="K30" s="7"/>
      <c r="L30" s="7"/>
      <c r="M30" s="7"/>
      <c r="N30" s="86"/>
      <c r="O30" s="7"/>
      <c r="P30" s="84" t="s">
        <v>34</v>
      </c>
      <c r="Q30" s="7"/>
      <c r="R30" s="33" t="str">
        <f>F8</f>
        <v>Denmark</v>
      </c>
      <c r="S30" s="7" t="s">
        <v>18</v>
      </c>
      <c r="T30" s="8"/>
    </row>
    <row r="31" spans="1:20" ht="16" thickBot="1" x14ac:dyDescent="0.25">
      <c r="A31" s="6" t="s">
        <v>3</v>
      </c>
      <c r="B31" s="15" t="str">
        <f>F9</f>
        <v>France</v>
      </c>
      <c r="C31" s="7"/>
      <c r="D31" s="86"/>
      <c r="E31" s="7"/>
      <c r="F31" s="7"/>
      <c r="G31" s="7"/>
      <c r="H31" s="90" t="s">
        <v>25</v>
      </c>
      <c r="I31" s="7"/>
      <c r="J31" s="7"/>
      <c r="K31" s="7"/>
      <c r="L31" s="90" t="s">
        <v>14</v>
      </c>
      <c r="M31" s="7"/>
      <c r="N31" s="7"/>
      <c r="O31" s="7"/>
      <c r="P31" s="86"/>
      <c r="Q31" s="7"/>
      <c r="R31" s="15" t="str">
        <f>B9</f>
        <v>Mexico</v>
      </c>
      <c r="S31" s="7" t="s">
        <v>19</v>
      </c>
      <c r="T31" s="8"/>
    </row>
    <row r="32" spans="1:20" ht="16" thickBot="1" x14ac:dyDescent="0.25">
      <c r="A32" s="6"/>
      <c r="B32" s="7"/>
      <c r="C32" s="7"/>
      <c r="D32" s="7"/>
      <c r="E32" s="7"/>
      <c r="F32" s="7"/>
      <c r="G32" s="7"/>
      <c r="H32" s="91"/>
      <c r="I32" s="7"/>
      <c r="J32" s="23" t="s">
        <v>25</v>
      </c>
      <c r="K32" s="7"/>
      <c r="L32" s="91"/>
      <c r="M32" s="7"/>
      <c r="N32" s="7"/>
      <c r="O32" s="7"/>
      <c r="P32" s="7"/>
      <c r="Q32" s="7"/>
      <c r="R32" s="7"/>
      <c r="S32" s="7"/>
      <c r="T32" s="8"/>
    </row>
    <row r="33" spans="1:20" ht="16" thickBot="1" x14ac:dyDescent="0.25">
      <c r="A33" s="6" t="s">
        <v>4</v>
      </c>
      <c r="B33" s="33" t="str">
        <f>B14</f>
        <v>Italy</v>
      </c>
      <c r="C33" s="7"/>
      <c r="D33" s="84" t="s">
        <v>139</v>
      </c>
      <c r="E33" s="7"/>
      <c r="F33" s="7"/>
      <c r="G33" s="7"/>
      <c r="H33" s="92"/>
      <c r="I33" s="7"/>
      <c r="J33" s="7"/>
      <c r="K33" s="7"/>
      <c r="L33" s="92"/>
      <c r="M33" s="7"/>
      <c r="N33" s="7"/>
      <c r="O33" s="7"/>
      <c r="P33" s="84" t="s">
        <v>14</v>
      </c>
      <c r="Q33" s="7"/>
      <c r="R33" s="33" t="str">
        <f>F14</f>
        <v>Belgium</v>
      </c>
      <c r="S33" s="7" t="s">
        <v>20</v>
      </c>
      <c r="T33" s="8"/>
    </row>
    <row r="34" spans="1:20" ht="16" thickBot="1" x14ac:dyDescent="0.25">
      <c r="A34" s="6" t="s">
        <v>5</v>
      </c>
      <c r="B34" s="15" t="str">
        <f>F15</f>
        <v>Canada</v>
      </c>
      <c r="C34" s="7"/>
      <c r="D34" s="86"/>
      <c r="E34" s="7"/>
      <c r="F34" s="84" t="s">
        <v>12</v>
      </c>
      <c r="G34" s="7"/>
      <c r="H34" s="7"/>
      <c r="I34" s="7"/>
      <c r="J34" s="7"/>
      <c r="K34" s="7"/>
      <c r="L34" s="7"/>
      <c r="M34" s="7"/>
      <c r="N34" s="84" t="s">
        <v>14</v>
      </c>
      <c r="O34" s="7"/>
      <c r="P34" s="86"/>
      <c r="Q34" s="7"/>
      <c r="R34" s="15" t="str">
        <f>B15</f>
        <v>Germany</v>
      </c>
      <c r="S34" s="7" t="s">
        <v>21</v>
      </c>
      <c r="T34" s="8"/>
    </row>
    <row r="35" spans="1:20" ht="16" thickBot="1" x14ac:dyDescent="0.25">
      <c r="A35" s="6"/>
      <c r="B35" s="7"/>
      <c r="C35" s="7"/>
      <c r="D35" s="7"/>
      <c r="E35" s="7"/>
      <c r="F35" s="85"/>
      <c r="G35" s="7"/>
      <c r="H35" s="7"/>
      <c r="I35" s="7"/>
      <c r="J35" s="7"/>
      <c r="K35" s="7"/>
      <c r="L35" s="7"/>
      <c r="M35" s="7"/>
      <c r="N35" s="85"/>
      <c r="O35" s="7"/>
      <c r="P35" s="7"/>
      <c r="Q35" s="7"/>
      <c r="R35" s="7"/>
      <c r="S35" s="7"/>
      <c r="T35" s="8"/>
    </row>
    <row r="36" spans="1:20" ht="16" thickBot="1" x14ac:dyDescent="0.25">
      <c r="A36" s="6" t="s">
        <v>6</v>
      </c>
      <c r="B36" s="33" t="str">
        <f>B20</f>
        <v>Brasil</v>
      </c>
      <c r="C36" s="7"/>
      <c r="D36" s="84" t="s">
        <v>12</v>
      </c>
      <c r="E36" s="7"/>
      <c r="F36" s="86"/>
      <c r="G36" s="7"/>
      <c r="H36" s="7"/>
      <c r="I36" s="7"/>
      <c r="J36" s="7"/>
      <c r="K36" s="7"/>
      <c r="L36" s="7"/>
      <c r="M36" s="7"/>
      <c r="N36" s="86"/>
      <c r="O36" s="7"/>
      <c r="P36" s="84" t="s">
        <v>137</v>
      </c>
      <c r="Q36" s="7"/>
      <c r="R36" s="33" t="str">
        <f>F20</f>
        <v>Ghana</v>
      </c>
      <c r="S36" s="7" t="s">
        <v>22</v>
      </c>
      <c r="T36" s="8"/>
    </row>
    <row r="37" spans="1:20" ht="16" thickBot="1" x14ac:dyDescent="0.25">
      <c r="A37" s="6" t="s">
        <v>7</v>
      </c>
      <c r="B37" s="15" t="str">
        <f>F21</f>
        <v>Korea Republic</v>
      </c>
      <c r="C37" s="7"/>
      <c r="D37" s="8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6"/>
      <c r="Q37" s="7"/>
      <c r="R37" s="15" t="str">
        <f>B21</f>
        <v>Cameroon</v>
      </c>
      <c r="S37" s="7" t="s">
        <v>23</v>
      </c>
      <c r="T37" s="8"/>
    </row>
    <row r="38" spans="1:20" ht="16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1"/>
    </row>
  </sheetData>
  <mergeCells count="15">
    <mergeCell ref="J1:L1"/>
    <mergeCell ref="D27:D28"/>
    <mergeCell ref="D30:D31"/>
    <mergeCell ref="D33:D34"/>
    <mergeCell ref="D36:D37"/>
    <mergeCell ref="F28:F30"/>
    <mergeCell ref="F34:F36"/>
    <mergeCell ref="H31:H33"/>
    <mergeCell ref="L31:L33"/>
    <mergeCell ref="N28:N30"/>
    <mergeCell ref="N34:N36"/>
    <mergeCell ref="P27:P28"/>
    <mergeCell ref="P30:P31"/>
    <mergeCell ref="P33:P34"/>
    <mergeCell ref="P36:P37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6F4E-9A6C-492E-9EDB-018A26A821E8}">
  <dimension ref="A1:T43"/>
  <sheetViews>
    <sheetView topLeftCell="A17" zoomScale="120" zoomScaleNormal="120" workbookViewId="0">
      <selection activeCell="P31" sqref="P31:P41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2.83203125" style="1" customWidth="1"/>
    <col min="17" max="17" width="3.1640625" style="1" customWidth="1"/>
    <col min="18" max="18" width="45.83203125" style="1" customWidth="1"/>
    <col min="19" max="20" width="3.1640625" style="1" customWidth="1"/>
    <col min="21" max="21" width="14.6640625" style="1" customWidth="1"/>
    <col min="22" max="22" width="8.83203125" style="1"/>
    <col min="23" max="23" width="17.33203125" style="1" customWidth="1"/>
    <col min="24" max="16384" width="8.83203125" style="1"/>
  </cols>
  <sheetData>
    <row r="1" spans="2:18" x14ac:dyDescent="0.2">
      <c r="B1" s="87" t="s">
        <v>30</v>
      </c>
      <c r="C1" s="88"/>
      <c r="D1" s="88"/>
      <c r="E1" s="88"/>
      <c r="F1" s="89"/>
      <c r="H1" s="7"/>
      <c r="J1" s="87" t="s">
        <v>44</v>
      </c>
      <c r="K1" s="88"/>
      <c r="L1" s="88"/>
      <c r="M1" s="88"/>
      <c r="N1" s="89"/>
      <c r="P1" s="87" t="s">
        <v>54</v>
      </c>
      <c r="Q1" s="88"/>
      <c r="R1" s="89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38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142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49</v>
      </c>
      <c r="K5" s="51"/>
      <c r="L5" s="50" t="str">
        <f>Master!F4</f>
        <v>Sweden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16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138</v>
      </c>
      <c r="K6" s="53"/>
      <c r="L6" s="60" t="str">
        <f>Master!F5</f>
        <v>USA</v>
      </c>
      <c r="M6" s="53"/>
      <c r="N6" s="54">
        <f t="shared" si="1"/>
        <v>1</v>
      </c>
      <c r="P6" s="16" t="s">
        <v>57</v>
      </c>
      <c r="Q6" s="32"/>
      <c r="R6" s="17">
        <f>G43+M43</f>
        <v>16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12</v>
      </c>
    </row>
    <row r="8" spans="2:18" x14ac:dyDescent="0.2">
      <c r="B8" s="101" t="s">
        <v>33</v>
      </c>
      <c r="C8" s="102"/>
      <c r="D8" s="102"/>
      <c r="E8" s="102"/>
      <c r="F8" s="103"/>
      <c r="G8" s="52"/>
      <c r="H8" s="55"/>
      <c r="I8" s="52"/>
      <c r="J8" s="101" t="s">
        <v>65</v>
      </c>
      <c r="K8" s="102"/>
      <c r="L8" s="102"/>
      <c r="M8" s="102"/>
      <c r="N8" s="103"/>
      <c r="P8" s="16" t="s">
        <v>59</v>
      </c>
      <c r="Q8" s="32"/>
      <c r="R8" s="17">
        <f>J43</f>
        <v>10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92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10</v>
      </c>
      <c r="K10" s="51"/>
      <c r="L10" s="49" t="str">
        <f>Master!F8</f>
        <v>Denmark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34</v>
      </c>
      <c r="K11" s="51"/>
      <c r="L11" s="49" t="str">
        <f>Master!F9</f>
        <v>France</v>
      </c>
      <c r="M11" s="51"/>
      <c r="N11" s="34">
        <f>IF(J11=L11,2, IF(J11=L10,1,0))</f>
        <v>1</v>
      </c>
      <c r="P11" s="29" t="s">
        <v>68</v>
      </c>
      <c r="Q11" s="30"/>
      <c r="R11" s="31">
        <v>152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101" t="s">
        <v>36</v>
      </c>
      <c r="C15" s="102"/>
      <c r="D15" s="102"/>
      <c r="E15" s="102"/>
      <c r="F15" s="103"/>
      <c r="G15" s="52"/>
      <c r="H15" s="35"/>
      <c r="I15" s="52"/>
      <c r="J15" s="101" t="s">
        <v>66</v>
      </c>
      <c r="K15" s="102"/>
      <c r="L15" s="102"/>
      <c r="M15" s="102"/>
      <c r="N15" s="103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139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  <c r="Q19" s="104" t="s">
        <v>82</v>
      </c>
      <c r="R19" s="104"/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  <c r="Q20" s="47"/>
      <c r="R20" s="32" t="s">
        <v>83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  <c r="Q21" s="48"/>
      <c r="R21" s="32" t="s">
        <v>84</v>
      </c>
    </row>
    <row r="22" spans="1:20" x14ac:dyDescent="0.2">
      <c r="B22" s="101" t="s">
        <v>40</v>
      </c>
      <c r="C22" s="102"/>
      <c r="D22" s="102"/>
      <c r="E22" s="102"/>
      <c r="F22" s="103"/>
      <c r="G22" s="52"/>
      <c r="H22" s="35"/>
      <c r="I22" s="52"/>
      <c r="J22" s="101" t="s">
        <v>67</v>
      </c>
      <c r="K22" s="102"/>
      <c r="L22" s="102"/>
      <c r="M22" s="102"/>
      <c r="N22" s="103"/>
      <c r="Q22" s="49"/>
      <c r="R22" s="32" t="s">
        <v>85</v>
      </c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  <c r="Q23" s="50"/>
      <c r="R23" s="32" t="s">
        <v>86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f>IF(J25=L25,2, IF(J25=L24,1,0))</f>
        <v>1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82" t="str">
        <f>D3</f>
        <v>Ecuador</v>
      </c>
      <c r="C31" s="7"/>
      <c r="D31" s="96" t="s">
        <v>134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96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97"/>
      <c r="E32" s="23">
        <f>IF(D31=Master!D27,2,0)</f>
        <v>2</v>
      </c>
      <c r="F32" s="96" t="s">
        <v>25</v>
      </c>
      <c r="G32" s="7"/>
      <c r="H32" s="7"/>
      <c r="I32" s="7"/>
      <c r="J32" s="35"/>
      <c r="K32" s="7"/>
      <c r="L32" s="7"/>
      <c r="M32" s="7"/>
      <c r="N32" s="96" t="s">
        <v>34</v>
      </c>
      <c r="O32" s="23">
        <f>IF(P31=Master!P27,2,0)</f>
        <v>2</v>
      </c>
      <c r="P32" s="97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98"/>
      <c r="G33" s="7"/>
      <c r="H33" s="7"/>
      <c r="I33" s="7"/>
      <c r="J33" s="35"/>
      <c r="K33" s="7"/>
      <c r="L33" s="7"/>
      <c r="M33" s="7"/>
      <c r="N33" s="98"/>
      <c r="O33" s="7"/>
      <c r="P33" s="35"/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96" t="s">
        <v>25</v>
      </c>
      <c r="E34" s="23">
        <f>IF(D34=Master!D30,2,0)</f>
        <v>2</v>
      </c>
      <c r="F34" s="97"/>
      <c r="G34" s="23">
        <f>IF(F32=Master!F28,4,0)</f>
        <v>4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97"/>
      <c r="O34" s="23">
        <f>IF(P34=Master!P30,2,0)</f>
        <v>2</v>
      </c>
      <c r="P34" s="96" t="s">
        <v>34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97"/>
      <c r="E35" s="7"/>
      <c r="F35" s="35"/>
      <c r="G35" s="7"/>
      <c r="H35" s="96" t="s">
        <v>25</v>
      </c>
      <c r="I35" s="7"/>
      <c r="J35" s="35" t="s">
        <v>81</v>
      </c>
      <c r="K35" s="7"/>
      <c r="L35" s="96" t="s">
        <v>14</v>
      </c>
      <c r="M35" s="7"/>
      <c r="N35" s="35"/>
      <c r="O35" s="7"/>
      <c r="P35" s="97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98"/>
      <c r="I36" s="24">
        <f>IF(H35=Master!H31,6,0)</f>
        <v>6</v>
      </c>
      <c r="J36" s="66" t="s">
        <v>25</v>
      </c>
      <c r="K36" s="25">
        <f>IF(L35=Master!L31,6,0)</f>
        <v>6</v>
      </c>
      <c r="L36" s="98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99" t="s">
        <v>139</v>
      </c>
      <c r="E37" s="7"/>
      <c r="F37" s="35" t="s">
        <v>78</v>
      </c>
      <c r="G37" s="7"/>
      <c r="H37" s="97"/>
      <c r="I37" s="7"/>
      <c r="J37" s="35"/>
      <c r="K37" s="7"/>
      <c r="L37" s="97"/>
      <c r="M37" s="7"/>
      <c r="N37" s="35" t="s">
        <v>80</v>
      </c>
      <c r="O37" s="7"/>
      <c r="P37" s="96" t="s">
        <v>14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00"/>
      <c r="E38" s="23">
        <f>IF(D37=Master!D33,2,0)</f>
        <v>2</v>
      </c>
      <c r="F38" s="93" t="s">
        <v>12</v>
      </c>
      <c r="G38" s="23">
        <f>IF(F38=Master!F34,4,0)</f>
        <v>4</v>
      </c>
      <c r="H38" s="7"/>
      <c r="I38" s="7"/>
      <c r="J38" s="36">
        <f>IF(J36=Master!J32,10,0)</f>
        <v>10</v>
      </c>
      <c r="K38" s="7"/>
      <c r="L38" s="7"/>
      <c r="M38" s="23">
        <f>IF(N38=Master!N34,4,0)</f>
        <v>4</v>
      </c>
      <c r="N38" s="96" t="s">
        <v>14</v>
      </c>
      <c r="O38" s="23">
        <f>IF(P37=Master!P33,2,0)</f>
        <v>2</v>
      </c>
      <c r="P38" s="97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94"/>
      <c r="G39" s="7"/>
      <c r="H39" s="7"/>
      <c r="I39" s="7"/>
      <c r="J39" s="35"/>
      <c r="K39" s="7"/>
      <c r="L39" s="7"/>
      <c r="M39" s="7"/>
      <c r="N39" s="98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96" t="s">
        <v>12</v>
      </c>
      <c r="E40" s="23">
        <f>IF(D40=Master!D36,2,0)</f>
        <v>2</v>
      </c>
      <c r="F40" s="95"/>
      <c r="G40" s="7"/>
      <c r="H40" s="7"/>
      <c r="I40" s="7"/>
      <c r="J40" s="35"/>
      <c r="K40" s="7"/>
      <c r="L40" s="7"/>
      <c r="M40" s="7"/>
      <c r="N40" s="97"/>
      <c r="O40" s="23">
        <f>IF(P40=Master!P36,2,0)</f>
        <v>2</v>
      </c>
      <c r="P40" s="96" t="s">
        <v>137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97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97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8</v>
      </c>
      <c r="G43" s="1">
        <f>SUM(G32:G40)</f>
        <v>8</v>
      </c>
      <c r="I43" s="1">
        <f t="shared" ref="I43" si="8">SUM(I32:I40)</f>
        <v>6</v>
      </c>
      <c r="J43" s="52">
        <f>J38</f>
        <v>10</v>
      </c>
      <c r="K43" s="1">
        <f>SUM(K32:K40)</f>
        <v>6</v>
      </c>
      <c r="M43" s="1">
        <f>SUM(M32:M40)</f>
        <v>8</v>
      </c>
      <c r="O43" s="1">
        <f>SUM(O32:O40)</f>
        <v>8</v>
      </c>
    </row>
  </sheetData>
  <mergeCells count="24">
    <mergeCell ref="P1:R1"/>
    <mergeCell ref="B1:F1"/>
    <mergeCell ref="J22:N22"/>
    <mergeCell ref="J15:N15"/>
    <mergeCell ref="J8:N8"/>
    <mergeCell ref="J1:N1"/>
    <mergeCell ref="B22:F22"/>
    <mergeCell ref="B15:F15"/>
    <mergeCell ref="B8:F8"/>
    <mergeCell ref="Q19:R19"/>
    <mergeCell ref="F38:F40"/>
    <mergeCell ref="P37:P38"/>
    <mergeCell ref="P40:P41"/>
    <mergeCell ref="D31:D32"/>
    <mergeCell ref="P31:P32"/>
    <mergeCell ref="F32:F34"/>
    <mergeCell ref="N32:N34"/>
    <mergeCell ref="D34:D35"/>
    <mergeCell ref="P34:P35"/>
    <mergeCell ref="N38:N40"/>
    <mergeCell ref="D40:D41"/>
    <mergeCell ref="D37:D38"/>
    <mergeCell ref="H35:H37"/>
    <mergeCell ref="L35:L37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7711-055D-1241-BEB8-C726DCD4CFE4}">
  <dimension ref="A1:T43"/>
  <sheetViews>
    <sheetView zoomScale="120" zoomScaleNormal="120" workbookViewId="0">
      <selection activeCell="J37" sqref="J37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2.83203125" style="1" customWidth="1"/>
    <col min="17" max="17" width="3.1640625" style="1" customWidth="1"/>
    <col min="18" max="18" width="45.83203125" style="1" customWidth="1"/>
    <col min="19" max="20" width="3.1640625" style="1" customWidth="1"/>
    <col min="21" max="21" width="14.6640625" style="1" customWidth="1"/>
    <col min="22" max="22" width="8.83203125" style="1"/>
    <col min="23" max="23" width="17.33203125" style="1" customWidth="1"/>
    <col min="24" max="16384" width="8.83203125" style="1"/>
  </cols>
  <sheetData>
    <row r="1" spans="2:18" x14ac:dyDescent="0.2">
      <c r="B1" s="87" t="s">
        <v>30</v>
      </c>
      <c r="C1" s="88"/>
      <c r="D1" s="88"/>
      <c r="E1" s="88"/>
      <c r="F1" s="89"/>
      <c r="H1" s="7"/>
      <c r="J1" s="87" t="s">
        <v>44</v>
      </c>
      <c r="K1" s="88"/>
      <c r="L1" s="88"/>
      <c r="M1" s="88"/>
      <c r="N1" s="89"/>
      <c r="P1" s="87" t="s">
        <v>54</v>
      </c>
      <c r="Q1" s="88"/>
      <c r="R1" s="89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38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142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49</v>
      </c>
      <c r="K5" s="51"/>
      <c r="L5" s="50" t="str">
        <f>Master!F4</f>
        <v>Sweden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16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138</v>
      </c>
      <c r="K6" s="53"/>
      <c r="L6" s="60" t="str">
        <f>Master!F5</f>
        <v>USA</v>
      </c>
      <c r="M6" s="53"/>
      <c r="N6" s="54">
        <f t="shared" si="1"/>
        <v>1</v>
      </c>
      <c r="P6" s="16" t="s">
        <v>57</v>
      </c>
      <c r="Q6" s="32"/>
      <c r="R6" s="17">
        <f>G43+M43</f>
        <v>16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12</v>
      </c>
    </row>
    <row r="8" spans="2:18" x14ac:dyDescent="0.2">
      <c r="B8" s="101" t="s">
        <v>33</v>
      </c>
      <c r="C8" s="102"/>
      <c r="D8" s="102"/>
      <c r="E8" s="102"/>
      <c r="F8" s="103"/>
      <c r="G8" s="52"/>
      <c r="H8" s="55"/>
      <c r="I8" s="52"/>
      <c r="J8" s="101" t="s">
        <v>65</v>
      </c>
      <c r="K8" s="102"/>
      <c r="L8" s="102"/>
      <c r="M8" s="102"/>
      <c r="N8" s="103"/>
      <c r="P8" s="16" t="s">
        <v>59</v>
      </c>
      <c r="Q8" s="32"/>
      <c r="R8" s="17">
        <f>J43</f>
        <v>10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92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10</v>
      </c>
      <c r="K10" s="51"/>
      <c r="L10" s="49" t="str">
        <f>Master!F8</f>
        <v>Denmark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34</v>
      </c>
      <c r="K11" s="51"/>
      <c r="L11" s="49" t="str">
        <f>Master!F9</f>
        <v>France</v>
      </c>
      <c r="M11" s="51"/>
      <c r="N11" s="34">
        <f>IF(J11=L11,2, IF(J11=L10,1,0))</f>
        <v>1</v>
      </c>
      <c r="P11" s="29" t="s">
        <v>68</v>
      </c>
      <c r="Q11" s="30"/>
      <c r="R11" s="31">
        <v>140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101" t="s">
        <v>36</v>
      </c>
      <c r="C15" s="102"/>
      <c r="D15" s="102"/>
      <c r="E15" s="102"/>
      <c r="F15" s="103"/>
      <c r="G15" s="52"/>
      <c r="H15" s="35"/>
      <c r="I15" s="52"/>
      <c r="J15" s="101" t="s">
        <v>66</v>
      </c>
      <c r="K15" s="102"/>
      <c r="L15" s="102"/>
      <c r="M15" s="102"/>
      <c r="N15" s="103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139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  <c r="Q19" s="104" t="s">
        <v>82</v>
      </c>
      <c r="R19" s="104"/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  <c r="Q20" s="47"/>
      <c r="R20" s="32" t="s">
        <v>83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  <c r="Q21" s="48"/>
      <c r="R21" s="32" t="s">
        <v>84</v>
      </c>
    </row>
    <row r="22" spans="1:20" x14ac:dyDescent="0.2">
      <c r="B22" s="101" t="s">
        <v>40</v>
      </c>
      <c r="C22" s="102"/>
      <c r="D22" s="102"/>
      <c r="E22" s="102"/>
      <c r="F22" s="103"/>
      <c r="G22" s="52"/>
      <c r="H22" s="35"/>
      <c r="I22" s="52"/>
      <c r="J22" s="101" t="s">
        <v>67</v>
      </c>
      <c r="K22" s="102"/>
      <c r="L22" s="102"/>
      <c r="M22" s="102"/>
      <c r="N22" s="103"/>
      <c r="Q22" s="49"/>
      <c r="R22" s="32" t="s">
        <v>85</v>
      </c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  <c r="Q23" s="50"/>
      <c r="R23" s="32" t="s">
        <v>86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f>IF(J25=L25,2, IF(J25=L24,1,0))</f>
        <v>1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82" t="str">
        <f>D3</f>
        <v>Ecuador</v>
      </c>
      <c r="C31" s="7"/>
      <c r="D31" s="96" t="s">
        <v>134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96" t="s">
        <v>41</v>
      </c>
      <c r="Q31" s="7"/>
      <c r="R31" s="80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97"/>
      <c r="E32" s="23">
        <f>IF(D31=Master!D27,2,0)</f>
        <v>2</v>
      </c>
      <c r="F32" s="96" t="s">
        <v>25</v>
      </c>
      <c r="G32" s="7"/>
      <c r="H32" s="7"/>
      <c r="I32" s="7"/>
      <c r="J32" s="35"/>
      <c r="K32" s="7"/>
      <c r="L32" s="7"/>
      <c r="M32" s="7"/>
      <c r="N32" s="96" t="s">
        <v>34</v>
      </c>
      <c r="O32" s="23">
        <f>IF(P31=Master!P27,2,0)</f>
        <v>2</v>
      </c>
      <c r="P32" s="97"/>
      <c r="Q32" s="7"/>
      <c r="R32" s="81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98"/>
      <c r="G33" s="7"/>
      <c r="H33" s="7"/>
      <c r="I33" s="7"/>
      <c r="J33" s="35"/>
      <c r="K33" s="7"/>
      <c r="L33" s="7"/>
      <c r="M33" s="7"/>
      <c r="N33" s="98"/>
      <c r="O33" s="7"/>
      <c r="P33" s="35"/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96" t="s">
        <v>25</v>
      </c>
      <c r="E34" s="23">
        <f>IF(D34=Master!D30,2,0)</f>
        <v>2</v>
      </c>
      <c r="F34" s="97"/>
      <c r="G34" s="23">
        <f>IF(F32=Master!F28,4,0)</f>
        <v>4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97"/>
      <c r="O34" s="23">
        <f>IF(P34=Master!P30,2,0)</f>
        <v>2</v>
      </c>
      <c r="P34" s="96" t="s">
        <v>34</v>
      </c>
      <c r="Q34" s="7"/>
      <c r="R34" s="80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97"/>
      <c r="E35" s="7"/>
      <c r="F35" s="35"/>
      <c r="G35" s="7"/>
      <c r="H35" s="96" t="s">
        <v>25</v>
      </c>
      <c r="I35" s="7"/>
      <c r="J35" s="35" t="s">
        <v>81</v>
      </c>
      <c r="K35" s="7"/>
      <c r="L35" s="96" t="s">
        <v>14</v>
      </c>
      <c r="M35" s="7"/>
      <c r="N35" s="35"/>
      <c r="O35" s="7"/>
      <c r="P35" s="97"/>
      <c r="Q35" s="7"/>
      <c r="R35" s="81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98"/>
      <c r="I36" s="24">
        <f>IF(H35=Master!H31,6,0)</f>
        <v>6</v>
      </c>
      <c r="J36" s="66" t="s">
        <v>25</v>
      </c>
      <c r="K36" s="25">
        <f>IF(L35=Master!L31,6,0)</f>
        <v>6</v>
      </c>
      <c r="L36" s="98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99" t="s">
        <v>139</v>
      </c>
      <c r="E37" s="7"/>
      <c r="F37" s="35" t="s">
        <v>78</v>
      </c>
      <c r="G37" s="7"/>
      <c r="H37" s="97"/>
      <c r="I37" s="7"/>
      <c r="J37" s="35"/>
      <c r="K37" s="7"/>
      <c r="L37" s="97"/>
      <c r="M37" s="7"/>
      <c r="N37" s="35" t="s">
        <v>80</v>
      </c>
      <c r="O37" s="7"/>
      <c r="P37" s="96" t="s">
        <v>14</v>
      </c>
      <c r="Q37" s="7"/>
      <c r="R37" s="80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00"/>
      <c r="E38" s="23">
        <f>IF(D37=Master!D33,2,0)</f>
        <v>2</v>
      </c>
      <c r="F38" s="93" t="s">
        <v>12</v>
      </c>
      <c r="G38" s="23">
        <f>IF(F38=Master!F34,4,0)</f>
        <v>4</v>
      </c>
      <c r="H38" s="7"/>
      <c r="I38" s="7"/>
      <c r="J38" s="36">
        <f>IF(J36=Master!J32,10,0)</f>
        <v>10</v>
      </c>
      <c r="K38" s="7"/>
      <c r="L38" s="7"/>
      <c r="M38" s="23">
        <f>IF(N38=Master!N34,4,0)</f>
        <v>4</v>
      </c>
      <c r="N38" s="96" t="s">
        <v>14</v>
      </c>
      <c r="O38" s="23">
        <f>IF(P37=Master!P33,2,0)</f>
        <v>2</v>
      </c>
      <c r="P38" s="97"/>
      <c r="Q38" s="7"/>
      <c r="R38" s="81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94"/>
      <c r="G39" s="7"/>
      <c r="H39" s="7"/>
      <c r="I39" s="7"/>
      <c r="J39" s="35"/>
      <c r="K39" s="7"/>
      <c r="L39" s="7"/>
      <c r="M39" s="7"/>
      <c r="N39" s="98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96" t="s">
        <v>12</v>
      </c>
      <c r="E40" s="23">
        <f>IF(D40=Master!D36,2,0)</f>
        <v>2</v>
      </c>
      <c r="F40" s="95"/>
      <c r="G40" s="7"/>
      <c r="H40" s="7"/>
      <c r="I40" s="7"/>
      <c r="J40" s="35"/>
      <c r="K40" s="7"/>
      <c r="L40" s="7"/>
      <c r="M40" s="7"/>
      <c r="N40" s="97"/>
      <c r="O40" s="23">
        <f>IF(P40=Master!P36,2,0)</f>
        <v>2</v>
      </c>
      <c r="P40" s="96" t="s">
        <v>137</v>
      </c>
      <c r="Q40" s="7"/>
      <c r="R40" s="80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97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97"/>
      <c r="Q41" s="7"/>
      <c r="R41" s="81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8</v>
      </c>
      <c r="G43" s="1">
        <f>SUM(G32:G40)</f>
        <v>8</v>
      </c>
      <c r="I43" s="1">
        <f t="shared" ref="I43" si="8">SUM(I32:I40)</f>
        <v>6</v>
      </c>
      <c r="J43" s="52">
        <f>J38</f>
        <v>10</v>
      </c>
      <c r="K43" s="1">
        <f>SUM(K32:K40)</f>
        <v>6</v>
      </c>
      <c r="M43" s="1">
        <f>SUM(M32:M40)</f>
        <v>8</v>
      </c>
      <c r="O43" s="1">
        <f>SUM(O32:O40)</f>
        <v>8</v>
      </c>
    </row>
  </sheetData>
  <mergeCells count="24">
    <mergeCell ref="P40:P41"/>
    <mergeCell ref="Q19:R19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F09A-2D3C-4C49-8B16-319C8D3CEDC7}">
  <dimension ref="A1:T43"/>
  <sheetViews>
    <sheetView topLeftCell="A16" zoomScale="120" zoomScaleNormal="120" workbookViewId="0">
      <selection activeCell="L38" sqref="L38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7" t="s">
        <v>30</v>
      </c>
      <c r="C1" s="88"/>
      <c r="D1" s="88"/>
      <c r="E1" s="88"/>
      <c r="F1" s="89"/>
      <c r="H1" s="7"/>
      <c r="J1" s="87" t="s">
        <v>44</v>
      </c>
      <c r="K1" s="88"/>
      <c r="L1" s="88"/>
      <c r="M1" s="88"/>
      <c r="N1" s="89"/>
      <c r="P1" s="87" t="s">
        <v>54</v>
      </c>
      <c r="Q1" s="88"/>
      <c r="R1" s="89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135</v>
      </c>
      <c r="C3" s="51"/>
      <c r="D3" s="49" t="str">
        <f>Master!B2</f>
        <v>Ecuador</v>
      </c>
      <c r="E3" s="51"/>
      <c r="F3" s="34">
        <f>IF(B3=D3,3, IF(B3=D4,1,0))</f>
        <v>1</v>
      </c>
      <c r="G3" s="52"/>
      <c r="H3" s="35"/>
      <c r="I3" s="52"/>
      <c r="J3" s="26" t="s">
        <v>138</v>
      </c>
      <c r="K3" s="51"/>
      <c r="L3" s="51" t="str">
        <f>Master!F2</f>
        <v>England</v>
      </c>
      <c r="M3" s="51"/>
      <c r="N3" s="34">
        <f>IF(J3=L3,3, IF(J3=L4,1,0))</f>
        <v>0</v>
      </c>
      <c r="P3" s="16" t="s">
        <v>53</v>
      </c>
      <c r="Q3" s="32"/>
      <c r="R3" s="17">
        <f>SUM(F3:F6, F10:F13, F17:F20, F24:F27, N3:N6, N10:N13, N17:N20, N24:N27)</f>
        <v>27</v>
      </c>
    </row>
    <row r="4" spans="2:18" x14ac:dyDescent="0.2">
      <c r="B4" s="26" t="s">
        <v>134</v>
      </c>
      <c r="C4" s="51"/>
      <c r="D4" s="49" t="str">
        <f>Master!B3</f>
        <v>Netherlands</v>
      </c>
      <c r="E4" s="51"/>
      <c r="F4" s="34">
        <f>IF(C4=D4,2, IF(B4=D3,1,0))</f>
        <v>1</v>
      </c>
      <c r="G4" s="52"/>
      <c r="H4" s="35"/>
      <c r="I4" s="52"/>
      <c r="J4" s="26" t="s">
        <v>49</v>
      </c>
      <c r="K4" s="51"/>
      <c r="L4" s="51" t="str">
        <f>Master!F3</f>
        <v>Iran</v>
      </c>
      <c r="M4" s="51"/>
      <c r="N4" s="34">
        <f>IF(J4=L4,2, IF(J4=L3,1,0))</f>
        <v>0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>IF(B5=D5,1,0)</f>
        <v>0</v>
      </c>
      <c r="G5" s="52"/>
      <c r="H5" s="35"/>
      <c r="I5" s="52"/>
      <c r="J5" s="26" t="s">
        <v>41</v>
      </c>
      <c r="K5" s="51"/>
      <c r="L5" s="51" t="str">
        <f>Master!F4</f>
        <v>Sweden</v>
      </c>
      <c r="M5" s="51"/>
      <c r="N5" s="34">
        <f t="shared" ref="N5:N6" si="0">IF(J5=L5,1,0)</f>
        <v>0</v>
      </c>
      <c r="P5" s="16" t="s">
        <v>56</v>
      </c>
      <c r="Q5" s="32"/>
      <c r="R5" s="17">
        <f>E43+O43</f>
        <v>12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>IF(B6=D6,1,0)</f>
        <v>0</v>
      </c>
      <c r="G6" s="52"/>
      <c r="H6" s="35"/>
      <c r="I6" s="52"/>
      <c r="J6" s="27" t="s">
        <v>45</v>
      </c>
      <c r="K6" s="53"/>
      <c r="L6" s="53" t="str">
        <f>Master!F5</f>
        <v>USA</v>
      </c>
      <c r="M6" s="53"/>
      <c r="N6" s="54">
        <f t="shared" si="0"/>
        <v>0</v>
      </c>
      <c r="P6" s="16" t="s">
        <v>57</v>
      </c>
      <c r="Q6" s="32"/>
      <c r="R6" s="17">
        <f>G43+M43</f>
        <v>0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101" t="s">
        <v>33</v>
      </c>
      <c r="C8" s="102"/>
      <c r="D8" s="102"/>
      <c r="E8" s="102"/>
      <c r="F8" s="103"/>
      <c r="G8" s="52"/>
      <c r="H8" s="55"/>
      <c r="I8" s="52"/>
      <c r="J8" s="101" t="s">
        <v>65</v>
      </c>
      <c r="K8" s="102"/>
      <c r="L8" s="102"/>
      <c r="M8" s="102"/>
      <c r="N8" s="103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39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34</v>
      </c>
      <c r="K10" s="51"/>
      <c r="L10" s="47" t="str">
        <f>Master!F8</f>
        <v>Denmark</v>
      </c>
      <c r="M10" s="51"/>
      <c r="N10" s="34">
        <f>IF(J10=L10,3, IF(J10=L11,1,0))</f>
        <v>3</v>
      </c>
    </row>
    <row r="11" spans="2:18" ht="16" thickBot="1" x14ac:dyDescent="0.25">
      <c r="B11" s="26" t="s">
        <v>13</v>
      </c>
      <c r="C11" s="51"/>
      <c r="D11" s="48" t="str">
        <f>Master!B9</f>
        <v>Mexico</v>
      </c>
      <c r="E11" s="51"/>
      <c r="F11" s="34">
        <f>IF(B11=D11,2, IF(B11=D10,1,0))</f>
        <v>2</v>
      </c>
      <c r="G11" s="52"/>
      <c r="H11" s="35"/>
      <c r="I11" s="52"/>
      <c r="J11" s="26" t="s">
        <v>10</v>
      </c>
      <c r="K11" s="51"/>
      <c r="L11" s="48" t="str">
        <f>Master!F9</f>
        <v>France</v>
      </c>
      <c r="M11" s="51"/>
      <c r="N11" s="34">
        <f>IF(J11=L11,2, IF(J11=L10,1,0))</f>
        <v>2</v>
      </c>
      <c r="P11" s="29" t="s">
        <v>68</v>
      </c>
      <c r="Q11" s="30"/>
      <c r="R11" s="31">
        <v>130</v>
      </c>
    </row>
    <row r="12" spans="2:18" x14ac:dyDescent="0.2">
      <c r="B12" s="26" t="s">
        <v>28</v>
      </c>
      <c r="C12" s="51"/>
      <c r="D12" s="50" t="str">
        <f>Master!B10</f>
        <v>Poland</v>
      </c>
      <c r="E12" s="51"/>
      <c r="F12" s="34">
        <f t="shared" ref="F12" si="1">IF(B12=D12,1,0)</f>
        <v>1</v>
      </c>
      <c r="G12" s="52"/>
      <c r="H12" s="35"/>
      <c r="I12" s="52"/>
      <c r="J12" s="26" t="s">
        <v>29</v>
      </c>
      <c r="K12" s="51"/>
      <c r="L12" s="51" t="str">
        <f>Master!F10</f>
        <v>Russia</v>
      </c>
      <c r="M12" s="51"/>
      <c r="N12" s="34">
        <f t="shared" ref="N12:N13" si="2">IF(J12=L12,1,0)</f>
        <v>0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>IF(B13=D13,1,0)</f>
        <v>1</v>
      </c>
      <c r="G13" s="52"/>
      <c r="H13" s="35"/>
      <c r="I13" s="52"/>
      <c r="J13" s="27" t="s">
        <v>31</v>
      </c>
      <c r="K13" s="53"/>
      <c r="L13" s="53" t="str">
        <f>Master!F11</f>
        <v>Tunisia</v>
      </c>
      <c r="M13" s="53"/>
      <c r="N13" s="54">
        <f t="shared" si="2"/>
        <v>0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101" t="s">
        <v>36</v>
      </c>
      <c r="C15" s="102"/>
      <c r="D15" s="102"/>
      <c r="E15" s="102"/>
      <c r="F15" s="103"/>
      <c r="G15" s="52"/>
      <c r="H15" s="35"/>
      <c r="I15" s="52"/>
      <c r="J15" s="101" t="s">
        <v>66</v>
      </c>
      <c r="K15" s="102"/>
      <c r="L15" s="102"/>
      <c r="M15" s="102"/>
      <c r="N15" s="103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27</v>
      </c>
      <c r="C17" s="51"/>
      <c r="D17" s="51" t="str">
        <f>Master!B14</f>
        <v>Italy</v>
      </c>
      <c r="E17" s="51"/>
      <c r="F17" s="34">
        <v>0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52</v>
      </c>
      <c r="C18" s="51"/>
      <c r="D18" s="49" t="str">
        <f>Master!B15</f>
        <v>Germany</v>
      </c>
      <c r="E18" s="51"/>
      <c r="F18" s="34">
        <v>1</v>
      </c>
      <c r="G18" s="52"/>
      <c r="H18" s="35"/>
      <c r="I18" s="52"/>
      <c r="J18" s="26" t="s">
        <v>139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136</v>
      </c>
      <c r="C19" s="51"/>
      <c r="D19" s="51" t="str">
        <f>Master!B16</f>
        <v>Japan</v>
      </c>
      <c r="E19" s="51"/>
      <c r="F19" s="34">
        <f>IF(B19=D19,1,0)</f>
        <v>0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" si="3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>IF(B20=D20,1,0)</f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>IF(J20=L20,1,0)</f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101" t="s">
        <v>40</v>
      </c>
      <c r="C22" s="102"/>
      <c r="D22" s="102"/>
      <c r="E22" s="102"/>
      <c r="F22" s="103"/>
      <c r="G22" s="52"/>
      <c r="H22" s="35"/>
      <c r="I22" s="52"/>
      <c r="J22" s="101" t="s">
        <v>67</v>
      </c>
      <c r="K22" s="102"/>
      <c r="L22" s="102"/>
      <c r="M22" s="102"/>
      <c r="N22" s="103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f>IF(J25=L25,2, IF(J25=L24,1,0))</f>
        <v>1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4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ref="N27" si="5">IF(J27=L27,1,0)</f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05" t="s">
        <v>45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96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6"/>
      <c r="E32" s="23">
        <f>IF(D31=Master!D27,2,0)</f>
        <v>0</v>
      </c>
      <c r="F32" s="105" t="s">
        <v>45</v>
      </c>
      <c r="G32" s="7"/>
      <c r="H32" s="7"/>
      <c r="I32" s="7"/>
      <c r="J32" s="35"/>
      <c r="K32" s="7"/>
      <c r="L32" s="7"/>
      <c r="M32" s="7"/>
      <c r="N32" s="105" t="s">
        <v>41</v>
      </c>
      <c r="O32" s="23">
        <f>IF(P31=Master!P27,2,0)</f>
        <v>2</v>
      </c>
      <c r="P32" s="97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7"/>
      <c r="G33" s="7"/>
      <c r="H33" s="7"/>
      <c r="I33" s="7"/>
      <c r="J33" s="35"/>
      <c r="K33" s="7"/>
      <c r="L33" s="7"/>
      <c r="M33" s="7"/>
      <c r="N33" s="107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96" t="s">
        <v>25</v>
      </c>
      <c r="E34" s="23">
        <f>IF(D34=Master!D30,2,0)</f>
        <v>2</v>
      </c>
      <c r="F34" s="106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0</v>
      </c>
      <c r="N34" s="106"/>
      <c r="O34" s="23">
        <f>IF(P34=Master!P30,2,0)</f>
        <v>2</v>
      </c>
      <c r="P34" s="96" t="s">
        <v>34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97"/>
      <c r="E35" s="7"/>
      <c r="F35" s="35"/>
      <c r="G35" s="7"/>
      <c r="H35" s="105" t="s">
        <v>139</v>
      </c>
      <c r="I35" s="7"/>
      <c r="J35" s="35" t="s">
        <v>81</v>
      </c>
      <c r="K35" s="7"/>
      <c r="L35" s="105" t="s">
        <v>27</v>
      </c>
      <c r="M35" s="7"/>
      <c r="N35" s="35"/>
      <c r="O35" s="7"/>
      <c r="P35" s="97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7"/>
      <c r="I36" s="24">
        <f>IF(H35=Master!H31,6,0)</f>
        <v>0</v>
      </c>
      <c r="J36" s="68" t="s">
        <v>139</v>
      </c>
      <c r="K36" s="25">
        <f>IF(L35=Master!L31,6,0)</f>
        <v>0</v>
      </c>
      <c r="L36" s="107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99" t="s">
        <v>139</v>
      </c>
      <c r="E37" s="7"/>
      <c r="F37" s="35" t="s">
        <v>78</v>
      </c>
      <c r="G37" s="7"/>
      <c r="H37" s="106"/>
      <c r="I37" s="7"/>
      <c r="J37" s="35"/>
      <c r="K37" s="7"/>
      <c r="L37" s="106"/>
      <c r="M37" s="7"/>
      <c r="N37" s="35" t="s">
        <v>80</v>
      </c>
      <c r="O37" s="7"/>
      <c r="P37" s="105" t="s">
        <v>27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00"/>
      <c r="E38" s="23">
        <f>IF(D37=Master!D33,2,0)</f>
        <v>2</v>
      </c>
      <c r="F38" s="105" t="s">
        <v>139</v>
      </c>
      <c r="G38" s="23">
        <f>IF(F38=Master!F34,4,0)</f>
        <v>0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0</v>
      </c>
      <c r="N38" s="105" t="s">
        <v>27</v>
      </c>
      <c r="O38" s="23">
        <f>IF(P37=Master!P33,2,0)</f>
        <v>0</v>
      </c>
      <c r="P38" s="106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7"/>
      <c r="G39" s="7"/>
      <c r="H39" s="7"/>
      <c r="I39" s="7"/>
      <c r="J39" s="35"/>
      <c r="K39" s="7"/>
      <c r="L39" s="7"/>
      <c r="M39" s="7"/>
      <c r="N39" s="107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96" t="s">
        <v>12</v>
      </c>
      <c r="E40" s="23">
        <f>IF(D40=Master!D36,2,0)</f>
        <v>2</v>
      </c>
      <c r="F40" s="106"/>
      <c r="G40" s="7"/>
      <c r="H40" s="7"/>
      <c r="I40" s="7"/>
      <c r="J40" s="35"/>
      <c r="K40" s="7"/>
      <c r="L40" s="7"/>
      <c r="M40" s="7"/>
      <c r="N40" s="106"/>
      <c r="O40" s="23">
        <f>IF(P40=Master!P36,2,0)</f>
        <v>2</v>
      </c>
      <c r="P40" s="96" t="s">
        <v>137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97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97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6</v>
      </c>
      <c r="G43" s="1">
        <f>SUM(G32:G40)</f>
        <v>0</v>
      </c>
      <c r="I43" s="1">
        <f t="shared" ref="I43" si="6">SUM(I32:I40)</f>
        <v>0</v>
      </c>
      <c r="J43" s="52">
        <f>J38</f>
        <v>0</v>
      </c>
      <c r="K43" s="1">
        <f>SUM(K32:K40)</f>
        <v>0</v>
      </c>
      <c r="M43" s="1">
        <f>SUM(M32:M40)</f>
        <v>0</v>
      </c>
      <c r="O43" s="1">
        <f>SUM(O32:O40)</f>
        <v>6</v>
      </c>
    </row>
  </sheetData>
  <mergeCells count="23"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1263-BF9E-B94A-B168-4AE30BA7699C}">
  <dimension ref="A1:T43"/>
  <sheetViews>
    <sheetView topLeftCell="A16" zoomScale="120" zoomScaleNormal="120" workbookViewId="0">
      <selection activeCell="N41" sqref="N41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7" t="s">
        <v>30</v>
      </c>
      <c r="C1" s="88"/>
      <c r="D1" s="88"/>
      <c r="E1" s="88"/>
      <c r="F1" s="89"/>
      <c r="H1" s="7"/>
      <c r="J1" s="87" t="s">
        <v>44</v>
      </c>
      <c r="K1" s="88"/>
      <c r="L1" s="88"/>
      <c r="M1" s="88"/>
      <c r="N1" s="89"/>
      <c r="P1" s="87" t="s">
        <v>54</v>
      </c>
      <c r="Q1" s="88"/>
      <c r="R1" s="89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31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138</v>
      </c>
      <c r="K5" s="51"/>
      <c r="L5" s="51" t="str">
        <f>Master!F4</f>
        <v>Sweden</v>
      </c>
      <c r="M5" s="51"/>
      <c r="N5" s="34">
        <f t="shared" ref="N5:N6" si="1">IF(J5=L5,1,0)</f>
        <v>0</v>
      </c>
      <c r="P5" s="16" t="s">
        <v>56</v>
      </c>
      <c r="Q5" s="32"/>
      <c r="R5" s="17">
        <f>E43+O43</f>
        <v>10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49</v>
      </c>
      <c r="K6" s="53"/>
      <c r="L6" s="53" t="str">
        <f>Master!F5</f>
        <v>USA</v>
      </c>
      <c r="M6" s="53"/>
      <c r="N6" s="54">
        <f t="shared" si="1"/>
        <v>0</v>
      </c>
      <c r="P6" s="16" t="s">
        <v>57</v>
      </c>
      <c r="Q6" s="32"/>
      <c r="R6" s="17">
        <f>G43+M43</f>
        <v>8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101" t="s">
        <v>33</v>
      </c>
      <c r="C8" s="102"/>
      <c r="D8" s="102"/>
      <c r="E8" s="102"/>
      <c r="F8" s="103"/>
      <c r="G8" s="52"/>
      <c r="H8" s="55"/>
      <c r="I8" s="52"/>
      <c r="J8" s="101" t="s">
        <v>65</v>
      </c>
      <c r="K8" s="102"/>
      <c r="L8" s="102"/>
      <c r="M8" s="102"/>
      <c r="N8" s="103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49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10</v>
      </c>
      <c r="K10" s="51"/>
      <c r="L10" s="49" t="str">
        <f>Master!F8</f>
        <v>Denmark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34</v>
      </c>
      <c r="K11" s="51"/>
      <c r="L11" s="49" t="str">
        <f>Master!F9</f>
        <v>France</v>
      </c>
      <c r="M11" s="51"/>
      <c r="N11" s="34">
        <f>IF(J11=L11,2, IF(J11=L10,1,0))</f>
        <v>1</v>
      </c>
      <c r="P11" s="29" t="s">
        <v>68</v>
      </c>
      <c r="Q11" s="30"/>
      <c r="R11" s="31">
        <v>40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101" t="s">
        <v>36</v>
      </c>
      <c r="C15" s="102"/>
      <c r="D15" s="102"/>
      <c r="E15" s="102"/>
      <c r="F15" s="103"/>
      <c r="G15" s="52"/>
      <c r="H15" s="35"/>
      <c r="I15" s="52"/>
      <c r="J15" s="101" t="s">
        <v>66</v>
      </c>
      <c r="K15" s="102"/>
      <c r="L15" s="102"/>
      <c r="M15" s="102"/>
      <c r="N15" s="103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14</v>
      </c>
      <c r="K17" s="51"/>
      <c r="L17" s="47" t="str">
        <f>Master!F14</f>
        <v>Belgium</v>
      </c>
      <c r="M17" s="51"/>
      <c r="N17" s="34">
        <f>IF(J17=L17,3, IF(J17=L18,1,0))</f>
        <v>3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47</v>
      </c>
      <c r="K18" s="51"/>
      <c r="L18" s="51" t="str">
        <f>Master!F15</f>
        <v>Canada</v>
      </c>
      <c r="M18" s="51"/>
      <c r="N18" s="34">
        <f>IF(J18=L18,2, IF(J18=L17,1,0))</f>
        <v>0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46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139</v>
      </c>
      <c r="K20" s="53"/>
      <c r="L20" s="53" t="str">
        <f>Master!F17</f>
        <v>Morocco</v>
      </c>
      <c r="M20" s="53"/>
      <c r="N20" s="54">
        <f t="shared" si="5"/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101" t="s">
        <v>40</v>
      </c>
      <c r="C22" s="102"/>
      <c r="D22" s="102"/>
      <c r="E22" s="102"/>
      <c r="F22" s="103"/>
      <c r="G22" s="52"/>
      <c r="H22" s="35"/>
      <c r="I22" s="52"/>
      <c r="J22" s="101" t="s">
        <v>67</v>
      </c>
      <c r="K22" s="102"/>
      <c r="L22" s="102"/>
      <c r="M22" s="102"/>
      <c r="N22" s="103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37</v>
      </c>
      <c r="C24" s="51"/>
      <c r="D24" s="51" t="str">
        <f>Master!B20</f>
        <v>Brasil</v>
      </c>
      <c r="E24" s="51"/>
      <c r="F24" s="34">
        <f>IF(B24=D24,3, IF(B24=D25,1,0))</f>
        <v>0</v>
      </c>
      <c r="G24" s="52"/>
      <c r="H24" s="35"/>
      <c r="I24" s="52"/>
      <c r="J24" s="26" t="s">
        <v>8</v>
      </c>
      <c r="K24" s="51"/>
      <c r="L24" s="51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24</v>
      </c>
      <c r="K25" s="51"/>
      <c r="L25" s="51" t="str">
        <f>Master!F21</f>
        <v>Korea Republic</v>
      </c>
      <c r="M25" s="51"/>
      <c r="N25" s="34">
        <f>IF(J25=L25,2, IF(J25=L24,1,0))</f>
        <v>0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140</v>
      </c>
      <c r="K26" s="32"/>
      <c r="L26" s="32" t="str">
        <f>Master!F22</f>
        <v>Portugal</v>
      </c>
      <c r="M26" s="32"/>
      <c r="N26" s="17">
        <f t="shared" ref="N26:N27" si="6">IF(J26=L26,1,0)</f>
        <v>0</v>
      </c>
    </row>
    <row r="27" spans="1:20" ht="16" thickBot="1" x14ac:dyDescent="0.25">
      <c r="B27" s="27" t="s">
        <v>12</v>
      </c>
      <c r="C27" s="19"/>
      <c r="D27" s="53" t="str">
        <f>Master!B23</f>
        <v>Switz</v>
      </c>
      <c r="E27" s="19"/>
      <c r="F27" s="20">
        <f t="shared" ref="F27" si="7">IF(B27=D27,1,0)</f>
        <v>0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08" t="s">
        <v>134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08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9"/>
      <c r="E32" s="23">
        <f>IF(D31=Master!D27,2,0)</f>
        <v>2</v>
      </c>
      <c r="F32" s="110" t="s">
        <v>134</v>
      </c>
      <c r="G32" s="7"/>
      <c r="H32" s="7"/>
      <c r="I32" s="7"/>
      <c r="J32" s="35"/>
      <c r="K32" s="7"/>
      <c r="L32" s="7"/>
      <c r="M32" s="7"/>
      <c r="N32" s="110" t="s">
        <v>13</v>
      </c>
      <c r="O32" s="23">
        <f>IF(P31=Master!P27,2,0)</f>
        <v>2</v>
      </c>
      <c r="P32" s="109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11"/>
      <c r="G33" s="7"/>
      <c r="H33" s="7"/>
      <c r="I33" s="7"/>
      <c r="J33" s="35"/>
      <c r="K33" s="7"/>
      <c r="L33" s="7"/>
      <c r="M33" s="7"/>
      <c r="N33" s="111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08" t="s">
        <v>25</v>
      </c>
      <c r="E34" s="23">
        <f>IF(D34=Master!D30,2,0)</f>
        <v>2</v>
      </c>
      <c r="F34" s="112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0</v>
      </c>
      <c r="N34" s="112"/>
      <c r="O34" s="23">
        <f>IF(P34=Master!P30,2,0)</f>
        <v>0</v>
      </c>
      <c r="P34" s="110" t="s">
        <v>13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109"/>
      <c r="E35" s="7"/>
      <c r="F35" s="35"/>
      <c r="G35" s="7"/>
      <c r="H35" s="105" t="s">
        <v>12</v>
      </c>
      <c r="I35" s="7"/>
      <c r="J35" s="35" t="s">
        <v>81</v>
      </c>
      <c r="K35" s="7"/>
      <c r="L35" s="110" t="s">
        <v>13</v>
      </c>
      <c r="M35" s="7"/>
      <c r="N35" s="35"/>
      <c r="O35" s="7"/>
      <c r="P35" s="112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7"/>
      <c r="I36" s="24">
        <f>IF(H35=Master!H31,6,0)</f>
        <v>0</v>
      </c>
      <c r="J36" s="67" t="s">
        <v>12</v>
      </c>
      <c r="K36" s="25">
        <f>IF(L35=Master!L31,6,0)</f>
        <v>0</v>
      </c>
      <c r="L36" s="111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14" t="s">
        <v>136</v>
      </c>
      <c r="E37" s="7"/>
      <c r="F37" s="35" t="s">
        <v>78</v>
      </c>
      <c r="G37" s="7"/>
      <c r="H37" s="106"/>
      <c r="I37" s="7"/>
      <c r="J37" s="35"/>
      <c r="K37" s="7"/>
      <c r="L37" s="112"/>
      <c r="M37" s="7"/>
      <c r="N37" s="35" t="s">
        <v>80</v>
      </c>
      <c r="O37" s="7"/>
      <c r="P37" s="108" t="s">
        <v>14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15"/>
      <c r="E38" s="23">
        <f>IF(D37=Master!D33,2,0)</f>
        <v>0</v>
      </c>
      <c r="F38" s="108" t="s">
        <v>12</v>
      </c>
      <c r="G38" s="23">
        <f>IF(F38=Master!F34,4,0)</f>
        <v>4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4</v>
      </c>
      <c r="N38" s="108" t="s">
        <v>14</v>
      </c>
      <c r="O38" s="23">
        <f>IF(P37=Master!P33,2,0)</f>
        <v>2</v>
      </c>
      <c r="P38" s="109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13"/>
      <c r="G39" s="7"/>
      <c r="H39" s="7"/>
      <c r="I39" s="7"/>
      <c r="J39" s="35"/>
      <c r="K39" s="7"/>
      <c r="L39" s="7"/>
      <c r="M39" s="7"/>
      <c r="N39" s="113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96" t="s">
        <v>12</v>
      </c>
      <c r="E40" s="23">
        <f>IF(D40=Master!D36,2,0)</f>
        <v>2</v>
      </c>
      <c r="F40" s="109"/>
      <c r="G40" s="7"/>
      <c r="H40" s="7"/>
      <c r="I40" s="7"/>
      <c r="J40" s="35"/>
      <c r="K40" s="7"/>
      <c r="L40" s="7"/>
      <c r="M40" s="7"/>
      <c r="N40" s="109"/>
      <c r="O40" s="23">
        <f>IF(P40=Master!P36,2,0)</f>
        <v>0</v>
      </c>
      <c r="P40" s="110" t="s">
        <v>140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97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12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6</v>
      </c>
      <c r="G43" s="1">
        <f>SUM(G32:G40)</f>
        <v>4</v>
      </c>
      <c r="I43" s="1">
        <f t="shared" ref="I43" si="8">SUM(I32:I40)</f>
        <v>0</v>
      </c>
      <c r="J43" s="52">
        <f>J38</f>
        <v>0</v>
      </c>
      <c r="K43" s="1">
        <f>SUM(K32:K40)</f>
        <v>0</v>
      </c>
      <c r="M43" s="1">
        <f>SUM(M32:M40)</f>
        <v>4</v>
      </c>
      <c r="O43" s="1">
        <f>SUM(O32:O40)</f>
        <v>4</v>
      </c>
    </row>
  </sheetData>
  <mergeCells count="23"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E5FA-F91B-4A41-A4C1-97D69E012813}">
  <dimension ref="A1:T43"/>
  <sheetViews>
    <sheetView tabSelected="1" topLeftCell="A22" zoomScale="120" zoomScaleNormal="120" workbookViewId="0">
      <selection activeCell="N41" sqref="N41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7" t="s">
        <v>30</v>
      </c>
      <c r="C1" s="88"/>
      <c r="D1" s="88"/>
      <c r="E1" s="88"/>
      <c r="F1" s="89"/>
      <c r="H1" s="7"/>
      <c r="J1" s="87" t="s">
        <v>44</v>
      </c>
      <c r="K1" s="88"/>
      <c r="L1" s="88"/>
      <c r="M1" s="88"/>
      <c r="N1" s="89"/>
      <c r="P1" s="87" t="s">
        <v>54</v>
      </c>
      <c r="Q1" s="88"/>
      <c r="R1" s="89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37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49</v>
      </c>
      <c r="K5" s="51"/>
      <c r="L5" s="50" t="str">
        <f>Master!F4</f>
        <v>Sweden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10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138</v>
      </c>
      <c r="K6" s="53"/>
      <c r="L6" s="60" t="str">
        <f>Master!F5</f>
        <v>USA</v>
      </c>
      <c r="M6" s="53"/>
      <c r="N6" s="54">
        <f t="shared" si="1"/>
        <v>1</v>
      </c>
      <c r="P6" s="16" t="s">
        <v>57</v>
      </c>
      <c r="Q6" s="32"/>
      <c r="R6" s="17">
        <f>G43+M43</f>
        <v>4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101" t="s">
        <v>33</v>
      </c>
      <c r="C8" s="102"/>
      <c r="D8" s="102"/>
      <c r="E8" s="102"/>
      <c r="F8" s="103"/>
      <c r="G8" s="52"/>
      <c r="H8" s="55"/>
      <c r="I8" s="52"/>
      <c r="J8" s="101" t="s">
        <v>65</v>
      </c>
      <c r="K8" s="102"/>
      <c r="L8" s="102"/>
      <c r="M8" s="102"/>
      <c r="N8" s="103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51</v>
      </c>
    </row>
    <row r="10" spans="2:18" ht="16" thickBot="1" x14ac:dyDescent="0.25">
      <c r="B10" s="26" t="s">
        <v>28</v>
      </c>
      <c r="C10" s="51"/>
      <c r="D10" s="51" t="str">
        <f>Master!B8</f>
        <v>Argentina</v>
      </c>
      <c r="E10" s="51"/>
      <c r="F10" s="34">
        <f>IF(B10=D10,3, IF(B10=D11,1,0))</f>
        <v>0</v>
      </c>
      <c r="G10" s="52"/>
      <c r="H10" s="35"/>
      <c r="I10" s="52"/>
      <c r="J10" s="26" t="s">
        <v>34</v>
      </c>
      <c r="K10" s="51"/>
      <c r="L10" s="47" t="str">
        <f>Master!F8</f>
        <v>Denmark</v>
      </c>
      <c r="M10" s="51"/>
      <c r="N10" s="34">
        <f>IF(J10=L10,3, IF(J10=L11,1,0))</f>
        <v>3</v>
      </c>
    </row>
    <row r="11" spans="2:18" ht="16" thickBot="1" x14ac:dyDescent="0.25">
      <c r="B11" s="26" t="s">
        <v>13</v>
      </c>
      <c r="C11" s="51"/>
      <c r="D11" s="48" t="str">
        <f>Master!B9</f>
        <v>Mexico</v>
      </c>
      <c r="E11" s="51"/>
      <c r="F11" s="34">
        <f>IF(B11=D11,2, IF(B11=D10,1,0))</f>
        <v>2</v>
      </c>
      <c r="G11" s="52"/>
      <c r="H11" s="35"/>
      <c r="I11" s="52"/>
      <c r="J11" s="26" t="s">
        <v>29</v>
      </c>
      <c r="K11" s="51"/>
      <c r="L11" s="51" t="str">
        <f>Master!F9</f>
        <v>France</v>
      </c>
      <c r="M11" s="51"/>
      <c r="N11" s="34">
        <f>IF(J11=L11,2, IF(J11=L10,1,0))</f>
        <v>0</v>
      </c>
      <c r="P11" s="29" t="s">
        <v>68</v>
      </c>
      <c r="Q11" s="30"/>
      <c r="R11" s="31">
        <v>120</v>
      </c>
    </row>
    <row r="12" spans="2:18" x14ac:dyDescent="0.2">
      <c r="B12" s="26" t="s">
        <v>43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25</v>
      </c>
      <c r="C13" s="53"/>
      <c r="D13" s="53" t="str">
        <f>Master!B11</f>
        <v>Saudi Arabia</v>
      </c>
      <c r="E13" s="53"/>
      <c r="F13" s="34">
        <f t="shared" si="2"/>
        <v>0</v>
      </c>
      <c r="G13" s="52"/>
      <c r="H13" s="35"/>
      <c r="I13" s="52"/>
      <c r="J13" s="27" t="s">
        <v>10</v>
      </c>
      <c r="K13" s="53"/>
      <c r="L13" s="53" t="str">
        <f>Master!F11</f>
        <v>Tunisia</v>
      </c>
      <c r="M13" s="53"/>
      <c r="N13" s="54">
        <f t="shared" si="3"/>
        <v>0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101" t="s">
        <v>36</v>
      </c>
      <c r="C15" s="102"/>
      <c r="D15" s="102"/>
      <c r="E15" s="102"/>
      <c r="F15" s="103"/>
      <c r="G15" s="52"/>
      <c r="H15" s="35"/>
      <c r="I15" s="52"/>
      <c r="J15" s="101" t="s">
        <v>66</v>
      </c>
      <c r="K15" s="102"/>
      <c r="L15" s="102"/>
      <c r="M15" s="102"/>
      <c r="N15" s="103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14</v>
      </c>
      <c r="K17" s="51"/>
      <c r="L17" s="47" t="str">
        <f>Master!F14</f>
        <v>Belgium</v>
      </c>
      <c r="M17" s="51"/>
      <c r="N17" s="34">
        <f>IF(J17=L17,3, IF(J17=L18,1,0))</f>
        <v>3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46</v>
      </c>
      <c r="K18" s="51"/>
      <c r="L18" s="51" t="str">
        <f>Master!F15</f>
        <v>Canada</v>
      </c>
      <c r="M18" s="51"/>
      <c r="N18" s="34">
        <f>IF(J18=L18,2, IF(J18=L17,1,0))</f>
        <v>0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139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101" t="s">
        <v>40</v>
      </c>
      <c r="C22" s="102"/>
      <c r="D22" s="102"/>
      <c r="E22" s="102"/>
      <c r="F22" s="103"/>
      <c r="G22" s="52"/>
      <c r="H22" s="35"/>
      <c r="I22" s="52"/>
      <c r="J22" s="101" t="s">
        <v>67</v>
      </c>
      <c r="K22" s="102"/>
      <c r="L22" s="102"/>
      <c r="M22" s="102"/>
      <c r="N22" s="103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v>1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v>0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05" t="s">
        <v>45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08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6"/>
      <c r="E32" s="23">
        <f>IF(D31=Master!D27,2,0)</f>
        <v>0</v>
      </c>
      <c r="F32" s="105" t="s">
        <v>45</v>
      </c>
      <c r="G32" s="7"/>
      <c r="H32" s="7"/>
      <c r="I32" s="7"/>
      <c r="J32" s="35"/>
      <c r="K32" s="7"/>
      <c r="L32" s="7"/>
      <c r="M32" s="7"/>
      <c r="N32" s="108" t="s">
        <v>34</v>
      </c>
      <c r="O32" s="23">
        <f>IF(P31=Master!P27,2,0)</f>
        <v>2</v>
      </c>
      <c r="P32" s="109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7"/>
      <c r="G33" s="7"/>
      <c r="H33" s="7"/>
      <c r="I33" s="7"/>
      <c r="J33" s="35"/>
      <c r="K33" s="7"/>
      <c r="L33" s="7"/>
      <c r="M33" s="7"/>
      <c r="N33" s="113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08" t="s">
        <v>25</v>
      </c>
      <c r="E34" s="23">
        <f>IF(D34=Master!D30,2,0)</f>
        <v>2</v>
      </c>
      <c r="F34" s="106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109"/>
      <c r="O34" s="23">
        <f>IF(P34=Master!P30,2,0)</f>
        <v>2</v>
      </c>
      <c r="P34" s="108" t="s">
        <v>34</v>
      </c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109"/>
      <c r="E35" s="7"/>
      <c r="F35" s="35"/>
      <c r="G35" s="7"/>
      <c r="H35" s="105" t="s">
        <v>136</v>
      </c>
      <c r="I35" s="7"/>
      <c r="J35" s="35" t="s">
        <v>81</v>
      </c>
      <c r="K35" s="7"/>
      <c r="L35" s="105" t="s">
        <v>34</v>
      </c>
      <c r="M35" s="7"/>
      <c r="N35" s="35"/>
      <c r="O35" s="7"/>
      <c r="P35" s="109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7"/>
      <c r="I36" s="24">
        <f>IF(H35=Master!H31,6,0)</f>
        <v>0</v>
      </c>
      <c r="J36" s="68" t="s">
        <v>136</v>
      </c>
      <c r="K36" s="25">
        <f>IF(L35=Master!L31,6,0)</f>
        <v>0</v>
      </c>
      <c r="L36" s="107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16" t="s">
        <v>136</v>
      </c>
      <c r="E37" s="7"/>
      <c r="F37" s="35" t="s">
        <v>78</v>
      </c>
      <c r="G37" s="7"/>
      <c r="H37" s="106"/>
      <c r="I37" s="7"/>
      <c r="J37" s="35"/>
      <c r="K37" s="7"/>
      <c r="L37" s="106"/>
      <c r="M37" s="7"/>
      <c r="N37" s="35" t="s">
        <v>80</v>
      </c>
      <c r="O37" s="7"/>
      <c r="P37" s="108" t="s">
        <v>14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17"/>
      <c r="E38" s="23">
        <f>IF(D37=Master!D33,2,0)</f>
        <v>0</v>
      </c>
      <c r="F38" s="105" t="s">
        <v>136</v>
      </c>
      <c r="G38" s="23">
        <f>IF(F38=Master!F34,4,0)</f>
        <v>0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0</v>
      </c>
      <c r="N38" s="105" t="s">
        <v>140</v>
      </c>
      <c r="O38" s="23">
        <f>IF(P37=Master!P33,2,0)</f>
        <v>2</v>
      </c>
      <c r="P38" s="109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7"/>
      <c r="G39" s="7"/>
      <c r="H39" s="7"/>
      <c r="I39" s="7"/>
      <c r="J39" s="35"/>
      <c r="K39" s="7"/>
      <c r="L39" s="7"/>
      <c r="M39" s="7"/>
      <c r="N39" s="107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108" t="s">
        <v>12</v>
      </c>
      <c r="E40" s="23">
        <f>IF(D40=Master!D36,2,0)</f>
        <v>2</v>
      </c>
      <c r="F40" s="106"/>
      <c r="G40" s="7"/>
      <c r="H40" s="7"/>
      <c r="I40" s="7"/>
      <c r="J40" s="35"/>
      <c r="K40" s="7"/>
      <c r="L40" s="7"/>
      <c r="M40" s="7"/>
      <c r="N40" s="106"/>
      <c r="O40" s="23">
        <f>IF(P40=Master!P36,2,0)</f>
        <v>0</v>
      </c>
      <c r="P40" s="105" t="s">
        <v>140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109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06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4</v>
      </c>
      <c r="G43" s="1">
        <f>SUM(G32:G40)</f>
        <v>0</v>
      </c>
      <c r="I43" s="1">
        <f t="shared" ref="I43" si="8">SUM(I32:I40)</f>
        <v>0</v>
      </c>
      <c r="J43" s="52">
        <f>J38</f>
        <v>0</v>
      </c>
      <c r="K43" s="1">
        <f>SUM(K32:K40)</f>
        <v>0</v>
      </c>
      <c r="M43" s="1">
        <f>SUM(M32:M40)</f>
        <v>4</v>
      </c>
      <c r="O43" s="1">
        <f>SUM(O32:O40)</f>
        <v>6</v>
      </c>
    </row>
  </sheetData>
  <mergeCells count="23"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838C-3EAD-4645-BCCC-D7E2EBE80DA4}">
  <dimension ref="A1:G9"/>
  <sheetViews>
    <sheetView workbookViewId="0">
      <selection activeCell="F3" sqref="F3"/>
    </sheetView>
  </sheetViews>
  <sheetFormatPr baseColWidth="10" defaultRowHeight="15" x14ac:dyDescent="0.2"/>
  <cols>
    <col min="1" max="1" width="63.1640625" style="43" customWidth="1"/>
    <col min="2" max="2" width="10.83203125" style="43"/>
    <col min="3" max="3" width="60.5" style="43" bestFit="1" customWidth="1"/>
    <col min="4" max="16384" width="10.83203125" style="43"/>
  </cols>
  <sheetData>
    <row r="1" spans="1:7" ht="113" x14ac:dyDescent="0.2">
      <c r="A1" s="44" t="s">
        <v>89</v>
      </c>
    </row>
    <row r="2" spans="1:7" ht="244" x14ac:dyDescent="0.2">
      <c r="A2" s="44" t="s">
        <v>87</v>
      </c>
      <c r="G2" s="46"/>
    </row>
    <row r="3" spans="1:7" ht="97" x14ac:dyDescent="0.2">
      <c r="A3" s="45" t="s">
        <v>88</v>
      </c>
    </row>
    <row r="5" spans="1:7" x14ac:dyDescent="0.2">
      <c r="B5" s="118" t="s">
        <v>82</v>
      </c>
      <c r="C5" s="119"/>
    </row>
    <row r="6" spans="1:7" x14ac:dyDescent="0.2">
      <c r="B6" s="47"/>
      <c r="C6" s="32" t="s">
        <v>83</v>
      </c>
    </row>
    <row r="7" spans="1:7" x14ac:dyDescent="0.2">
      <c r="B7" s="48"/>
      <c r="C7" s="32" t="s">
        <v>84</v>
      </c>
    </row>
    <row r="8" spans="1:7" x14ac:dyDescent="0.2">
      <c r="B8" s="49"/>
      <c r="C8" s="32" t="s">
        <v>85</v>
      </c>
    </row>
    <row r="9" spans="1:7" x14ac:dyDescent="0.2">
      <c r="B9" s="50"/>
      <c r="C9" s="32" t="s">
        <v>86</v>
      </c>
    </row>
  </sheetData>
  <mergeCells count="1">
    <mergeCell ref="B5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9F56-F8E3-D940-BE3E-C2B3E0A63209}">
  <dimension ref="A1:AC43"/>
  <sheetViews>
    <sheetView workbookViewId="0">
      <selection activeCell="AC24" sqref="AC24:AC27"/>
    </sheetView>
  </sheetViews>
  <sheetFormatPr baseColWidth="10" defaultColWidth="8.83203125" defaultRowHeight="15" x14ac:dyDescent="0.2"/>
  <cols>
    <col min="1" max="1" width="3.1640625" style="1" customWidth="1"/>
    <col min="2" max="2" width="13.33203125" style="1" customWidth="1"/>
    <col min="3" max="3" width="3.1640625" style="1" customWidth="1"/>
    <col min="4" max="4" width="2.33203125" style="1" customWidth="1"/>
    <col min="5" max="5" width="3.1640625" style="1" customWidth="1"/>
    <col min="6" max="6" width="2.83203125" style="1" customWidth="1"/>
    <col min="7" max="7" width="3.1640625" style="1" customWidth="1"/>
    <col min="8" max="8" width="4.33203125" style="1" customWidth="1"/>
    <col min="9" max="9" width="3.1640625" style="1" customWidth="1"/>
    <col min="10" max="10" width="16.83203125" style="1" customWidth="1"/>
    <col min="11" max="11" width="3.1640625" style="1" customWidth="1"/>
    <col min="12" max="12" width="2.33203125" style="1" customWidth="1"/>
    <col min="13" max="13" width="3.1640625" style="1" customWidth="1"/>
    <col min="14" max="14" width="2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21" width="2.1640625" style="1" bestFit="1" customWidth="1"/>
    <col min="22" max="22" width="2.33203125" style="1" bestFit="1" customWidth="1"/>
    <col min="23" max="23" width="17.33203125" style="1" customWidth="1"/>
    <col min="24" max="24" width="2" style="1" customWidth="1"/>
    <col min="25" max="26" width="0" style="1" hidden="1" customWidth="1"/>
    <col min="27" max="27" width="2.1640625" style="1" bestFit="1" customWidth="1"/>
    <col min="28" max="28" width="2.33203125" style="1" bestFit="1" customWidth="1"/>
    <col min="29" max="29" width="17.5" style="1" customWidth="1"/>
    <col min="30" max="16384" width="8.83203125" style="1"/>
  </cols>
  <sheetData>
    <row r="1" spans="2:29" x14ac:dyDescent="0.2">
      <c r="B1" s="87" t="s">
        <v>30</v>
      </c>
      <c r="C1" s="88"/>
      <c r="D1" s="88"/>
      <c r="E1" s="88"/>
      <c r="F1" s="89"/>
      <c r="H1" s="7"/>
      <c r="J1" s="87" t="s">
        <v>44</v>
      </c>
      <c r="K1" s="88"/>
      <c r="L1" s="88"/>
      <c r="M1" s="88"/>
      <c r="N1" s="89"/>
      <c r="P1" s="87" t="s">
        <v>54</v>
      </c>
      <c r="Q1" s="88"/>
      <c r="R1" s="89"/>
      <c r="W1" s="1" t="s">
        <v>92</v>
      </c>
    </row>
    <row r="2" spans="2:29" x14ac:dyDescent="0.2">
      <c r="B2" s="21" t="s">
        <v>60</v>
      </c>
      <c r="C2" s="12"/>
      <c r="D2" s="12" t="s">
        <v>61</v>
      </c>
      <c r="E2" s="12"/>
      <c r="F2" s="22" t="s">
        <v>54</v>
      </c>
      <c r="H2" s="28"/>
      <c r="J2" s="21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  <c r="W2" s="1" t="str">
        <f>"{name: '"&amp;W1&amp;"',"</f>
        <v>{name: 'Kelly',</v>
      </c>
    </row>
    <row r="3" spans="2:29" x14ac:dyDescent="0.2">
      <c r="B3" s="26" t="s">
        <v>8</v>
      </c>
      <c r="C3" s="51"/>
      <c r="D3" s="51" t="str">
        <f>Master!B2</f>
        <v>Ecuador</v>
      </c>
      <c r="E3" s="51"/>
      <c r="F3" s="34">
        <f>IF(B3=D3,3, IF(B3=D4,1,0))</f>
        <v>0</v>
      </c>
      <c r="G3" s="52"/>
      <c r="H3" s="35"/>
      <c r="I3" s="52"/>
      <c r="J3" s="26" t="s">
        <v>9</v>
      </c>
      <c r="K3" s="51"/>
      <c r="L3" s="51" t="str">
        <f>Master!F2</f>
        <v>England</v>
      </c>
      <c r="M3" s="51"/>
      <c r="N3" s="34">
        <f>IF(J3=L3,3, IF(J3=L4,1,0))</f>
        <v>0</v>
      </c>
      <c r="P3" s="16" t="s">
        <v>53</v>
      </c>
      <c r="Q3" s="32"/>
      <c r="R3" s="17">
        <f>SUM(F3:F6, F10:F13, F17:F20, F24:F27, N3:N6, N10:N13, N17:N20, N24:N27)</f>
        <v>0</v>
      </c>
      <c r="U3" s="1">
        <v>1</v>
      </c>
      <c r="V3" s="1" t="s">
        <v>93</v>
      </c>
      <c r="W3" s="1" t="str">
        <f>"group"&amp;$V$3&amp;$U$3&amp;": '"&amp;B3&amp;"',"</f>
        <v>groupA1: 'Uruguay',</v>
      </c>
      <c r="Y3" s="1" t="str">
        <f>"group"&amp;V3&amp;U3&amp;": obj.group"&amp;V3&amp;U3&amp;","</f>
        <v>groupA1: obj.groupA1,</v>
      </c>
      <c r="AA3" s="1">
        <v>1</v>
      </c>
      <c r="AB3" s="1" t="s">
        <v>94</v>
      </c>
      <c r="AC3" s="1" t="str">
        <f>"group"&amp;AB3&amp;U3&amp;": '"&amp;J3&amp;"',"</f>
        <v>groupB1: 'Spain',</v>
      </c>
    </row>
    <row r="4" spans="2:29" x14ac:dyDescent="0.2">
      <c r="B4" s="26" t="s">
        <v>31</v>
      </c>
      <c r="C4" s="51"/>
      <c r="D4" s="51" t="str">
        <f>Master!B3</f>
        <v>Netherlands</v>
      </c>
      <c r="E4" s="51"/>
      <c r="F4" s="34">
        <f>IF(B4=D4,2, IF(B4=D3,1,0))</f>
        <v>0</v>
      </c>
      <c r="G4" s="52"/>
      <c r="H4" s="35"/>
      <c r="I4" s="52"/>
      <c r="J4" s="26" t="s">
        <v>24</v>
      </c>
      <c r="K4" s="51"/>
      <c r="L4" s="51" t="str">
        <f>Master!F3</f>
        <v>Iran</v>
      </c>
      <c r="M4" s="51"/>
      <c r="N4" s="34">
        <f>IF(J4=L4,2, IF(J4=L3,1,0))</f>
        <v>0</v>
      </c>
      <c r="P4" s="16"/>
      <c r="Q4" s="32"/>
      <c r="R4" s="34"/>
      <c r="U4" s="1">
        <v>2</v>
      </c>
      <c r="V4" s="1" t="s">
        <v>93</v>
      </c>
      <c r="W4" s="1" t="str">
        <f>"group"&amp;$V$3&amp;$U$4&amp;": '"&amp;B4&amp;"',"</f>
        <v>groupA2: 'Russia',</v>
      </c>
      <c r="Y4" s="1" t="str">
        <f t="shared" ref="Y4:Y27" si="0">"group"&amp;V4&amp;U4&amp;": obj.group"&amp;V4&amp;U4&amp;","</f>
        <v>groupA2: obj.groupA2,</v>
      </c>
      <c r="AA4" s="1">
        <v>2</v>
      </c>
      <c r="AB4" s="1" t="s">
        <v>94</v>
      </c>
      <c r="AC4" s="1" t="str">
        <f t="shared" ref="AC4:AC26" si="1">"group"&amp;AB4&amp;U4&amp;": '"&amp;J4&amp;"',"</f>
        <v>groupB2: 'Portugal',</v>
      </c>
    </row>
    <row r="5" spans="2:29" x14ac:dyDescent="0.2">
      <c r="B5" s="26" t="s">
        <v>32</v>
      </c>
      <c r="C5" s="51"/>
      <c r="D5" s="51" t="str">
        <f>Master!B4</f>
        <v>Qatar</v>
      </c>
      <c r="E5" s="51"/>
      <c r="F5" s="34">
        <f t="shared" ref="F5:F6" si="2">IF(B5=D5,1,0)</f>
        <v>0</v>
      </c>
      <c r="G5" s="52"/>
      <c r="H5" s="35"/>
      <c r="I5" s="52"/>
      <c r="J5" s="26" t="s">
        <v>45</v>
      </c>
      <c r="K5" s="51"/>
      <c r="L5" s="51" t="str">
        <f>Master!F4</f>
        <v>Sweden</v>
      </c>
      <c r="M5" s="51"/>
      <c r="N5" s="34">
        <f t="shared" ref="N5:N6" si="3">IF(J5=L5,1,0)</f>
        <v>0</v>
      </c>
      <c r="P5" s="16" t="s">
        <v>56</v>
      </c>
      <c r="Q5" s="32"/>
      <c r="R5" s="17">
        <f>E43+O43</f>
        <v>0</v>
      </c>
      <c r="U5" s="1">
        <v>3</v>
      </c>
      <c r="V5" s="1" t="s">
        <v>93</v>
      </c>
      <c r="W5" s="1" t="str">
        <f>"group"&amp;$V$3&amp;$U$5&amp;": '"&amp;B5&amp;"',"</f>
        <v>groupA3: 'Egypt',</v>
      </c>
      <c r="Y5" s="1" t="str">
        <f t="shared" si="0"/>
        <v>groupA3: obj.groupA3,</v>
      </c>
      <c r="AA5" s="1">
        <v>3</v>
      </c>
      <c r="AB5" s="1" t="s">
        <v>94</v>
      </c>
      <c r="AC5" s="1" t="str">
        <f t="shared" si="1"/>
        <v>groupB3: 'Iran',</v>
      </c>
    </row>
    <row r="6" spans="2:29" ht="16" thickBot="1" x14ac:dyDescent="0.25">
      <c r="B6" s="27" t="s">
        <v>43</v>
      </c>
      <c r="C6" s="53"/>
      <c r="D6" s="53" t="str">
        <f>Master!B5</f>
        <v>Senegal</v>
      </c>
      <c r="E6" s="53"/>
      <c r="F6" s="34">
        <f t="shared" si="2"/>
        <v>0</v>
      </c>
      <c r="G6" s="52"/>
      <c r="H6" s="35"/>
      <c r="I6" s="52"/>
      <c r="J6" s="27" t="s">
        <v>46</v>
      </c>
      <c r="K6" s="53"/>
      <c r="L6" s="53" t="str">
        <f>Master!F5</f>
        <v>USA</v>
      </c>
      <c r="M6" s="53"/>
      <c r="N6" s="54">
        <f t="shared" si="3"/>
        <v>0</v>
      </c>
      <c r="P6" s="16" t="s">
        <v>57</v>
      </c>
      <c r="Q6" s="32"/>
      <c r="R6" s="17">
        <f>G43+M43</f>
        <v>0</v>
      </c>
      <c r="U6" s="1">
        <v>4</v>
      </c>
      <c r="V6" s="1" t="s">
        <v>93</v>
      </c>
      <c r="W6" s="1" t="str">
        <f>"group"&amp;$V$3&amp;$U$6&amp;": '"&amp;B6&amp;"',"</f>
        <v>groupA4: 'Saudi Arabia',</v>
      </c>
      <c r="Y6" s="1" t="str">
        <f t="shared" si="0"/>
        <v>groupA4: obj.groupA4,</v>
      </c>
      <c r="AA6" s="1">
        <v>4</v>
      </c>
      <c r="AB6" s="1" t="s">
        <v>94</v>
      </c>
      <c r="AC6" s="1" t="str">
        <f t="shared" si="1"/>
        <v>groupB4: 'Morocco',</v>
      </c>
    </row>
    <row r="7" spans="2:29" ht="16" thickBot="1" x14ac:dyDescent="0.25">
      <c r="B7" s="52"/>
      <c r="C7" s="52"/>
      <c r="D7" s="52"/>
      <c r="E7" s="52"/>
      <c r="F7" s="52"/>
      <c r="G7" s="52"/>
      <c r="H7" s="35"/>
      <c r="I7" s="52"/>
      <c r="J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29" x14ac:dyDescent="0.2">
      <c r="B8" s="101" t="s">
        <v>33</v>
      </c>
      <c r="C8" s="102"/>
      <c r="D8" s="102"/>
      <c r="E8" s="102"/>
      <c r="F8" s="103"/>
      <c r="G8" s="52"/>
      <c r="H8" s="55"/>
      <c r="I8" s="52"/>
      <c r="J8" s="101" t="s">
        <v>65</v>
      </c>
      <c r="K8" s="102"/>
      <c r="L8" s="102"/>
      <c r="M8" s="102"/>
      <c r="N8" s="103"/>
      <c r="P8" s="16" t="s">
        <v>59</v>
      </c>
      <c r="Q8" s="32"/>
      <c r="R8" s="17">
        <f>J43</f>
        <v>0</v>
      </c>
    </row>
    <row r="9" spans="2:29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0</v>
      </c>
    </row>
    <row r="10" spans="2:29" ht="16" thickBot="1" x14ac:dyDescent="0.25">
      <c r="B10" s="26" t="s">
        <v>35</v>
      </c>
      <c r="C10" s="51"/>
      <c r="D10" s="51" t="str">
        <f>Master!B8</f>
        <v>Argentina</v>
      </c>
      <c r="E10" s="51"/>
      <c r="F10" s="34">
        <f>IF(B10=D10,3, IF(B10=D11,1,0))</f>
        <v>0</v>
      </c>
      <c r="G10" s="52"/>
      <c r="H10" s="35"/>
      <c r="I10" s="52"/>
      <c r="J10" s="26" t="s">
        <v>25</v>
      </c>
      <c r="K10" s="51"/>
      <c r="L10" s="51" t="str">
        <f>Master!F8</f>
        <v>Denmark</v>
      </c>
      <c r="M10" s="51"/>
      <c r="N10" s="34">
        <f>IF(J10=L10,3, IF(J10=L11,1,0))</f>
        <v>0</v>
      </c>
      <c r="U10" s="1">
        <v>1</v>
      </c>
      <c r="V10" s="1" t="s">
        <v>95</v>
      </c>
      <c r="W10" s="1" t="str">
        <f>"group"&amp;$V$10&amp;$U$3&amp;": '"&amp;B10&amp;"',"</f>
        <v>groupC1: 'Australia',</v>
      </c>
      <c r="Y10" s="1" t="str">
        <f t="shared" si="0"/>
        <v>groupC1: obj.groupC1,</v>
      </c>
      <c r="AA10" s="1">
        <v>1</v>
      </c>
      <c r="AB10" s="1" t="s">
        <v>97</v>
      </c>
      <c r="AC10" s="1" t="str">
        <f t="shared" si="1"/>
        <v>groupD1: 'Argentina',</v>
      </c>
    </row>
    <row r="11" spans="2:29" ht="16" thickBot="1" x14ac:dyDescent="0.25">
      <c r="B11" s="26" t="s">
        <v>34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47</v>
      </c>
      <c r="K11" s="51"/>
      <c r="L11" s="51" t="str">
        <f>Master!F9</f>
        <v>France</v>
      </c>
      <c r="M11" s="51"/>
      <c r="N11" s="34">
        <f>IF(J11=L11,2, IF(J11=L10,1,0))</f>
        <v>0</v>
      </c>
      <c r="P11" s="29" t="s">
        <v>68</v>
      </c>
      <c r="Q11" s="30"/>
      <c r="R11" s="31">
        <v>152</v>
      </c>
      <c r="U11" s="1">
        <v>2</v>
      </c>
      <c r="V11" s="1" t="s">
        <v>95</v>
      </c>
      <c r="W11" s="1" t="str">
        <f>"group"&amp;$V$10&amp;$U$4&amp;": '"&amp;B11&amp;"',"</f>
        <v>groupC2: 'Denmark',</v>
      </c>
      <c r="Y11" s="1" t="str">
        <f t="shared" si="0"/>
        <v>groupC2: obj.groupC2,</v>
      </c>
      <c r="AA11" s="1">
        <v>2</v>
      </c>
      <c r="AB11" s="1" t="s">
        <v>97</v>
      </c>
      <c r="AC11" s="1" t="str">
        <f t="shared" si="1"/>
        <v>groupD2: 'Croatia',</v>
      </c>
    </row>
    <row r="12" spans="2:29" x14ac:dyDescent="0.2">
      <c r="B12" s="26" t="s">
        <v>10</v>
      </c>
      <c r="C12" s="51"/>
      <c r="D12" s="51" t="str">
        <f>Master!B10</f>
        <v>Poland</v>
      </c>
      <c r="E12" s="51"/>
      <c r="F12" s="34">
        <f t="shared" ref="F12:F13" si="4">IF(B12=D12,1,0)</f>
        <v>0</v>
      </c>
      <c r="G12" s="52"/>
      <c r="H12" s="35"/>
      <c r="I12" s="52"/>
      <c r="J12" s="26" t="s">
        <v>11</v>
      </c>
      <c r="K12" s="51"/>
      <c r="L12" s="51" t="str">
        <f>Master!F10</f>
        <v>Russia</v>
      </c>
      <c r="M12" s="51"/>
      <c r="N12" s="34">
        <f t="shared" ref="N12:N13" si="5">IF(J12=L12,1,0)</f>
        <v>0</v>
      </c>
      <c r="U12" s="1">
        <v>3</v>
      </c>
      <c r="V12" s="1" t="s">
        <v>95</v>
      </c>
      <c r="W12" s="1" t="str">
        <f>"group"&amp;$V$10&amp;$U$5&amp;": '"&amp;B12&amp;"',"</f>
        <v>groupC3: 'France',</v>
      </c>
      <c r="Y12" s="1" t="str">
        <f t="shared" si="0"/>
        <v>groupC3: obj.groupC3,</v>
      </c>
      <c r="AA12" s="1">
        <v>3</v>
      </c>
      <c r="AB12" s="1" t="s">
        <v>97</v>
      </c>
      <c r="AC12" s="1" t="str">
        <f t="shared" si="1"/>
        <v>groupD3: 'Nigeria',</v>
      </c>
    </row>
    <row r="13" spans="2:29" ht="16" thickBot="1" x14ac:dyDescent="0.25">
      <c r="B13" s="27" t="s">
        <v>26</v>
      </c>
      <c r="C13" s="53"/>
      <c r="D13" s="53" t="str">
        <f>Master!B11</f>
        <v>Saudi Arabia</v>
      </c>
      <c r="E13" s="53"/>
      <c r="F13" s="34">
        <f t="shared" si="4"/>
        <v>0</v>
      </c>
      <c r="G13" s="52"/>
      <c r="H13" s="35"/>
      <c r="I13" s="52"/>
      <c r="J13" s="27" t="s">
        <v>48</v>
      </c>
      <c r="K13" s="53"/>
      <c r="L13" s="53" t="str">
        <f>Master!F11</f>
        <v>Tunisia</v>
      </c>
      <c r="M13" s="53"/>
      <c r="N13" s="54">
        <f t="shared" si="5"/>
        <v>0</v>
      </c>
      <c r="U13" s="1">
        <v>4</v>
      </c>
      <c r="V13" s="1" t="s">
        <v>95</v>
      </c>
      <c r="W13" s="1" t="str">
        <f>"group"&amp;$V$10&amp;$U$6&amp;": '"&amp;B13&amp;"',"</f>
        <v>groupC4: 'Peru',</v>
      </c>
      <c r="Y13" s="1" t="str">
        <f t="shared" si="0"/>
        <v>groupC4: obj.groupC4,</v>
      </c>
      <c r="AA13" s="1">
        <v>4</v>
      </c>
      <c r="AB13" s="1" t="s">
        <v>97</v>
      </c>
      <c r="AC13" s="1" t="str">
        <f t="shared" si="1"/>
        <v>groupD4: 'Iceland',</v>
      </c>
    </row>
    <row r="14" spans="2:29" ht="16" thickBot="1" x14ac:dyDescent="0.25">
      <c r="B14" s="52"/>
      <c r="C14" s="52"/>
      <c r="D14" s="52"/>
      <c r="E14" s="52"/>
      <c r="F14" s="52"/>
      <c r="G14" s="52"/>
      <c r="H14" s="55"/>
      <c r="I14" s="52"/>
      <c r="J14" s="52"/>
      <c r="K14" s="52"/>
      <c r="L14" s="52"/>
      <c r="M14" s="52"/>
      <c r="N14" s="52"/>
    </row>
    <row r="15" spans="2:29" x14ac:dyDescent="0.2">
      <c r="B15" s="101" t="s">
        <v>36</v>
      </c>
      <c r="C15" s="102"/>
      <c r="D15" s="102"/>
      <c r="E15" s="102"/>
      <c r="F15" s="103"/>
      <c r="G15" s="52"/>
      <c r="H15" s="35"/>
      <c r="I15" s="52"/>
      <c r="J15" s="101" t="s">
        <v>66</v>
      </c>
      <c r="K15" s="102"/>
      <c r="L15" s="102"/>
      <c r="M15" s="102"/>
      <c r="N15" s="103"/>
    </row>
    <row r="16" spans="2:29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9" x14ac:dyDescent="0.2">
      <c r="B17" s="26" t="s">
        <v>12</v>
      </c>
      <c r="C17" s="51"/>
      <c r="D17" s="51" t="str">
        <f>Master!B14</f>
        <v>Italy</v>
      </c>
      <c r="E17" s="51"/>
      <c r="F17" s="34">
        <f>IF(B17=D17,3, IF(B17=D18,1,0))</f>
        <v>0</v>
      </c>
      <c r="G17" s="52"/>
      <c r="H17" s="35"/>
      <c r="I17" s="52"/>
      <c r="J17" s="26" t="s">
        <v>27</v>
      </c>
      <c r="K17" s="51"/>
      <c r="L17" s="51" t="str">
        <f>Master!F14</f>
        <v>Belgium</v>
      </c>
      <c r="M17" s="51"/>
      <c r="N17" s="34">
        <f>IF(J17=L17,3, IF(J17=L18,1,0))</f>
        <v>0</v>
      </c>
      <c r="U17" s="1">
        <v>1</v>
      </c>
      <c r="V17" s="1" t="s">
        <v>90</v>
      </c>
      <c r="W17" s="1" t="str">
        <f>"group"&amp;$V$17&amp;$U$3&amp;": '"&amp;B17&amp;"',"</f>
        <v>groupE1: 'Brasil',</v>
      </c>
      <c r="Y17" s="1" t="str">
        <f t="shared" si="0"/>
        <v>groupE1: obj.groupE1,</v>
      </c>
      <c r="AA17" s="1">
        <v>1</v>
      </c>
      <c r="AB17" s="1" t="s">
        <v>98</v>
      </c>
      <c r="AC17" s="1" t="str">
        <f t="shared" si="1"/>
        <v>groupF1: 'Germany',</v>
      </c>
    </row>
    <row r="18" spans="1:29" x14ac:dyDescent="0.2">
      <c r="B18" s="26" t="s">
        <v>37</v>
      </c>
      <c r="C18" s="51"/>
      <c r="D18" s="51" t="str">
        <f>Master!B15</f>
        <v>Germany</v>
      </c>
      <c r="E18" s="51"/>
      <c r="F18" s="34">
        <f>IF(B18=D18,2, IF(B18=D17,1,0))</f>
        <v>0</v>
      </c>
      <c r="G18" s="52"/>
      <c r="H18" s="35"/>
      <c r="I18" s="52"/>
      <c r="J18" s="26" t="s">
        <v>13</v>
      </c>
      <c r="K18" s="51"/>
      <c r="L18" s="51" t="str">
        <f>Master!F15</f>
        <v>Canada</v>
      </c>
      <c r="M18" s="51"/>
      <c r="N18" s="34">
        <f>IF(J18=L18,2, IF(J18=L17,1,0))</f>
        <v>0</v>
      </c>
      <c r="U18" s="1">
        <v>2</v>
      </c>
      <c r="V18" s="1" t="s">
        <v>90</v>
      </c>
      <c r="W18" s="1" t="str">
        <f>"group"&amp;$V$17&amp;$U$4&amp;": '"&amp;B18&amp;"',"</f>
        <v>groupE2: 'Switz',</v>
      </c>
      <c r="Y18" s="1" t="str">
        <f t="shared" si="0"/>
        <v>groupE2: obj.groupE2,</v>
      </c>
      <c r="AA18" s="1">
        <v>2</v>
      </c>
      <c r="AB18" s="1" t="s">
        <v>98</v>
      </c>
      <c r="AC18" s="1" t="str">
        <f t="shared" si="1"/>
        <v>groupF2: 'Mexico',</v>
      </c>
    </row>
    <row r="19" spans="1:29" x14ac:dyDescent="0.2">
      <c r="B19" s="26" t="s">
        <v>39</v>
      </c>
      <c r="C19" s="51"/>
      <c r="D19" s="51" t="str">
        <f>Master!B16</f>
        <v>Japan</v>
      </c>
      <c r="E19" s="51"/>
      <c r="F19" s="34">
        <f t="shared" ref="F19:F20" si="6">IF(B19=D19,1,0)</f>
        <v>0</v>
      </c>
      <c r="G19" s="52"/>
      <c r="H19" s="35"/>
      <c r="I19" s="59"/>
      <c r="J19" s="26" t="s">
        <v>49</v>
      </c>
      <c r="K19" s="51"/>
      <c r="L19" s="51" t="str">
        <f>Master!F16</f>
        <v>Croatia</v>
      </c>
      <c r="M19" s="51"/>
      <c r="N19" s="34">
        <f t="shared" ref="N19:N20" si="7">IF(J19=L19,1,0)</f>
        <v>0</v>
      </c>
      <c r="U19" s="1">
        <v>3</v>
      </c>
      <c r="V19" s="1" t="s">
        <v>90</v>
      </c>
      <c r="W19" s="1" t="str">
        <f>"group"&amp;$V$17&amp;$U$5&amp;": '"&amp;B19&amp;"',"</f>
        <v>groupE3: 'Serbia',</v>
      </c>
      <c r="Y19" s="1" t="str">
        <f t="shared" si="0"/>
        <v>groupE3: obj.groupE3,</v>
      </c>
      <c r="AA19" s="1">
        <v>3</v>
      </c>
      <c r="AB19" s="1" t="s">
        <v>98</v>
      </c>
      <c r="AC19" s="1" t="str">
        <f t="shared" si="1"/>
        <v>groupF3: 'Sweden',</v>
      </c>
    </row>
    <row r="20" spans="1:29" ht="16" thickBot="1" x14ac:dyDescent="0.25">
      <c r="B20" s="27" t="s">
        <v>38</v>
      </c>
      <c r="C20" s="53"/>
      <c r="D20" s="53" t="str">
        <f>Master!B17</f>
        <v>Spain</v>
      </c>
      <c r="E20" s="53"/>
      <c r="F20" s="54">
        <f t="shared" si="6"/>
        <v>0</v>
      </c>
      <c r="G20" s="52"/>
      <c r="H20" s="55"/>
      <c r="I20" s="52"/>
      <c r="J20" s="27" t="s">
        <v>50</v>
      </c>
      <c r="K20" s="53"/>
      <c r="L20" s="53" t="str">
        <f>Master!F17</f>
        <v>Morocco</v>
      </c>
      <c r="M20" s="53"/>
      <c r="N20" s="54">
        <f t="shared" si="7"/>
        <v>0</v>
      </c>
      <c r="U20" s="1">
        <v>4</v>
      </c>
      <c r="V20" s="1" t="s">
        <v>90</v>
      </c>
      <c r="W20" s="1" t="str">
        <f>"group"&amp;$V$17&amp;$U$6&amp;": '"&amp;B20&amp;"',"</f>
        <v>groupE4: 'Costa Rica',</v>
      </c>
      <c r="Y20" s="1" t="str">
        <f t="shared" si="0"/>
        <v>groupE4: obj.groupE4,</v>
      </c>
      <c r="AA20" s="1">
        <v>4</v>
      </c>
      <c r="AB20" s="1" t="s">
        <v>98</v>
      </c>
      <c r="AC20" s="1" t="str">
        <f t="shared" si="1"/>
        <v>groupF4: 'S. Korea',</v>
      </c>
    </row>
    <row r="21" spans="1:29" ht="16" thickBot="1" x14ac:dyDescent="0.25">
      <c r="B21" s="52"/>
      <c r="C21" s="52"/>
      <c r="D21" s="52"/>
      <c r="E21" s="52"/>
      <c r="F21" s="52"/>
      <c r="G21" s="52"/>
      <c r="H21" s="35"/>
      <c r="I21" s="52"/>
      <c r="J21" s="52"/>
      <c r="K21" s="52"/>
      <c r="L21" s="52"/>
      <c r="M21" s="52"/>
      <c r="N21" s="52"/>
    </row>
    <row r="22" spans="1:29" x14ac:dyDescent="0.2">
      <c r="B22" s="101" t="s">
        <v>40</v>
      </c>
      <c r="C22" s="102"/>
      <c r="D22" s="102"/>
      <c r="E22" s="102"/>
      <c r="F22" s="103"/>
      <c r="G22" s="52"/>
      <c r="H22" s="35"/>
      <c r="I22" s="52"/>
      <c r="J22" s="101" t="s">
        <v>67</v>
      </c>
      <c r="K22" s="102"/>
      <c r="L22" s="102"/>
      <c r="M22" s="102"/>
      <c r="N22" s="103"/>
    </row>
    <row r="23" spans="1:29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9" x14ac:dyDescent="0.2">
      <c r="B24" s="26" t="s">
        <v>14</v>
      </c>
      <c r="C24" s="51"/>
      <c r="D24" s="51" t="str">
        <f>Master!B20</f>
        <v>Brasil</v>
      </c>
      <c r="E24" s="51"/>
      <c r="F24" s="34">
        <f>IF(B24=D24,3, IF(B24=D25,1,0))</f>
        <v>0</v>
      </c>
      <c r="G24" s="52"/>
      <c r="H24" s="35"/>
      <c r="I24" s="52"/>
      <c r="J24" s="26" t="s">
        <v>28</v>
      </c>
      <c r="K24" s="51"/>
      <c r="L24" s="51" t="str">
        <f>Master!F20</f>
        <v>Ghana</v>
      </c>
      <c r="M24" s="51"/>
      <c r="N24" s="34">
        <f>IF(J24=L24,3, IF(J24=L25,1,0))</f>
        <v>0</v>
      </c>
      <c r="U24" s="1">
        <v>1</v>
      </c>
      <c r="V24" s="1" t="s">
        <v>96</v>
      </c>
      <c r="W24" s="1" t="str">
        <f>"group"&amp;$V$24&amp;$U$3&amp;": '"&amp;B24&amp;"',"</f>
        <v>groupG1: 'Belgium',</v>
      </c>
      <c r="Y24" s="1" t="str">
        <f t="shared" si="0"/>
        <v>groupG1: obj.groupG1,</v>
      </c>
      <c r="AA24" s="1">
        <v>1</v>
      </c>
      <c r="AB24" s="1" t="s">
        <v>99</v>
      </c>
      <c r="AC24" s="1" t="str">
        <f t="shared" si="1"/>
        <v>groupH1: 'Poland',</v>
      </c>
    </row>
    <row r="25" spans="1:29" x14ac:dyDescent="0.2">
      <c r="B25" s="26" t="s">
        <v>41</v>
      </c>
      <c r="C25" s="51"/>
      <c r="D25" s="51" t="str">
        <f>Master!B21</f>
        <v>Cameroon</v>
      </c>
      <c r="E25" s="51"/>
      <c r="F25" s="34">
        <f>IF(B25=D25,2, IF(B25=D24,1,0))</f>
        <v>0</v>
      </c>
      <c r="G25" s="52"/>
      <c r="H25" s="52"/>
      <c r="I25" s="52"/>
      <c r="J25" s="26" t="s">
        <v>15</v>
      </c>
      <c r="K25" s="51"/>
      <c r="L25" s="51" t="str">
        <f>Master!F21</f>
        <v>Korea Republic</v>
      </c>
      <c r="M25" s="51"/>
      <c r="N25" s="34">
        <f>IF(J25=L25,2, IF(J25=L24,1,0))</f>
        <v>0</v>
      </c>
      <c r="U25" s="1">
        <v>2</v>
      </c>
      <c r="V25" s="1" t="s">
        <v>96</v>
      </c>
      <c r="W25" s="1" t="str">
        <f>"group"&amp;$V$24&amp;$U$4&amp;": '"&amp;B25&amp;"',"</f>
        <v>groupG2: 'England',</v>
      </c>
      <c r="Y25" s="1" t="str">
        <f t="shared" si="0"/>
        <v>groupG2: obj.groupG2,</v>
      </c>
      <c r="AA25" s="1">
        <v>2</v>
      </c>
      <c r="AB25" s="1" t="s">
        <v>99</v>
      </c>
      <c r="AC25" s="1" t="str">
        <f t="shared" si="1"/>
        <v>groupH2: 'Colombia',</v>
      </c>
    </row>
    <row r="26" spans="1:29" x14ac:dyDescent="0.2">
      <c r="B26" s="26" t="s">
        <v>29</v>
      </c>
      <c r="C26" s="32"/>
      <c r="D26" s="32" t="str">
        <f>Master!B22</f>
        <v>Serbia</v>
      </c>
      <c r="E26" s="32"/>
      <c r="F26" s="17">
        <f>IF(B26=D26,1,0)</f>
        <v>0</v>
      </c>
      <c r="J26" s="26" t="s">
        <v>51</v>
      </c>
      <c r="K26" s="32"/>
      <c r="L26" s="32" t="str">
        <f>Master!F22</f>
        <v>Portugal</v>
      </c>
      <c r="M26" s="32"/>
      <c r="N26" s="17">
        <f t="shared" ref="N26:N27" si="8">IF(J26=L26,1,0)</f>
        <v>0</v>
      </c>
      <c r="U26" s="1">
        <v>3</v>
      </c>
      <c r="V26" s="1" t="s">
        <v>96</v>
      </c>
      <c r="W26" s="1" t="str">
        <f>"group"&amp;$V$24&amp;$U$5&amp;": '"&amp;B26&amp;"',"</f>
        <v>groupG3: 'Tunisia',</v>
      </c>
      <c r="Y26" s="1" t="str">
        <f t="shared" si="0"/>
        <v>groupG3: obj.groupG3,</v>
      </c>
      <c r="AA26" s="1">
        <v>3</v>
      </c>
      <c r="AB26" s="1" t="s">
        <v>99</v>
      </c>
      <c r="AC26" s="1" t="str">
        <f t="shared" si="1"/>
        <v>groupH3: 'Senegal',</v>
      </c>
    </row>
    <row r="27" spans="1:29" ht="16" thickBot="1" x14ac:dyDescent="0.25">
      <c r="B27" s="27" t="s">
        <v>42</v>
      </c>
      <c r="C27" s="19"/>
      <c r="D27" s="19" t="str">
        <f>Master!B23</f>
        <v>Switz</v>
      </c>
      <c r="E27" s="19"/>
      <c r="F27" s="20">
        <f t="shared" ref="F27" si="9">IF(B27=D27,1,0)</f>
        <v>0</v>
      </c>
      <c r="J27" s="27" t="s">
        <v>52</v>
      </c>
      <c r="K27" s="19"/>
      <c r="L27" s="19" t="str">
        <f>Master!F23</f>
        <v>Uruguay</v>
      </c>
      <c r="M27" s="19"/>
      <c r="N27" s="20">
        <f t="shared" si="8"/>
        <v>0</v>
      </c>
      <c r="U27" s="1">
        <v>4</v>
      </c>
      <c r="V27" s="1" t="s">
        <v>96</v>
      </c>
      <c r="W27" s="1" t="str">
        <f>"group"&amp;$V$24&amp;$U$6&amp;": '"&amp;B27&amp;"',"</f>
        <v>groupG4: 'Panama',</v>
      </c>
      <c r="Y27" s="1" t="str">
        <f t="shared" si="0"/>
        <v>groupG4: obj.groupG4,</v>
      </c>
      <c r="AA27" s="1">
        <v>4</v>
      </c>
      <c r="AB27" s="1" t="s">
        <v>99</v>
      </c>
      <c r="AC27" s="1" t="str">
        <f>"group"&amp;AB27&amp;U27&amp;": '"&amp;J27&amp;"'}"</f>
        <v>groupH4: 'Japan'}</v>
      </c>
    </row>
    <row r="28" spans="1:29" ht="16" thickBot="1" x14ac:dyDescent="0.25"/>
    <row r="29" spans="1:29" x14ac:dyDescent="0.2">
      <c r="A29" s="3"/>
      <c r="B29" s="40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40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9" ht="16" thickBot="1" x14ac:dyDescent="0.25">
      <c r="A30" s="6"/>
      <c r="B30" s="7"/>
      <c r="C30" s="7"/>
      <c r="D30" s="7" t="s">
        <v>69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9" ht="16" thickBot="1" x14ac:dyDescent="0.25">
      <c r="A31" s="6" t="s">
        <v>0</v>
      </c>
      <c r="B31" s="37" t="s">
        <v>8</v>
      </c>
      <c r="C31" s="7"/>
      <c r="D31" s="120" t="s">
        <v>8</v>
      </c>
      <c r="E31" s="7"/>
      <c r="F31" s="7" t="s">
        <v>77</v>
      </c>
      <c r="G31" s="7"/>
      <c r="H31" s="7"/>
      <c r="I31" s="7"/>
      <c r="J31" s="7"/>
      <c r="K31" s="7"/>
      <c r="L31" s="7"/>
      <c r="M31" s="7"/>
      <c r="N31" s="7" t="s">
        <v>79</v>
      </c>
      <c r="O31" s="7"/>
      <c r="P31" s="120" t="s">
        <v>31</v>
      </c>
      <c r="Q31" s="7"/>
      <c r="R31" s="41" t="s">
        <v>9</v>
      </c>
      <c r="S31" s="7" t="s">
        <v>16</v>
      </c>
      <c r="T31" s="8"/>
    </row>
    <row r="32" spans="1:29" ht="16" thickBot="1" x14ac:dyDescent="0.25">
      <c r="A32" s="6" t="s">
        <v>1</v>
      </c>
      <c r="B32" s="42" t="s">
        <v>24</v>
      </c>
      <c r="C32" s="7"/>
      <c r="D32" s="121"/>
      <c r="E32" s="23">
        <f>IF(D31=Master!D27,2,0)</f>
        <v>0</v>
      </c>
      <c r="F32" s="120" t="s">
        <v>8</v>
      </c>
      <c r="G32" s="7"/>
      <c r="H32" s="7"/>
      <c r="I32" s="7"/>
      <c r="J32" s="7"/>
      <c r="K32" s="7"/>
      <c r="L32" s="7"/>
      <c r="M32" s="7"/>
      <c r="N32" s="120" t="s">
        <v>47</v>
      </c>
      <c r="O32" s="23">
        <f>IF(P31=Master!P27,2,0)</f>
        <v>0</v>
      </c>
      <c r="P32" s="121"/>
      <c r="Q32" s="7"/>
      <c r="R32" s="42" t="s">
        <v>31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22"/>
      <c r="G33" s="7"/>
      <c r="H33" s="7"/>
      <c r="I33" s="7"/>
      <c r="J33" s="7"/>
      <c r="K33" s="7"/>
      <c r="L33" s="7"/>
      <c r="M33" s="7"/>
      <c r="N33" s="122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41" t="s">
        <v>10</v>
      </c>
      <c r="C34" s="7"/>
      <c r="D34" s="120" t="s">
        <v>10</v>
      </c>
      <c r="E34" s="23">
        <f>IF(D34=Master!D30,2,0)</f>
        <v>0</v>
      </c>
      <c r="F34" s="121"/>
      <c r="G34" s="23">
        <f>IF(F32=Master!F28,4,0)</f>
        <v>0</v>
      </c>
      <c r="H34" s="7" t="s">
        <v>20</v>
      </c>
      <c r="I34" s="7"/>
      <c r="J34" s="7"/>
      <c r="K34" s="7"/>
      <c r="L34" s="7" t="s">
        <v>5</v>
      </c>
      <c r="M34" s="23">
        <f>IF(N32=Master!N28,4,0)</f>
        <v>0</v>
      </c>
      <c r="N34" s="121"/>
      <c r="O34" s="23">
        <f>IF(P34=Master!P30,2,0)</f>
        <v>0</v>
      </c>
      <c r="P34" s="120" t="s">
        <v>47</v>
      </c>
      <c r="Q34" s="7"/>
      <c r="R34" s="41" t="s">
        <v>47</v>
      </c>
      <c r="S34" s="7" t="s">
        <v>18</v>
      </c>
      <c r="T34" s="8"/>
    </row>
    <row r="35" spans="1:20" ht="16" thickBot="1" x14ac:dyDescent="0.25">
      <c r="A35" s="6" t="s">
        <v>3</v>
      </c>
      <c r="B35" s="42" t="s">
        <v>25</v>
      </c>
      <c r="C35" s="7"/>
      <c r="D35" s="121"/>
      <c r="E35" s="7"/>
      <c r="F35" s="35"/>
      <c r="G35" s="7"/>
      <c r="H35" s="120" t="s">
        <v>14</v>
      </c>
      <c r="I35" s="7"/>
      <c r="J35" s="7" t="s">
        <v>81</v>
      </c>
      <c r="K35" s="7"/>
      <c r="L35" s="120" t="s">
        <v>47</v>
      </c>
      <c r="M35" s="7"/>
      <c r="N35" s="35"/>
      <c r="O35" s="7"/>
      <c r="P35" s="121"/>
      <c r="Q35" s="7"/>
      <c r="R35" s="42" t="s">
        <v>34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22"/>
      <c r="I36" s="24">
        <f>IF(H35=Master!H31,6,0)</f>
        <v>0</v>
      </c>
      <c r="J36" s="36" t="s">
        <v>14</v>
      </c>
      <c r="K36" s="25">
        <f>IF(L35=Master!L31,6,0)</f>
        <v>0</v>
      </c>
      <c r="L36" s="122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41" t="s">
        <v>12</v>
      </c>
      <c r="C37" s="7"/>
      <c r="D37" s="123" t="s">
        <v>12</v>
      </c>
      <c r="E37" s="7"/>
      <c r="F37" s="35" t="s">
        <v>78</v>
      </c>
      <c r="G37" s="7"/>
      <c r="H37" s="121"/>
      <c r="I37" s="7"/>
      <c r="J37" s="7"/>
      <c r="K37" s="7"/>
      <c r="L37" s="121"/>
      <c r="M37" s="7"/>
      <c r="N37" s="35" t="s">
        <v>80</v>
      </c>
      <c r="O37" s="7"/>
      <c r="P37" s="120" t="s">
        <v>49</v>
      </c>
      <c r="Q37" s="7"/>
      <c r="R37" s="41" t="s">
        <v>49</v>
      </c>
      <c r="S37" s="7" t="s">
        <v>20</v>
      </c>
      <c r="T37" s="8"/>
    </row>
    <row r="38" spans="1:20" ht="16" thickBot="1" x14ac:dyDescent="0.25">
      <c r="A38" s="6" t="s">
        <v>5</v>
      </c>
      <c r="B38" s="42" t="s">
        <v>13</v>
      </c>
      <c r="C38" s="7"/>
      <c r="D38" s="124"/>
      <c r="E38" s="23">
        <f>IF(D37=Master!D33,2,0)</f>
        <v>0</v>
      </c>
      <c r="F38" s="125" t="s">
        <v>14</v>
      </c>
      <c r="G38" s="23">
        <f>IF(F38=Master!F34,4,0)</f>
        <v>0</v>
      </c>
      <c r="H38" s="7"/>
      <c r="I38" s="7"/>
      <c r="J38" s="23">
        <f>IF(J36=Master!J32,10,0)</f>
        <v>0</v>
      </c>
      <c r="K38" s="7"/>
      <c r="L38" s="7"/>
      <c r="M38" s="23">
        <f>IF(N38=Master!N34,4,0)</f>
        <v>0</v>
      </c>
      <c r="N38" s="120" t="s">
        <v>41</v>
      </c>
      <c r="O38" s="23">
        <f>IF(P37=Master!P33,2,0)</f>
        <v>0</v>
      </c>
      <c r="P38" s="121"/>
      <c r="Q38" s="7"/>
      <c r="R38" s="42" t="s">
        <v>37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26"/>
      <c r="G39" s="7"/>
      <c r="H39" s="7"/>
      <c r="I39" s="7"/>
      <c r="J39" s="7"/>
      <c r="K39" s="7"/>
      <c r="L39" s="7"/>
      <c r="M39" s="7"/>
      <c r="N39" s="122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41" t="s">
        <v>14</v>
      </c>
      <c r="C40" s="7"/>
      <c r="D40" s="120" t="s">
        <v>14</v>
      </c>
      <c r="E40" s="23">
        <f>IF(D40=Master!D36,2,0)</f>
        <v>0</v>
      </c>
      <c r="F40" s="127"/>
      <c r="G40" s="7"/>
      <c r="H40" s="7"/>
      <c r="I40" s="7"/>
      <c r="J40" s="7"/>
      <c r="K40" s="7"/>
      <c r="L40" s="7"/>
      <c r="M40" s="7"/>
      <c r="N40" s="121"/>
      <c r="O40" s="23">
        <f>IF(P40=Master!P36,2,0)</f>
        <v>0</v>
      </c>
      <c r="P40" s="120" t="s">
        <v>41</v>
      </c>
      <c r="Q40" s="7"/>
      <c r="R40" s="41" t="s">
        <v>15</v>
      </c>
      <c r="S40" s="7" t="s">
        <v>22</v>
      </c>
      <c r="T40" s="8"/>
    </row>
    <row r="41" spans="1:20" ht="16" thickBot="1" x14ac:dyDescent="0.25">
      <c r="A41" s="6" t="s">
        <v>7</v>
      </c>
      <c r="B41" s="42" t="s">
        <v>52</v>
      </c>
      <c r="C41" s="7"/>
      <c r="D41" s="121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21"/>
      <c r="Q41" s="7"/>
      <c r="R41" s="42" t="s">
        <v>41</v>
      </c>
      <c r="S41" s="7" t="s">
        <v>23</v>
      </c>
      <c r="T41" s="8"/>
    </row>
    <row r="42" spans="1:20" ht="16" thickBo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1" t="s">
        <v>54</v>
      </c>
      <c r="E43" s="1">
        <f>SUM(E32:E40)</f>
        <v>0</v>
      </c>
      <c r="G43" s="1">
        <f>SUM(G32:G40)</f>
        <v>0</v>
      </c>
      <c r="I43" s="1">
        <f t="shared" ref="I43" si="10">SUM(I32:I40)</f>
        <v>0</v>
      </c>
      <c r="J43" s="1">
        <f>J38</f>
        <v>0</v>
      </c>
      <c r="K43" s="1">
        <f>SUM(K32:K40)</f>
        <v>0</v>
      </c>
      <c r="M43" s="1">
        <f>SUM(M32:M40)</f>
        <v>0</v>
      </c>
      <c r="O43" s="1">
        <f>SUM(O32:O40)</f>
        <v>0</v>
      </c>
    </row>
  </sheetData>
  <mergeCells count="23">
    <mergeCell ref="B15:F15"/>
    <mergeCell ref="J15:N15"/>
    <mergeCell ref="B1:F1"/>
    <mergeCell ref="J1:N1"/>
    <mergeCell ref="P1:R1"/>
    <mergeCell ref="B8:F8"/>
    <mergeCell ref="J8:N8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3BB-E2B5-AA49-89B4-1F42796E5997}">
  <dimension ref="A1:I24"/>
  <sheetViews>
    <sheetView zoomScale="132" workbookViewId="0">
      <selection activeCell="H2" sqref="H2:I20"/>
    </sheetView>
  </sheetViews>
  <sheetFormatPr baseColWidth="10" defaultRowHeight="15" x14ac:dyDescent="0.2"/>
  <cols>
    <col min="2" max="2" width="47.1640625" customWidth="1"/>
    <col min="3" max="3" width="15" customWidth="1"/>
    <col min="4" max="4" width="17.1640625" bestFit="1" customWidth="1"/>
    <col min="5" max="5" width="16.83203125" bestFit="1" customWidth="1"/>
    <col min="6" max="6" width="21.1640625" customWidth="1"/>
    <col min="8" max="9" width="10.83203125" style="79"/>
  </cols>
  <sheetData>
    <row r="1" spans="1:9" x14ac:dyDescent="0.2">
      <c r="A1" s="77" t="s">
        <v>130</v>
      </c>
      <c r="B1" s="12" t="s">
        <v>109</v>
      </c>
      <c r="C1" s="12" t="s">
        <v>110</v>
      </c>
      <c r="D1" s="32" t="s">
        <v>126</v>
      </c>
      <c r="E1" s="32" t="s">
        <v>127</v>
      </c>
      <c r="F1" s="32" t="s">
        <v>128</v>
      </c>
      <c r="G1" s="51" t="s">
        <v>129</v>
      </c>
      <c r="H1" s="78" t="s">
        <v>131</v>
      </c>
      <c r="I1" s="78" t="s">
        <v>132</v>
      </c>
    </row>
    <row r="2" spans="1:9" x14ac:dyDescent="0.2">
      <c r="A2" s="72">
        <v>1</v>
      </c>
      <c r="B2" s="32" t="s">
        <v>117</v>
      </c>
      <c r="C2" s="32" t="s">
        <v>111</v>
      </c>
      <c r="D2" s="48">
        <v>100</v>
      </c>
      <c r="E2" s="74">
        <v>98</v>
      </c>
      <c r="F2" s="49">
        <v>102</v>
      </c>
      <c r="G2" s="71"/>
      <c r="H2" s="79">
        <f>D2-E2</f>
        <v>2</v>
      </c>
      <c r="I2" s="79">
        <f>D2-F2</f>
        <v>-2</v>
      </c>
    </row>
    <row r="3" spans="1:9" x14ac:dyDescent="0.2">
      <c r="A3" s="72">
        <v>2</v>
      </c>
      <c r="B3" s="32" t="s">
        <v>122</v>
      </c>
      <c r="C3" s="32" t="s">
        <v>112</v>
      </c>
      <c r="D3" s="48">
        <v>100</v>
      </c>
      <c r="E3" s="49">
        <v>102</v>
      </c>
      <c r="F3" s="74">
        <v>98</v>
      </c>
      <c r="G3" s="71"/>
      <c r="H3" s="79">
        <f t="shared" ref="H3:H20" si="0">D3-E3</f>
        <v>-2</v>
      </c>
      <c r="I3" s="79">
        <f t="shared" ref="I3:I20" si="1">D3-F3</f>
        <v>2</v>
      </c>
    </row>
    <row r="4" spans="1:9" x14ac:dyDescent="0.2">
      <c r="A4" s="72">
        <v>3</v>
      </c>
      <c r="B4" s="32" t="s">
        <v>118</v>
      </c>
      <c r="C4" s="32" t="s">
        <v>111</v>
      </c>
      <c r="D4" s="48">
        <v>100</v>
      </c>
      <c r="E4" s="48">
        <v>100</v>
      </c>
      <c r="F4" s="74">
        <v>98</v>
      </c>
      <c r="G4" s="71"/>
      <c r="H4" s="79">
        <f t="shared" si="0"/>
        <v>0</v>
      </c>
      <c r="I4" s="79">
        <f t="shared" si="1"/>
        <v>2</v>
      </c>
    </row>
    <row r="5" spans="1:9" x14ac:dyDescent="0.2">
      <c r="A5" s="72">
        <v>4</v>
      </c>
      <c r="B5" s="32" t="s">
        <v>119</v>
      </c>
      <c r="C5" s="32" t="s">
        <v>112</v>
      </c>
      <c r="D5" s="48">
        <v>100</v>
      </c>
      <c r="E5" s="74">
        <v>98</v>
      </c>
      <c r="F5" s="48">
        <v>100</v>
      </c>
      <c r="G5" s="71"/>
      <c r="H5" s="79">
        <f t="shared" si="0"/>
        <v>2</v>
      </c>
      <c r="I5" s="79">
        <f t="shared" si="1"/>
        <v>0</v>
      </c>
    </row>
    <row r="6" spans="1:9" x14ac:dyDescent="0.2">
      <c r="A6" s="72">
        <v>5</v>
      </c>
      <c r="B6" s="32" t="s">
        <v>120</v>
      </c>
      <c r="C6" s="32" t="s">
        <v>111</v>
      </c>
      <c r="D6" s="48">
        <v>100</v>
      </c>
      <c r="E6" s="48">
        <v>100</v>
      </c>
      <c r="F6" s="49">
        <v>102</v>
      </c>
      <c r="G6" s="71"/>
      <c r="H6" s="79">
        <f t="shared" si="0"/>
        <v>0</v>
      </c>
      <c r="I6" s="79">
        <f t="shared" si="1"/>
        <v>-2</v>
      </c>
    </row>
    <row r="7" spans="1:9" x14ac:dyDescent="0.2">
      <c r="A7" s="72">
        <v>6</v>
      </c>
      <c r="B7" s="32" t="s">
        <v>121</v>
      </c>
      <c r="C7" s="32" t="s">
        <v>112</v>
      </c>
      <c r="D7" s="48">
        <v>100</v>
      </c>
      <c r="E7" s="49">
        <v>102</v>
      </c>
      <c r="F7" s="48">
        <v>100</v>
      </c>
      <c r="G7" s="71"/>
      <c r="H7" s="79">
        <f t="shared" si="0"/>
        <v>-2</v>
      </c>
      <c r="I7" s="79">
        <f t="shared" si="1"/>
        <v>0</v>
      </c>
    </row>
    <row r="8" spans="1:9" x14ac:dyDescent="0.2">
      <c r="B8" s="48" t="s">
        <v>115</v>
      </c>
      <c r="C8" s="32" t="s">
        <v>113</v>
      </c>
      <c r="D8" s="69"/>
      <c r="E8" s="69"/>
      <c r="F8" s="69"/>
      <c r="G8" s="76" t="s">
        <v>113</v>
      </c>
      <c r="H8" s="79">
        <f t="shared" si="0"/>
        <v>0</v>
      </c>
      <c r="I8" s="79">
        <f t="shared" si="1"/>
        <v>0</v>
      </c>
    </row>
    <row r="9" spans="1:9" x14ac:dyDescent="0.2">
      <c r="B9" s="49" t="s">
        <v>116</v>
      </c>
      <c r="C9" s="32" t="s">
        <v>113</v>
      </c>
      <c r="D9" s="69"/>
      <c r="E9" s="69"/>
      <c r="F9" s="69"/>
      <c r="G9" s="76" t="s">
        <v>113</v>
      </c>
      <c r="H9" s="79">
        <f t="shared" si="0"/>
        <v>0</v>
      </c>
      <c r="I9" s="79">
        <f t="shared" si="1"/>
        <v>0</v>
      </c>
    </row>
    <row r="10" spans="1:9" x14ac:dyDescent="0.2">
      <c r="B10" s="32"/>
      <c r="C10" s="12"/>
      <c r="D10" s="69"/>
      <c r="E10" s="69"/>
      <c r="F10" s="69"/>
      <c r="G10" s="76" t="s">
        <v>113</v>
      </c>
      <c r="H10" s="79">
        <f t="shared" si="0"/>
        <v>0</v>
      </c>
      <c r="I10" s="79">
        <f t="shared" si="1"/>
        <v>0</v>
      </c>
    </row>
    <row r="11" spans="1:9" x14ac:dyDescent="0.2">
      <c r="B11" s="12" t="s">
        <v>109</v>
      </c>
      <c r="C11" s="128" t="s">
        <v>110</v>
      </c>
      <c r="D11" s="69"/>
      <c r="E11" s="69"/>
      <c r="F11" s="69"/>
      <c r="G11" s="76" t="s">
        <v>113</v>
      </c>
      <c r="H11" s="79">
        <f t="shared" si="0"/>
        <v>0</v>
      </c>
      <c r="I11" s="79">
        <f t="shared" si="1"/>
        <v>0</v>
      </c>
    </row>
    <row r="12" spans="1:9" x14ac:dyDescent="0.2">
      <c r="B12" s="48" t="s">
        <v>115</v>
      </c>
      <c r="C12" s="128"/>
      <c r="D12" s="69"/>
      <c r="E12" s="69"/>
      <c r="F12" s="69"/>
      <c r="G12" s="76" t="s">
        <v>113</v>
      </c>
      <c r="H12" s="79">
        <f t="shared" si="0"/>
        <v>0</v>
      </c>
      <c r="I12" s="79">
        <f t="shared" si="1"/>
        <v>0</v>
      </c>
    </row>
    <row r="13" spans="1:9" x14ac:dyDescent="0.2">
      <c r="A13" s="72">
        <v>7</v>
      </c>
      <c r="B13" s="32" t="s">
        <v>123</v>
      </c>
      <c r="C13" s="32" t="s">
        <v>111</v>
      </c>
      <c r="D13" s="48">
        <v>100</v>
      </c>
      <c r="E13" s="49">
        <v>102</v>
      </c>
      <c r="F13" s="75">
        <v>105</v>
      </c>
      <c r="G13" s="71"/>
      <c r="H13" s="79">
        <f t="shared" si="0"/>
        <v>-2</v>
      </c>
      <c r="I13" s="79">
        <f t="shared" si="1"/>
        <v>-5</v>
      </c>
    </row>
    <row r="14" spans="1:9" x14ac:dyDescent="0.2">
      <c r="A14" s="72">
        <v>8</v>
      </c>
      <c r="B14" s="32" t="s">
        <v>124</v>
      </c>
      <c r="C14" s="32" t="s">
        <v>112</v>
      </c>
      <c r="D14" s="48">
        <v>100</v>
      </c>
      <c r="E14" s="75">
        <v>105</v>
      </c>
      <c r="F14" s="49">
        <v>102</v>
      </c>
      <c r="G14" s="71"/>
      <c r="H14" s="79">
        <f t="shared" si="0"/>
        <v>-5</v>
      </c>
      <c r="I14" s="79">
        <f t="shared" si="1"/>
        <v>-2</v>
      </c>
    </row>
    <row r="15" spans="1:9" x14ac:dyDescent="0.2">
      <c r="B15" s="47" t="s">
        <v>125</v>
      </c>
      <c r="C15" s="32" t="s">
        <v>113</v>
      </c>
      <c r="D15" s="69"/>
      <c r="E15" s="69"/>
      <c r="F15" s="69"/>
      <c r="G15" s="76" t="s">
        <v>113</v>
      </c>
      <c r="H15" s="79">
        <f t="shared" si="0"/>
        <v>0</v>
      </c>
      <c r="I15" s="79">
        <f t="shared" si="1"/>
        <v>0</v>
      </c>
    </row>
    <row r="16" spans="1:9" x14ac:dyDescent="0.2">
      <c r="B16" s="71"/>
      <c r="C16" s="71"/>
      <c r="D16" s="71"/>
      <c r="E16" s="71"/>
      <c r="F16" s="71"/>
      <c r="G16" s="76" t="s">
        <v>113</v>
      </c>
      <c r="H16" s="79">
        <f t="shared" si="0"/>
        <v>0</v>
      </c>
      <c r="I16" s="79">
        <f t="shared" si="1"/>
        <v>0</v>
      </c>
    </row>
    <row r="17" spans="1:9" x14ac:dyDescent="0.2">
      <c r="B17" s="12" t="s">
        <v>109</v>
      </c>
      <c r="C17" s="128" t="s">
        <v>110</v>
      </c>
      <c r="D17" s="69"/>
      <c r="E17" s="69"/>
      <c r="F17" s="69"/>
      <c r="G17" s="76" t="s">
        <v>113</v>
      </c>
      <c r="H17" s="79">
        <f t="shared" si="0"/>
        <v>0</v>
      </c>
      <c r="I17" s="79">
        <f t="shared" si="1"/>
        <v>0</v>
      </c>
    </row>
    <row r="18" spans="1:9" x14ac:dyDescent="0.2">
      <c r="B18" s="49" t="s">
        <v>116</v>
      </c>
      <c r="C18" s="128"/>
      <c r="D18" s="69"/>
      <c r="E18" s="69"/>
      <c r="F18" s="69"/>
      <c r="G18" s="76" t="s">
        <v>113</v>
      </c>
      <c r="H18" s="79">
        <f t="shared" si="0"/>
        <v>0</v>
      </c>
      <c r="I18" s="79">
        <f t="shared" si="1"/>
        <v>0</v>
      </c>
    </row>
    <row r="19" spans="1:9" x14ac:dyDescent="0.2">
      <c r="A19" s="72">
        <v>9</v>
      </c>
      <c r="B19" s="32" t="s">
        <v>123</v>
      </c>
      <c r="C19" s="32" t="s">
        <v>111</v>
      </c>
      <c r="D19" s="48">
        <v>100</v>
      </c>
      <c r="E19" s="74">
        <v>98</v>
      </c>
      <c r="F19" s="47">
        <v>90</v>
      </c>
      <c r="G19" s="71"/>
      <c r="H19" s="79">
        <f t="shared" si="0"/>
        <v>2</v>
      </c>
      <c r="I19" s="79">
        <f t="shared" si="1"/>
        <v>10</v>
      </c>
    </row>
    <row r="20" spans="1:9" x14ac:dyDescent="0.2">
      <c r="A20" s="72">
        <v>10</v>
      </c>
      <c r="B20" s="32" t="s">
        <v>124</v>
      </c>
      <c r="C20" s="32" t="s">
        <v>112</v>
      </c>
      <c r="D20" s="48">
        <v>100</v>
      </c>
      <c r="E20" s="47">
        <v>90</v>
      </c>
      <c r="F20" s="74">
        <v>98</v>
      </c>
      <c r="G20" s="71"/>
      <c r="H20" s="79">
        <f t="shared" si="0"/>
        <v>10</v>
      </c>
      <c r="I20" s="79">
        <f t="shared" si="1"/>
        <v>2</v>
      </c>
    </row>
    <row r="21" spans="1:9" x14ac:dyDescent="0.2">
      <c r="B21" s="47" t="s">
        <v>125</v>
      </c>
      <c r="C21" s="72" t="s">
        <v>113</v>
      </c>
      <c r="D21" s="76"/>
      <c r="E21" s="76"/>
      <c r="F21" s="76"/>
      <c r="G21" s="76" t="s">
        <v>113</v>
      </c>
    </row>
    <row r="22" spans="1:9" x14ac:dyDescent="0.2">
      <c r="B22" s="71"/>
      <c r="C22" s="71"/>
      <c r="D22" s="71"/>
      <c r="E22" s="71"/>
      <c r="F22" s="71"/>
      <c r="G22" s="76" t="s">
        <v>113</v>
      </c>
    </row>
    <row r="23" spans="1:9" ht="15" customHeight="1" x14ac:dyDescent="0.2">
      <c r="B23" s="12" t="s">
        <v>109</v>
      </c>
      <c r="C23" s="70" t="s">
        <v>110</v>
      </c>
      <c r="D23" s="71"/>
      <c r="E23" s="71"/>
      <c r="F23" s="71"/>
      <c r="G23" s="76" t="s">
        <v>113</v>
      </c>
    </row>
    <row r="24" spans="1:9" ht="16" x14ac:dyDescent="0.2">
      <c r="A24" s="72">
        <v>11</v>
      </c>
      <c r="B24" s="47" t="s">
        <v>125</v>
      </c>
      <c r="C24" s="73" t="s">
        <v>114</v>
      </c>
      <c r="D24" s="71"/>
      <c r="E24" s="71"/>
      <c r="F24" s="71"/>
      <c r="G24" s="71"/>
    </row>
  </sheetData>
  <autoFilter ref="A1:G25" xr:uid="{12EDD3BB-E2B5-AA49-89B4-1F42796E5997}"/>
  <mergeCells count="2">
    <mergeCell ref="C11:C12"/>
    <mergeCell ref="C17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</vt:lpstr>
      <vt:lpstr>Joe</vt:lpstr>
      <vt:lpstr>Stan</vt:lpstr>
      <vt:lpstr>E</vt:lpstr>
      <vt:lpstr>Coach</vt:lpstr>
      <vt:lpstr>Kelly</vt:lpstr>
      <vt:lpstr>rules</vt:lpstr>
      <vt:lpstr>testing</vt:lpstr>
      <vt:lpstr>tiebreaker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Collins</dc:creator>
  <cp:lastModifiedBy>Microsoft Office User</cp:lastModifiedBy>
  <dcterms:created xsi:type="dcterms:W3CDTF">2018-05-21T19:55:27Z</dcterms:created>
  <dcterms:modified xsi:type="dcterms:W3CDTF">2022-04-14T20:18:25Z</dcterms:modified>
</cp:coreProperties>
</file>