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" yWindow="-12" windowWidth="19212" windowHeight="8892" tabRatio="500" firstSheet="0" activeTab="0" autoFilterDateGrouping="1"/>
  </bookViews>
  <sheets>
    <sheet xmlns:r="http://schemas.openxmlformats.org/officeDocument/2006/relationships" name="ación de desarrollo de software" sheetId="1" state="visible" r:id="rId1"/>
    <sheet xmlns:r="http://schemas.openxmlformats.org/officeDocument/2006/relationships" name="DATOS" sheetId="2" state="visible" r:id="rId2"/>
    <sheet xmlns:r="http://schemas.openxmlformats.org/officeDocument/2006/relationships" name="- Descargo de responsabilidad -" sheetId="3" state="visible" r:id="rId3"/>
  </sheets>
  <externalReferences>
    <externalReference xmlns:r="http://schemas.openxmlformats.org/officeDocument/2006/relationships" r:id="rId4"/>
  </externalReferences>
  <definedNames>
    <definedName name="Type">'[1]Maintenance Work Order'!#REF!</definedName>
    <definedName name="_xlnm.Print_Area" localSheetId="0">'ación de desarrollo de software'!$B$1:$L$45</definedName>
    <definedName name="_xlnm.Print_Area" localSheetId="1">'DATOS'!$B$1:$K$36</definedName>
  </definedNames>
  <calcPr calcId="162913" fullCalcOnLoad="1"/>
</workbook>
</file>

<file path=xl/styles.xml><?xml version="1.0" encoding="utf-8"?>
<styleSheet xmlns="http://schemas.openxmlformats.org/spreadsheetml/2006/main">
  <numFmts count="11">
    <numFmt numFmtId="164" formatCode="_-* #,##0_-;\-* #,##0_-;_-* &quot;-&quot;??_-;_-@_-"/>
    <numFmt numFmtId="165" formatCode="_-* #,##0.0_-;\-* #,##0.0_-;_-* &quot;-&quot;??_-;_-@_-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mm/dd/yyyy"/>
    <numFmt numFmtId="171" formatCode="0.0"/>
    <numFmt numFmtId="172" formatCode="_-* #,##0.00_-;\-* #,##0.00_-;_-* &quot;-&quot;??_-;_-@_-"/>
    <numFmt numFmtId="173" formatCode="#,##0.0_);\(#,##0.0\)"/>
    <numFmt numFmtId="174" formatCode="_(* #,##0_);_(* \(#,##0\);_(* &quot;-&quot;??_);_(@_)"/>
  </numFmts>
  <fonts count="28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12"/>
    </font>
    <font>
      <name val="Century Gothic"/>
      <family val="1"/>
      <b val="1"/>
      <color theme="4"/>
      <sz val="22"/>
    </font>
    <font>
      <name val="Century Gothic"/>
      <family val="1"/>
      <color theme="1"/>
      <sz val="11"/>
    </font>
    <font>
      <name val="Calibri"/>
      <family val="2"/>
      <color theme="1"/>
      <sz val="11"/>
    </font>
    <font>
      <name val="Century Gothic"/>
      <family val="1"/>
      <color theme="1"/>
      <sz val="12"/>
    </font>
    <font>
      <name val="Century Gothic"/>
      <family val="1"/>
      <b val="1"/>
      <color theme="0" tint="-0.3499862666707358"/>
      <sz val="20"/>
    </font>
    <font>
      <name val="Century Gothic"/>
      <family val="1"/>
      <color theme="1"/>
      <sz val="9"/>
    </font>
    <font>
      <name val="Calibri"/>
      <family val="2"/>
      <color theme="1"/>
      <sz val="11"/>
      <scheme val="minor"/>
    </font>
    <font>
      <name val="Century Gothic"/>
      <family val="1"/>
      <b val="1"/>
      <color theme="0"/>
      <sz val="9"/>
    </font>
    <font>
      <name val="Century Gothic"/>
      <family val="1"/>
      <b val="1"/>
      <color theme="1"/>
      <sz val="9"/>
    </font>
    <font>
      <name val="Arial"/>
      <family val="2"/>
      <sz val="10"/>
    </font>
    <font>
      <name val="Century Gothic"/>
      <family val="1"/>
      <sz val="10"/>
    </font>
    <font>
      <name val="Century Gothic"/>
      <family val="1"/>
      <b val="1"/>
      <color theme="0"/>
      <sz val="10"/>
    </font>
    <font>
      <name val="Century Gothic"/>
      <family val="1"/>
      <color theme="3" tint="-0.499984740745262"/>
      <sz val="11"/>
    </font>
    <font>
      <name val="Century Gothic"/>
      <family val="1"/>
      <color theme="1" tint="0.249977111117893"/>
      <sz val="10"/>
    </font>
    <font>
      <name val="Century Gothic"/>
      <family val="1"/>
      <b val="1"/>
      <color theme="1" tint="0.249977111117893"/>
      <sz val="12"/>
    </font>
    <font>
      <name val="Century Gothic"/>
      <family val="1"/>
      <b val="1"/>
      <color theme="6" tint="-0.249977111117893"/>
      <sz val="12"/>
    </font>
    <font>
      <name val="Century Gothic"/>
      <family val="1"/>
      <sz val="9"/>
    </font>
    <font>
      <name val="Century Gothic"/>
      <family val="1"/>
      <b val="1"/>
      <sz val="9"/>
    </font>
    <font>
      <name val="Century Gothic"/>
      <family val="1"/>
      <b val="1"/>
      <sz val="9"/>
      <u val="single"/>
    </font>
    <font>
      <name val="Century Gothic"/>
      <family val="1"/>
      <b val="1"/>
      <color theme="0"/>
      <sz val="9"/>
      <u val="single"/>
    </font>
    <font>
      <name val="Calibri"/>
      <family val="2"/>
      <color theme="10"/>
      <sz val="12"/>
      <u val="single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color theme="10"/>
      <sz val="12"/>
      <scheme val="minor"/>
    </font>
    <font>
      <color rgb="00FFFFFF"/>
      <sz val="22"/>
    </font>
  </fonts>
  <fills count="13">
    <fill>
      <patternFill/>
    </fill>
    <fill>
      <patternFill patternType="gray125"/>
    </fill>
    <fill>
      <patternFill patternType="solid">
        <fgColor rgb="FF40B14B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darkDown">
        <fgColor theme="3" tint="0.3999450666829432"/>
        <bgColor theme="3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darkDown">
        <fgColor theme="3" tint="0.7999816888943144"/>
        <bgColor theme="0" tint="-0.249946592608417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0000bd32"/>
        <bgColor rgb="0000bd32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8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10">
    <xf numFmtId="0" fontId="2" fillId="0" borderId="0"/>
    <xf numFmtId="166" fontId="2" fillId="0" borderId="0"/>
    <xf numFmtId="0" fontId="10" fillId="0" borderId="0"/>
    <xf numFmtId="43" fontId="2" fillId="0" borderId="0"/>
    <xf numFmtId="0" fontId="13" fillId="0" borderId="0"/>
    <xf numFmtId="172" fontId="13" fillId="0" borderId="0"/>
    <xf numFmtId="166" fontId="13" fillId="0" borderId="0"/>
    <xf numFmtId="9" fontId="13" fillId="0" borderId="0"/>
    <xf numFmtId="0" fontId="24" fillId="0" borderId="0"/>
    <xf numFmtId="0" fontId="26" fillId="0" borderId="0"/>
  </cellStyleXfs>
  <cellXfs count="165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0" fillId="0" borderId="0" pivotButton="0" quotePrefix="0" xfId="2"/>
    <xf numFmtId="0" fontId="3" fillId="0" borderId="4" applyAlignment="1" pivotButton="0" quotePrefix="0" xfId="2">
      <alignment horizontal="left" vertical="center" wrapText="1" indent="2"/>
    </xf>
    <xf numFmtId="0" fontId="3" fillId="0" borderId="0" pivotButton="0" quotePrefix="0" xfId="0"/>
    <xf numFmtId="0" fontId="13" fillId="0" borderId="0" pivotButton="0" quotePrefix="0" xfId="4"/>
    <xf numFmtId="0" fontId="13" fillId="0" borderId="0" pivotButton="0" quotePrefix="0" xfId="4"/>
    <xf numFmtId="0" fontId="14" fillId="0" borderId="0" pivotButton="0" quotePrefix="0" xfId="4"/>
    <xf numFmtId="0" fontId="14" fillId="0" borderId="0" applyAlignment="1" pivotButton="0" quotePrefix="0" xfId="4">
      <alignment vertical="center"/>
    </xf>
    <xf numFmtId="0" fontId="14" fillId="0" borderId="0" applyAlignment="1" pivotButton="0" quotePrefix="0" xfId="4">
      <alignment horizontal="left" vertical="center" indent="1"/>
    </xf>
    <xf numFmtId="0" fontId="14" fillId="0" borderId="1" applyAlignment="1" pivotButton="0" quotePrefix="0" xfId="4">
      <alignment horizontal="left" vertical="center" indent="1"/>
    </xf>
    <xf numFmtId="0" fontId="14" fillId="0" borderId="1" applyAlignment="1" pivotButton="0" quotePrefix="0" xfId="4">
      <alignment horizontal="left" vertical="center" indent="1"/>
    </xf>
    <xf numFmtId="0" fontId="14" fillId="0" borderId="1" applyAlignment="1" pivotButton="0" quotePrefix="0" xfId="4">
      <alignment horizontal="left" vertical="center" wrapText="1" indent="1"/>
    </xf>
    <xf numFmtId="0" fontId="14" fillId="0" borderId="1" applyAlignment="1" pivotButton="0" quotePrefix="0" xfId="4">
      <alignment horizontal="left" vertical="center" wrapText="1"/>
    </xf>
    <xf numFmtId="0" fontId="13" fillId="0" borderId="1" pivotButton="0" quotePrefix="0" xfId="4"/>
    <xf numFmtId="0" fontId="13" fillId="0" borderId="1" applyAlignment="1" pivotButton="0" quotePrefix="0" xfId="4">
      <alignment horizontal="left" indent="1"/>
    </xf>
    <xf numFmtId="9" fontId="14" fillId="0" borderId="1" applyAlignment="1" pivotButton="0" quotePrefix="0" xfId="4">
      <alignment horizontal="right" vertical="center" indent="1"/>
    </xf>
    <xf numFmtId="9" fontId="14" fillId="0" borderId="1" applyAlignment="1" pivotButton="0" quotePrefix="0" xfId="4">
      <alignment horizontal="right" vertical="center" indent="1"/>
    </xf>
    <xf numFmtId="0" fontId="14" fillId="0" borderId="1" applyAlignment="1" pivotButton="0" quotePrefix="0" xfId="4">
      <alignment horizontal="right" vertical="center" indent="1"/>
    </xf>
    <xf numFmtId="0" fontId="14" fillId="0" borderId="1" applyAlignment="1" pivotButton="0" quotePrefix="0" xfId="4">
      <alignment horizontal="right" vertical="center" indent="1"/>
    </xf>
    <xf numFmtId="0" fontId="13" fillId="0" borderId="1" applyAlignment="1" pivotButton="0" quotePrefix="0" xfId="4">
      <alignment horizontal="right" indent="1"/>
    </xf>
    <xf numFmtId="0" fontId="15" fillId="4" borderId="1" applyAlignment="1" pivotButton="0" quotePrefix="0" xfId="4">
      <alignment horizontal="left" vertical="center" indent="1"/>
    </xf>
    <xf numFmtId="0" fontId="15" fillId="4" borderId="1" applyAlignment="1" pivotButton="0" quotePrefix="0" xfId="4">
      <alignment horizontal="left" vertical="center" wrapText="1" indent="1"/>
    </xf>
    <xf numFmtId="0" fontId="20" fillId="0" borderId="0" applyAlignment="1" pivotButton="0" quotePrefix="0" xfId="4">
      <alignment vertical="center"/>
    </xf>
    <xf numFmtId="0" fontId="22" fillId="0" borderId="0" applyAlignment="1" pivotButton="0" quotePrefix="0" xfId="4">
      <alignment horizontal="center" vertical="center" wrapText="1"/>
    </xf>
    <xf numFmtId="0" fontId="20" fillId="0" borderId="0" applyAlignment="1" pivotButton="0" quotePrefix="0" xfId="4">
      <alignment vertical="center"/>
    </xf>
    <xf numFmtId="14" fontId="20" fillId="0" borderId="0" applyAlignment="1" applyProtection="1" pivotButton="0" quotePrefix="0" xfId="4">
      <alignment vertical="center"/>
      <protection locked="0" hidden="0"/>
    </xf>
    <xf numFmtId="164" fontId="9" fillId="0" borderId="0" applyAlignment="1" pivotButton="0" quotePrefix="0" xfId="5">
      <alignment vertical="center"/>
    </xf>
    <xf numFmtId="9" fontId="20" fillId="0" borderId="0" applyAlignment="1" applyProtection="1" pivotButton="0" quotePrefix="0" xfId="7">
      <alignment vertical="center"/>
      <protection locked="0" hidden="0"/>
    </xf>
    <xf numFmtId="165" fontId="20" fillId="0" borderId="0" applyAlignment="1" applyProtection="1" pivotButton="0" quotePrefix="0" xfId="5">
      <alignment vertical="center"/>
      <protection locked="0" hidden="0"/>
    </xf>
    <xf numFmtId="165" fontId="20" fillId="0" borderId="0" applyAlignment="1" pivotButton="0" quotePrefix="0" xfId="5">
      <alignment vertical="center"/>
    </xf>
    <xf numFmtId="165" fontId="21" fillId="0" borderId="0" applyAlignment="1" pivotButton="0" quotePrefix="0" xfId="5">
      <alignment vertical="center"/>
    </xf>
    <xf numFmtId="9" fontId="20" fillId="0" borderId="0" applyAlignment="1" pivotButton="0" quotePrefix="0" xfId="4">
      <alignment vertical="center"/>
    </xf>
    <xf numFmtId="164" fontId="22" fillId="0" borderId="0" applyAlignment="1" pivotButton="0" quotePrefix="0" xfId="4">
      <alignment vertical="center"/>
    </xf>
    <xf numFmtId="0" fontId="21" fillId="0" borderId="0" applyAlignment="1" pivotButton="0" quotePrefix="0" xfId="4">
      <alignment vertical="center"/>
    </xf>
    <xf numFmtId="0" fontId="21" fillId="0" borderId="0" applyAlignment="1" pivotButton="0" quotePrefix="0" xfId="4">
      <alignment horizontal="right" vertical="center"/>
    </xf>
    <xf numFmtId="0" fontId="16" fillId="0" borderId="5" applyAlignment="1" pivotButton="0" quotePrefix="0" xfId="0">
      <alignment vertical="center"/>
    </xf>
    <xf numFmtId="166" fontId="18" fillId="0" borderId="5" applyAlignment="1" pivotButton="0" quotePrefix="0" xfId="0">
      <alignment vertical="center"/>
    </xf>
    <xf numFmtId="0" fontId="19" fillId="0" borderId="5" applyAlignment="1" pivotButton="0" quotePrefix="0" xfId="0">
      <alignment vertical="center"/>
    </xf>
    <xf numFmtId="164" fontId="9" fillId="0" borderId="1" applyAlignment="1" pivotButton="0" quotePrefix="0" xfId="5">
      <alignment vertical="center"/>
    </xf>
    <xf numFmtId="0" fontId="20" fillId="0" borderId="0" applyAlignment="1" pivotButton="0" quotePrefix="0" xfId="4">
      <alignment vertical="center"/>
    </xf>
    <xf numFmtId="0" fontId="20" fillId="0" borderId="1" applyAlignment="1" pivotButton="0" quotePrefix="0" xfId="4">
      <alignment horizontal="left" vertical="center" indent="1"/>
    </xf>
    <xf numFmtId="0" fontId="11" fillId="5" borderId="1" applyAlignment="1" pivotButton="0" quotePrefix="0" xfId="4">
      <alignment horizontal="left" vertical="center" indent="1"/>
    </xf>
    <xf numFmtId="0" fontId="21" fillId="6" borderId="1" applyAlignment="1" pivotButton="0" quotePrefix="0" xfId="4">
      <alignment vertical="center"/>
    </xf>
    <xf numFmtId="0" fontId="20" fillId="6" borderId="1" applyAlignment="1" pivotButton="0" quotePrefix="0" xfId="4">
      <alignment vertical="center"/>
    </xf>
    <xf numFmtId="0" fontId="21" fillId="7" borderId="1" applyAlignment="1" pivotButton="0" quotePrefix="0" xfId="4">
      <alignment horizontal="left" vertical="center" indent="1"/>
    </xf>
    <xf numFmtId="167" fontId="20" fillId="7" borderId="1" applyAlignment="1" pivotButton="0" quotePrefix="0" xfId="6">
      <alignment vertical="center"/>
    </xf>
    <xf numFmtId="0" fontId="20" fillId="7" borderId="1" applyAlignment="1" pivotButton="0" quotePrefix="0" xfId="4">
      <alignment vertical="center"/>
    </xf>
    <xf numFmtId="168" fontId="14" fillId="0" borderId="1" applyAlignment="1" applyProtection="1" pivotButton="0" quotePrefix="0" xfId="4">
      <alignment vertical="center"/>
      <protection locked="0" hidden="0"/>
    </xf>
    <xf numFmtId="168" fontId="14" fillId="0" borderId="1" applyAlignment="1" pivotButton="0" quotePrefix="0" xfId="4">
      <alignment vertical="center"/>
    </xf>
    <xf numFmtId="0" fontId="15" fillId="8" borderId="1" applyAlignment="1" pivotButton="0" quotePrefix="0" xfId="4">
      <alignment horizontal="left" vertical="center" wrapText="1" indent="1"/>
    </xf>
    <xf numFmtId="0" fontId="15" fillId="8" borderId="1" applyAlignment="1" pivotButton="0" quotePrefix="0" xfId="4">
      <alignment horizontal="left" vertical="center" indent="1"/>
    </xf>
    <xf numFmtId="0" fontId="15" fillId="8" borderId="1" applyAlignment="1" pivotButton="0" quotePrefix="0" xfId="4">
      <alignment horizontal="left" vertical="center" indent="1"/>
    </xf>
    <xf numFmtId="0" fontId="11" fillId="8" borderId="1" applyAlignment="1" pivotButton="0" quotePrefix="0" xfId="4">
      <alignment horizontal="center" vertical="center" wrapText="1"/>
    </xf>
    <xf numFmtId="0" fontId="11" fillId="4" borderId="1" applyAlignment="1" pivotButton="0" quotePrefix="0" xfId="4">
      <alignment horizontal="center" vertical="center" wrapText="1"/>
    </xf>
    <xf numFmtId="0" fontId="20" fillId="3" borderId="1" applyAlignment="1" pivotButton="0" quotePrefix="0" xfId="4">
      <alignment horizontal="left" vertical="center" indent="1"/>
    </xf>
    <xf numFmtId="169" fontId="20" fillId="0" borderId="0" applyAlignment="1" pivotButton="0" quotePrefix="0" xfId="1">
      <alignment horizontal="left" vertical="center"/>
    </xf>
    <xf numFmtId="0" fontId="11" fillId="4" borderId="1" applyAlignment="1" pivotButton="0" quotePrefix="0" xfId="4">
      <alignment horizontal="center" vertical="center"/>
    </xf>
    <xf numFmtId="170" fontId="21" fillId="7" borderId="1" applyAlignment="1" pivotButton="0" quotePrefix="0" xfId="4">
      <alignment horizontal="center" vertical="center"/>
    </xf>
    <xf numFmtId="171" fontId="12" fillId="7" borderId="1" applyAlignment="1" pivotButton="0" quotePrefix="0" xfId="5">
      <alignment horizontal="right" vertical="center" indent="2"/>
    </xf>
    <xf numFmtId="171" fontId="21" fillId="7" borderId="1" applyAlignment="1" pivotButton="0" quotePrefix="0" xfId="5">
      <alignment horizontal="right" vertical="center" indent="2"/>
    </xf>
    <xf numFmtId="1" fontId="9" fillId="0" borderId="1" applyAlignment="1" pivotButton="0" quotePrefix="0" xfId="5">
      <alignment horizontal="center" vertical="center"/>
    </xf>
    <xf numFmtId="9" fontId="20" fillId="0" borderId="1" applyAlignment="1" pivotButton="0" quotePrefix="0" xfId="4">
      <alignment horizontal="right" vertical="center" indent="1"/>
    </xf>
    <xf numFmtId="172" fontId="20" fillId="0" borderId="1" applyAlignment="1" applyProtection="1" pivotButton="0" quotePrefix="0" xfId="5">
      <alignment vertical="center"/>
      <protection locked="0" hidden="0"/>
    </xf>
    <xf numFmtId="172" fontId="20" fillId="0" borderId="2" applyAlignment="1" applyProtection="1" pivotButton="0" quotePrefix="0" xfId="5">
      <alignment vertical="center"/>
      <protection locked="0" hidden="0"/>
    </xf>
    <xf numFmtId="43" fontId="11" fillId="8" borderId="1" applyAlignment="1" pivotButton="0" quotePrefix="0" xfId="4">
      <alignment vertical="center"/>
    </xf>
    <xf numFmtId="169" fontId="11" fillId="8" borderId="1" applyAlignment="1" pivotButton="0" quotePrefix="0" xfId="5">
      <alignment vertical="center"/>
    </xf>
    <xf numFmtId="43" fontId="11" fillId="8" borderId="2" applyAlignment="1" pivotButton="0" quotePrefix="0" xfId="4">
      <alignment vertical="center"/>
    </xf>
    <xf numFmtId="0" fontId="11" fillId="4" borderId="7" applyAlignment="1" pivotButton="0" quotePrefix="0" xfId="4">
      <alignment horizontal="right" vertical="center" indent="1"/>
    </xf>
    <xf numFmtId="0" fontId="11" fillId="4" borderId="0" applyAlignment="1" pivotButton="0" quotePrefix="0" xfId="4">
      <alignment horizontal="center" vertical="center" wrapText="1"/>
    </xf>
    <xf numFmtId="9" fontId="20" fillId="0" borderId="1" applyAlignment="1" applyProtection="1" pivotButton="0" quotePrefix="0" xfId="7">
      <alignment horizontal="center" vertical="center"/>
      <protection locked="0" hidden="0"/>
    </xf>
    <xf numFmtId="0" fontId="20" fillId="0" borderId="1" applyAlignment="1" applyProtection="1" pivotButton="0" quotePrefix="0" xfId="5">
      <alignment horizontal="center" vertical="center"/>
      <protection locked="0" hidden="0"/>
    </xf>
    <xf numFmtId="170" fontId="20" fillId="0" borderId="1" applyAlignment="1" applyProtection="1" pivotButton="0" quotePrefix="0" xfId="4">
      <alignment horizontal="center" vertical="center"/>
      <protection locked="0" hidden="0"/>
    </xf>
    <xf numFmtId="170" fontId="20" fillId="7" borderId="1" applyAlignment="1" applyProtection="1" pivotButton="0" quotePrefix="0" xfId="4">
      <alignment horizontal="center" vertical="center"/>
      <protection locked="0" hidden="0"/>
    </xf>
    <xf numFmtId="173" fontId="20" fillId="7" borderId="1" applyAlignment="1" pivotButton="0" quotePrefix="0" xfId="5">
      <alignment horizontal="center" vertical="center"/>
    </xf>
    <xf numFmtId="0" fontId="11" fillId="4" borderId="1" applyAlignment="1" pivotButton="0" quotePrefix="0" xfId="4">
      <alignment horizontal="left" vertical="center" indent="1"/>
    </xf>
    <xf numFmtId="0" fontId="11" fillId="8" borderId="1" applyAlignment="1" pivotButton="0" quotePrefix="0" xfId="4">
      <alignment horizontal="left" vertical="center" indent="1"/>
    </xf>
    <xf numFmtId="0" fontId="20" fillId="9" borderId="1" applyAlignment="1" pivotButton="0" quotePrefix="0" xfId="4">
      <alignment vertical="center"/>
    </xf>
    <xf numFmtId="1" fontId="9" fillId="7" borderId="1" applyAlignment="1" pivotButton="0" quotePrefix="0" xfId="5">
      <alignment horizontal="right" vertical="center" indent="1"/>
    </xf>
    <xf numFmtId="169" fontId="20" fillId="7" borderId="1" applyAlignment="1" pivotButton="0" quotePrefix="0" xfId="6">
      <alignment horizontal="left" vertical="center"/>
    </xf>
    <xf numFmtId="169" fontId="9" fillId="7" borderId="1" applyAlignment="1" pivotButton="0" quotePrefix="0" xfId="1">
      <alignment horizontal="left" vertical="center"/>
    </xf>
    <xf numFmtId="169" fontId="20" fillId="7" borderId="1" applyAlignment="1" pivotButton="0" quotePrefix="0" xfId="5">
      <alignment horizontal="left" vertical="center"/>
    </xf>
    <xf numFmtId="169" fontId="20" fillId="7" borderId="1" applyAlignment="1" pivotButton="0" quotePrefix="0" xfId="1">
      <alignment horizontal="left" vertical="center"/>
    </xf>
    <xf numFmtId="1" fontId="20" fillId="7" borderId="1" applyAlignment="1" pivotButton="0" quotePrefix="0" xfId="5">
      <alignment horizontal="right" vertical="center" indent="1"/>
    </xf>
    <xf numFmtId="174" fontId="9" fillId="7" borderId="1" applyAlignment="1" pivotButton="0" quotePrefix="0" xfId="3">
      <alignment horizontal="right" vertical="center" indent="1"/>
    </xf>
    <xf numFmtId="174" fontId="20" fillId="7" borderId="1" applyAlignment="1" pivotButton="0" quotePrefix="0" xfId="3">
      <alignment horizontal="right" vertical="center" indent="1"/>
    </xf>
    <xf numFmtId="9" fontId="20" fillId="7" borderId="1" applyAlignment="1" pivotButton="0" quotePrefix="0" xfId="4">
      <alignment horizontal="right" vertical="center" indent="1"/>
    </xf>
    <xf numFmtId="169" fontId="11" fillId="10" borderId="7" applyAlignment="1" pivotButton="0" quotePrefix="0" xfId="5">
      <alignment vertical="center"/>
    </xf>
    <xf numFmtId="169" fontId="11" fillId="10" borderId="1" applyAlignment="1" pivotButton="0" quotePrefix="0" xfId="4">
      <alignment vertical="center"/>
    </xf>
    <xf numFmtId="0" fontId="20" fillId="11" borderId="6" applyAlignment="1" pivotButton="0" quotePrefix="0" xfId="4">
      <alignment vertical="center"/>
    </xf>
    <xf numFmtId="0" fontId="11" fillId="11" borderId="7" applyAlignment="1" pivotButton="0" quotePrefix="0" xfId="4">
      <alignment horizontal="right" vertical="center" indent="1"/>
    </xf>
    <xf numFmtId="0" fontId="20" fillId="11" borderId="1" applyAlignment="1" pivotButton="0" quotePrefix="0" xfId="4">
      <alignment vertical="center"/>
    </xf>
    <xf numFmtId="0" fontId="11" fillId="11" borderId="1" applyAlignment="1" pivotButton="0" quotePrefix="0" xfId="4">
      <alignment horizontal="right" vertical="center" indent="1"/>
    </xf>
    <xf numFmtId="0" fontId="21" fillId="11" borderId="1" applyAlignment="1" pivotButton="0" quotePrefix="0" xfId="4">
      <alignment vertical="center"/>
    </xf>
    <xf numFmtId="0" fontId="7" fillId="0" borderId="5" pivotButton="0" quotePrefix="0" xfId="0"/>
    <xf numFmtId="0" fontId="9" fillId="0" borderId="5" applyAlignment="1" pivotButton="0" quotePrefix="0" xfId="0">
      <alignment horizontal="right" vertical="center"/>
    </xf>
    <xf numFmtId="168" fontId="20" fillId="7" borderId="1" applyAlignment="1" pivotButton="0" quotePrefix="0" xfId="1">
      <alignment horizontal="left" vertical="center"/>
    </xf>
    <xf numFmtId="0" fontId="11" fillId="4" borderId="6" applyAlignment="1" pivotButton="0" quotePrefix="0" xfId="4">
      <alignment vertical="center"/>
    </xf>
    <xf numFmtId="169" fontId="20" fillId="7" borderId="7" applyAlignment="1" pivotButton="0" quotePrefix="0" xfId="1">
      <alignment horizontal="left" vertical="center"/>
    </xf>
    <xf numFmtId="9" fontId="20" fillId="7" borderId="7" applyAlignment="1" pivotButton="0" quotePrefix="1" xfId="7">
      <alignment vertical="center"/>
    </xf>
    <xf numFmtId="9" fontId="21" fillId="0" borderId="8" applyAlignment="1" pivotButton="0" quotePrefix="0" xfId="4">
      <alignment vertical="center"/>
    </xf>
    <xf numFmtId="9" fontId="20" fillId="7" borderId="10" applyAlignment="1" pivotButton="0" quotePrefix="1" xfId="7">
      <alignment vertical="center"/>
    </xf>
    <xf numFmtId="0" fontId="11" fillId="8" borderId="6" applyAlignment="1" pivotButton="0" quotePrefix="0" xfId="4">
      <alignment vertical="center"/>
    </xf>
    <xf numFmtId="0" fontId="11" fillId="8" borderId="3" applyAlignment="1" pivotButton="0" quotePrefix="0" xfId="4">
      <alignment vertical="center"/>
    </xf>
    <xf numFmtId="0" fontId="11" fillId="8" borderId="7" applyAlignment="1" pivotButton="0" quotePrefix="0" xfId="4">
      <alignment horizontal="right" vertical="center" indent="1"/>
    </xf>
    <xf numFmtId="0" fontId="11" fillId="5" borderId="9" applyAlignment="1" pivotButton="0" quotePrefix="0" xfId="4">
      <alignment vertical="center"/>
    </xf>
    <xf numFmtId="0" fontId="11" fillId="5" borderId="8" applyAlignment="1" pivotButton="0" quotePrefix="0" xfId="4">
      <alignment horizontal="right" vertical="center" indent="1"/>
    </xf>
    <xf numFmtId="9" fontId="21" fillId="0" borderId="0" applyAlignment="1" pivotButton="0" quotePrefix="0" xfId="4">
      <alignment horizontal="right" vertical="center" indent="1"/>
    </xf>
    <xf numFmtId="0" fontId="21" fillId="0" borderId="0" applyAlignment="1" pivotButton="0" quotePrefix="0" xfId="4">
      <alignment horizontal="right" vertical="center" indent="1"/>
    </xf>
    <xf numFmtId="171" fontId="11" fillId="5" borderId="1" applyAlignment="1" pivotButton="0" quotePrefix="0" xfId="5">
      <alignment horizontal="right" vertical="center" indent="2"/>
    </xf>
    <xf numFmtId="169" fontId="11" fillId="5" borderId="0" applyAlignment="1" pivotButton="0" quotePrefix="0" xfId="5">
      <alignment horizontal="left" vertical="center"/>
    </xf>
    <xf numFmtId="0" fontId="11" fillId="5" borderId="0" applyAlignment="1" pivotButton="0" quotePrefix="0" xfId="4">
      <alignment horizontal="left" vertical="center" indent="1"/>
    </xf>
    <xf numFmtId="9" fontId="11" fillId="5" borderId="0" applyAlignment="1" pivotButton="0" quotePrefix="0" xfId="4">
      <alignment horizontal="right" vertical="center" indent="1"/>
    </xf>
    <xf numFmtId="1" fontId="23" fillId="5" borderId="0" applyAlignment="1" pivotButton="0" quotePrefix="0" xfId="4">
      <alignment horizontal="center" vertical="center"/>
    </xf>
    <xf numFmtId="174" fontId="11" fillId="5" borderId="0" applyAlignment="1" pivotButton="0" quotePrefix="0" xfId="3">
      <alignment horizontal="right" vertical="center" indent="1"/>
    </xf>
    <xf numFmtId="1" fontId="11" fillId="5" borderId="0" applyAlignment="1" pivotButton="0" quotePrefix="0" xfId="5">
      <alignment horizontal="right" vertical="center" indent="1"/>
    </xf>
    <xf numFmtId="169" fontId="11" fillId="5" borderId="0" applyAlignment="1" pivotButton="0" quotePrefix="0" xfId="1">
      <alignment horizontal="left" vertical="center"/>
    </xf>
    <xf numFmtId="9" fontId="11" fillId="5" borderId="0" applyAlignment="1" pivotButton="0" quotePrefix="0" xfId="4">
      <alignment horizontal="center" vertical="center"/>
    </xf>
    <xf numFmtId="168" fontId="13" fillId="0" borderId="1" applyAlignment="1" pivotButton="0" quotePrefix="0" xfId="4">
      <alignment vertical="center"/>
    </xf>
    <xf numFmtId="168" fontId="13" fillId="0" borderId="1" applyAlignment="1" pivotButton="0" quotePrefix="0" xfId="4">
      <alignment vertical="center"/>
    </xf>
    <xf numFmtId="0" fontId="20" fillId="3" borderId="6" applyAlignment="1" pivotButton="0" quotePrefix="0" xfId="4">
      <alignment horizontal="left" vertical="center" indent="1"/>
    </xf>
    <xf numFmtId="0" fontId="20" fillId="3" borderId="7" applyAlignment="1" pivotButton="0" quotePrefix="0" xfId="4">
      <alignment horizontal="left" vertical="center" indent="1"/>
    </xf>
    <xf numFmtId="0" fontId="17" fillId="0" borderId="5" applyAlignment="1" pivotButton="0" quotePrefix="0" xfId="0">
      <alignment horizontal="right" vertical="center"/>
    </xf>
    <xf numFmtId="0" fontId="11" fillId="4" borderId="6" applyAlignment="1" pivotButton="0" quotePrefix="0" xfId="4">
      <alignment horizontal="center" vertical="center"/>
    </xf>
    <xf numFmtId="0" fontId="11" fillId="4" borderId="7" applyAlignment="1" pivotButton="0" quotePrefix="0" xfId="4">
      <alignment horizontal="center" vertical="center"/>
    </xf>
    <xf numFmtId="0" fontId="25" fillId="2" borderId="0" applyAlignment="1" pivotButton="0" quotePrefix="0" xfId="8">
      <alignment horizontal="center" vertical="center"/>
    </xf>
    <xf numFmtId="0" fontId="0" fillId="0" borderId="5" pivotButton="0" quotePrefix="0" xfId="0"/>
    <xf numFmtId="166" fontId="18" fillId="0" borderId="5" applyAlignment="1" pivotButton="0" quotePrefix="0" xfId="0">
      <alignment vertical="center"/>
    </xf>
    <xf numFmtId="0" fontId="0" fillId="0" borderId="7" pivotButton="0" quotePrefix="0" xfId="0"/>
    <xf numFmtId="164" fontId="9" fillId="0" borderId="1" applyAlignment="1" pivotButton="0" quotePrefix="0" xfId="5">
      <alignment vertical="center"/>
    </xf>
    <xf numFmtId="164" fontId="9" fillId="0" borderId="0" applyAlignment="1" pivotButton="0" quotePrefix="0" xfId="5">
      <alignment vertical="center"/>
    </xf>
    <xf numFmtId="170" fontId="20" fillId="0" borderId="1" applyAlignment="1" applyProtection="1" pivotButton="0" quotePrefix="0" xfId="4">
      <alignment horizontal="center" vertical="center"/>
      <protection locked="0" hidden="0"/>
    </xf>
    <xf numFmtId="165" fontId="20" fillId="0" borderId="0" applyAlignment="1" applyProtection="1" pivotButton="0" quotePrefix="0" xfId="5">
      <alignment vertical="center"/>
      <protection locked="0" hidden="0"/>
    </xf>
    <xf numFmtId="170" fontId="20" fillId="7" borderId="1" applyAlignment="1" applyProtection="1" pivotButton="0" quotePrefix="0" xfId="4">
      <alignment horizontal="center" vertical="center"/>
      <protection locked="0" hidden="0"/>
    </xf>
    <xf numFmtId="165" fontId="20" fillId="0" borderId="0" applyAlignment="1" pivotButton="0" quotePrefix="0" xfId="5">
      <alignment vertical="center"/>
    </xf>
    <xf numFmtId="173" fontId="20" fillId="7" borderId="1" applyAlignment="1" pivotButton="0" quotePrefix="0" xfId="5">
      <alignment horizontal="center" vertical="center"/>
    </xf>
    <xf numFmtId="165" fontId="21" fillId="0" borderId="0" applyAlignment="1" pivotButton="0" quotePrefix="0" xfId="5">
      <alignment vertical="center"/>
    </xf>
    <xf numFmtId="174" fontId="9" fillId="7" borderId="1" applyAlignment="1" pivotButton="0" quotePrefix="0" xfId="3">
      <alignment horizontal="right" vertical="center" indent="1"/>
    </xf>
    <xf numFmtId="169" fontId="20" fillId="7" borderId="1" applyAlignment="1" pivotButton="0" quotePrefix="0" xfId="6">
      <alignment horizontal="left" vertical="center"/>
    </xf>
    <xf numFmtId="169" fontId="9" fillId="7" borderId="1" applyAlignment="1" pivotButton="0" quotePrefix="0" xfId="1">
      <alignment horizontal="left" vertical="center"/>
    </xf>
    <xf numFmtId="170" fontId="21" fillId="7" borderId="1" applyAlignment="1" pivotButton="0" quotePrefix="0" xfId="4">
      <alignment horizontal="center" vertical="center"/>
    </xf>
    <xf numFmtId="169" fontId="20" fillId="7" borderId="1" applyAlignment="1" pivotButton="0" quotePrefix="0" xfId="5">
      <alignment horizontal="left" vertical="center"/>
    </xf>
    <xf numFmtId="169" fontId="20" fillId="7" borderId="1" applyAlignment="1" pivotButton="0" quotePrefix="0" xfId="1">
      <alignment horizontal="left" vertical="center"/>
    </xf>
    <xf numFmtId="174" fontId="20" fillId="7" borderId="1" applyAlignment="1" pivotButton="0" quotePrefix="0" xfId="3">
      <alignment horizontal="right" vertical="center" indent="1"/>
    </xf>
    <xf numFmtId="174" fontId="11" fillId="5" borderId="0" applyAlignment="1" pivotButton="0" quotePrefix="0" xfId="3">
      <alignment horizontal="right" vertical="center" indent="1"/>
    </xf>
    <xf numFmtId="169" fontId="11" fillId="5" borderId="0" applyAlignment="1" pivotButton="0" quotePrefix="0" xfId="5">
      <alignment horizontal="left" vertical="center"/>
    </xf>
    <xf numFmtId="169" fontId="11" fillId="5" borderId="0" applyAlignment="1" pivotButton="0" quotePrefix="0" xfId="1">
      <alignment horizontal="left" vertical="center"/>
    </xf>
    <xf numFmtId="169" fontId="20" fillId="0" borderId="0" applyAlignment="1" pivotButton="0" quotePrefix="0" xfId="1">
      <alignment horizontal="left" vertical="center"/>
    </xf>
    <xf numFmtId="164" fontId="22" fillId="0" borderId="0" applyAlignment="1" pivotButton="0" quotePrefix="0" xfId="4">
      <alignment vertical="center"/>
    </xf>
    <xf numFmtId="168" fontId="20" fillId="7" borderId="1" applyAlignment="1" pivotButton="0" quotePrefix="0" xfId="1">
      <alignment horizontal="left" vertical="center"/>
    </xf>
    <xf numFmtId="169" fontId="20" fillId="7" borderId="7" applyAlignment="1" pivotButton="0" quotePrefix="0" xfId="1">
      <alignment horizontal="left" vertical="center"/>
    </xf>
    <xf numFmtId="167" fontId="20" fillId="7" borderId="1" applyAlignment="1" pivotButton="0" quotePrefix="0" xfId="6">
      <alignment vertical="center"/>
    </xf>
    <xf numFmtId="172" fontId="20" fillId="0" borderId="1" applyAlignment="1" applyProtection="1" pivotButton="0" quotePrefix="0" xfId="5">
      <alignment vertical="center"/>
      <protection locked="0" hidden="0"/>
    </xf>
    <xf numFmtId="169" fontId="11" fillId="8" borderId="1" applyAlignment="1" pivotButton="0" quotePrefix="0" xfId="5">
      <alignment vertical="center"/>
    </xf>
    <xf numFmtId="172" fontId="20" fillId="0" borderId="2" applyAlignment="1" applyProtection="1" pivotButton="0" quotePrefix="0" xfId="5">
      <alignment vertical="center"/>
      <protection locked="0" hidden="0"/>
    </xf>
    <xf numFmtId="169" fontId="11" fillId="10" borderId="7" applyAlignment="1" pivotButton="0" quotePrefix="0" xfId="5">
      <alignment vertical="center"/>
    </xf>
    <xf numFmtId="169" fontId="11" fillId="10" borderId="1" applyAlignment="1" pivotButton="0" quotePrefix="0" xfId="4">
      <alignment vertical="center"/>
    </xf>
    <xf numFmtId="0" fontId="27" fillId="12" borderId="0" applyAlignment="1" pivotButton="0" quotePrefix="0" xfId="9">
      <alignment horizontal="center" vertical="center"/>
    </xf>
    <xf numFmtId="168" fontId="14" fillId="0" borderId="1" applyAlignment="1" applyProtection="1" pivotButton="0" quotePrefix="0" xfId="4">
      <alignment vertical="center"/>
      <protection locked="0" hidden="0"/>
    </xf>
    <xf numFmtId="168" fontId="14" fillId="0" borderId="1" applyAlignment="1" pivotButton="0" quotePrefix="0" xfId="4">
      <alignment vertical="center"/>
    </xf>
    <xf numFmtId="168" fontId="13" fillId="0" borderId="1" applyAlignment="1" pivotButton="0" quotePrefix="0" xfId="4">
      <alignment vertical="center"/>
    </xf>
  </cellXfs>
  <cellStyles count="10">
    <cellStyle name="Обычный" xfId="0" builtinId="0"/>
    <cellStyle name="Денежный" xfId="1" builtinId="4"/>
    <cellStyle name="Normal 2" xfId="2"/>
    <cellStyle name="Финансовый" xfId="3" builtinId="3"/>
    <cellStyle name="Normal 3" xfId="4"/>
    <cellStyle name="Comma 2" xfId="5"/>
    <cellStyle name="Currency 2" xfId="6"/>
    <cellStyle name="Percent 2" xfId="7"/>
    <cellStyle name="Гиперссылка" xfId="8" builtinId="8"/>
    <cellStyle name="Hyperlink" xfId="9" builtinId="8" hidden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Disclaimer-Smartsheet-Templates_Solution1-Tab5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s.smartsheet.com/try-it?trp=27217&amp;utm_language=ES&amp;utm_source=integrated+content&amp;utm_campaign=/job-work-estimate-templates&amp;utm_medium=ic+software+development+estimate+27217+es&amp;lpa=ic+software+development+estimate+27217+es&amp;lx=pQhW3PqqrwhJVef8td3gUgBAgeTPLDIL8TQRu558b7w" TargetMode="External" Id="rId1"/></Relationships>
</file>

<file path=xl/worksheets/sheet1.xml><?xml version="1.0" encoding="utf-8"?>
<worksheet xmlns="http://schemas.openxmlformats.org/spreadsheetml/2006/main">
  <sheetPr>
    <tabColor theme="3"/>
    <outlinePr summaryBelow="1" summaryRight="1"/>
    <pageSetUpPr fitToPage="1"/>
  </sheetPr>
  <dimension ref="A1:S47"/>
  <sheetViews>
    <sheetView showGridLines="0" tabSelected="1" workbookViewId="0">
      <pane ySplit="1" topLeftCell="A2" activePane="bottomLeft" state="frozen"/>
      <selection pane="bottomLeft" activeCell="B47" sqref="B47:L47"/>
    </sheetView>
  </sheetViews>
  <sheetFormatPr baseColWidth="8" defaultColWidth="10.796875" defaultRowHeight="13.2"/>
  <cols>
    <col width="3.296875" customWidth="1" style="10" min="1" max="1"/>
    <col width="34.5" customWidth="1" style="10" min="2" max="2"/>
    <col width="13.796875" customWidth="1" style="10" min="3" max="8"/>
    <col width="12.796875" customWidth="1" style="10" min="9" max="9"/>
    <col width="3.296875" customWidth="1" style="10" min="10" max="10"/>
    <col width="12.796875" customWidth="1" style="10" min="11" max="12"/>
    <col width="3.296875" customWidth="1" style="10" min="13" max="13"/>
    <col width="8.796875" customWidth="1" style="10" min="14" max="255"/>
    <col width="10.796875" customWidth="1" style="10" min="256" max="16384"/>
  </cols>
  <sheetData>
    <row r="1" ht="49.95" customFormat="1" customHeight="1" s="4">
      <c r="A1" s="1" t="n"/>
      <c r="B1" s="5" t="inlineStr">
        <is>
          <t>PLANTILLA DE ESTIMACIÓN DE DESARROLLO DE SOFTWARE</t>
        </is>
      </c>
      <c r="C1" s="2" t="n"/>
      <c r="D1" s="5" t="n"/>
      <c r="E1" s="2" t="n"/>
      <c r="F1" s="2" t="n"/>
      <c r="G1" s="2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</row>
    <row r="2" ht="30" customFormat="1" customHeight="1" s="8">
      <c r="B2" s="40" t="inlineStr">
        <is>
          <t>NOMBRE DE LA EMPRESA, Título del proyecto, Gerente del proyecto</t>
        </is>
      </c>
      <c r="C2" s="40" t="n"/>
      <c r="D2" s="126" t="n"/>
      <c r="E2" s="130" t="n"/>
      <c r="F2" s="131" t="n"/>
      <c r="G2" s="98" t="n"/>
      <c r="H2" s="98" t="n"/>
      <c r="I2" s="42" t="n"/>
      <c r="J2" s="98" t="n"/>
      <c r="K2" s="98" t="n"/>
      <c r="L2" s="99" t="inlineStr">
        <is>
          <t xml:space="preserve">Ingrese información en celdas blancas, solamente; las celdas sombreadas se rellenan automáticamente.  Escriba Tarifas, Roles y más en la pestaña DATOS. </t>
        </is>
      </c>
    </row>
    <row r="3" customFormat="1" s="11"/>
    <row r="4" ht="55.05" customHeight="1">
      <c r="B4" s="44" t="n"/>
      <c r="C4" s="73" t="inlineStr">
        <is>
          <t>INTRODUZCA LAS VARIABLES DE ESTIMACIÓN, A CONTINUACIÓN</t>
        </is>
      </c>
      <c r="D4" s="28" t="n"/>
      <c r="E4" s="61" t="inlineStr">
        <is>
          <t>FASE</t>
        </is>
      </c>
      <c r="F4" s="132" t="n"/>
      <c r="G4" s="57" t="inlineStr">
        <is>
          <t>HORAS ESTIMADAS</t>
        </is>
      </c>
      <c r="H4" s="58" t="inlineStr">
        <is>
          <t>REAL 
HORAS</t>
        </is>
      </c>
      <c r="I4" s="44" t="n"/>
      <c r="J4" s="44" t="n"/>
      <c r="K4" s="44" t="n"/>
      <c r="L4" s="44" t="n"/>
    </row>
    <row r="5" ht="22.05" customHeight="1">
      <c r="B5" s="80" t="inlineStr">
        <is>
          <t>ESFUERZO DE GESTIÓN DE PROYECTOS %</t>
        </is>
      </c>
      <c r="C5" s="74" t="n">
        <v>0</v>
      </c>
      <c r="D5" s="30" t="n"/>
      <c r="E5" s="59" t="inlineStr">
        <is>
          <t>Requisitos del negocio</t>
        </is>
      </c>
      <c r="F5" s="132" t="n"/>
      <c r="G5" s="133" t="n">
        <v>0</v>
      </c>
      <c r="H5" s="133" t="n">
        <v>0</v>
      </c>
      <c r="I5" s="134" t="n"/>
      <c r="J5" s="134" t="n"/>
      <c r="K5" s="44" t="n"/>
      <c r="L5" s="44" t="n"/>
    </row>
    <row r="6" ht="22.05" customHeight="1">
      <c r="B6" s="80" t="inlineStr">
        <is>
          <t>ESFUERZO DE LA OFICINA DE GESTIÓN DE PROYECTOS %</t>
        </is>
      </c>
      <c r="C6" s="74" t="n">
        <v>0</v>
      </c>
      <c r="D6" s="30" t="n"/>
      <c r="E6" s="59" t="inlineStr">
        <is>
          <t>Especificaciones funcionales</t>
        </is>
      </c>
      <c r="F6" s="132" t="n"/>
      <c r="G6" s="133" t="n">
        <v>0</v>
      </c>
      <c r="H6" s="133" t="n">
        <v>0</v>
      </c>
      <c r="I6" s="134" t="n"/>
      <c r="J6" s="134" t="n"/>
      <c r="K6" s="44" t="n"/>
      <c r="L6" s="44" t="n"/>
    </row>
    <row r="7" ht="22.05" customHeight="1">
      <c r="B7" s="80" t="inlineStr">
        <is>
          <t>ESFUERZO DE LA OFICINA DE CONTROL DEL PROYECTO %</t>
        </is>
      </c>
      <c r="C7" s="74" t="n">
        <v>0</v>
      </c>
      <c r="D7" s="32" t="n"/>
      <c r="E7" s="59" t="inlineStr">
        <is>
          <t>Diseño detallado</t>
        </is>
      </c>
      <c r="F7" s="132" t="n"/>
      <c r="G7" s="133" t="n">
        <v>0</v>
      </c>
      <c r="H7" s="133" t="n">
        <v>0</v>
      </c>
      <c r="I7" s="134" t="n"/>
      <c r="J7" s="134" t="n"/>
      <c r="K7" s="44" t="n"/>
      <c r="L7" s="44" t="n"/>
    </row>
    <row r="8" ht="22.05" customHeight="1">
      <c r="B8" s="115" t="inlineStr">
        <is>
          <t>EL TOTAL DEBE SER 100% -------------------&gt;</t>
        </is>
      </c>
      <c r="C8" s="121">
        <f>SUM(C5:C7)</f>
        <v/>
      </c>
      <c r="D8" s="32" t="n"/>
      <c r="E8" s="59" t="inlineStr">
        <is>
          <t>Código y prueba unitaria</t>
        </is>
      </c>
      <c r="F8" s="132" t="n"/>
      <c r="G8" s="133" t="n">
        <v>0</v>
      </c>
      <c r="H8" s="133" t="n">
        <v>0</v>
      </c>
      <c r="I8" s="134" t="n"/>
      <c r="J8" s="134" t="n"/>
      <c r="K8" s="44" t="n"/>
      <c r="L8" s="44" t="n"/>
    </row>
    <row r="9" ht="22.05" customHeight="1">
      <c r="B9" s="80" t="inlineStr">
        <is>
          <t>DURACIÓN DE LA JORNADA LABORAL EN HORAS</t>
        </is>
      </c>
      <c r="C9" s="75" t="n">
        <v>0</v>
      </c>
      <c r="D9" s="32" t="n"/>
      <c r="E9" s="59" t="inlineStr">
        <is>
          <t>Pruebas del sistema</t>
        </is>
      </c>
      <c r="F9" s="132" t="n"/>
      <c r="G9" s="133" t="n">
        <v>0</v>
      </c>
      <c r="H9" s="133" t="n">
        <v>0</v>
      </c>
      <c r="I9" s="44" t="n"/>
      <c r="J9" s="44" t="n"/>
      <c r="K9" s="44" t="n"/>
      <c r="L9" s="44" t="n"/>
    </row>
    <row r="10" ht="22.05" customHeight="1">
      <c r="B10" s="80" t="inlineStr">
        <is>
          <t>FECHA ESTIMADA DE INICIO</t>
        </is>
      </c>
      <c r="C10" s="135" t="n"/>
      <c r="D10" s="136" t="n"/>
      <c r="E10" s="59" t="inlineStr">
        <is>
          <t>Pruebas de aceptación del usuario</t>
        </is>
      </c>
      <c r="F10" s="132" t="n"/>
      <c r="G10" s="133" t="n">
        <v>0</v>
      </c>
      <c r="H10" s="133" t="n">
        <v>0</v>
      </c>
      <c r="I10" s="44" t="n"/>
      <c r="J10" s="44" t="n"/>
      <c r="K10" s="44" t="n"/>
      <c r="L10" s="44" t="n"/>
    </row>
    <row r="11" ht="22.05" customHeight="1">
      <c r="B11" s="79" t="inlineStr">
        <is>
          <t>FECHA DE FINALIZACIÓN ESTIMADA CALCULADA</t>
        </is>
      </c>
      <c r="C11" s="137">
        <f>+I21</f>
        <v/>
      </c>
      <c r="D11" s="138" t="n"/>
      <c r="E11" s="59" t="inlineStr">
        <is>
          <t>Gerente de Proyectos</t>
        </is>
      </c>
      <c r="F11" s="132" t="n"/>
      <c r="G11" s="133" t="n">
        <v>0</v>
      </c>
      <c r="H11" s="133" t="n">
        <v>0</v>
      </c>
      <c r="I11" s="44" t="n"/>
      <c r="J11" s="44" t="n"/>
      <c r="K11" s="44" t="n"/>
      <c r="L11" s="44" t="n"/>
    </row>
    <row r="12" ht="22.05" customHeight="1">
      <c r="B12" s="79" t="inlineStr">
        <is>
          <t>DURACIÓN ESTIMADA DEL PROYECTO EN SEMANAS</t>
        </is>
      </c>
      <c r="C12" s="139">
        <f>+(C11-C10)/7</f>
        <v/>
      </c>
      <c r="D12" s="138" t="n"/>
      <c r="E12" s="59" t="inlineStr">
        <is>
          <t>Oficina de Control de Proyectos</t>
        </is>
      </c>
      <c r="F12" s="132" t="n"/>
      <c r="G12" s="133" t="n">
        <v>0</v>
      </c>
      <c r="H12" s="133" t="n">
        <v>0</v>
      </c>
      <c r="I12" s="44" t="n"/>
      <c r="J12" s="44" t="n"/>
      <c r="K12" s="44" t="n"/>
      <c r="L12" s="44" t="n"/>
    </row>
    <row r="13" ht="22.05" customHeight="1">
      <c r="D13" s="138" t="n"/>
      <c r="E13" s="59" t="inlineStr">
        <is>
          <t>Oficina de Gestión de Proyectos</t>
        </is>
      </c>
      <c r="F13" s="132" t="n"/>
      <c r="G13" s="133" t="n">
        <v>0</v>
      </c>
      <c r="H13" s="133" t="n">
        <v>0</v>
      </c>
      <c r="I13" s="44" t="n"/>
      <c r="J13" s="44" t="n"/>
      <c r="K13" s="44" t="n"/>
      <c r="L13" s="44" t="n"/>
    </row>
    <row r="14" ht="22.05" customHeight="1">
      <c r="B14" s="44" t="n"/>
      <c r="C14" s="140" t="n"/>
      <c r="D14" s="140" t="n"/>
      <c r="E14" s="44" t="n"/>
      <c r="F14" s="44" t="n"/>
      <c r="G14" s="44" t="n"/>
      <c r="H14" s="44" t="n"/>
      <c r="I14" s="44" t="n"/>
      <c r="J14" s="44" t="n"/>
      <c r="K14" s="44" t="n"/>
      <c r="L14" s="44" t="n"/>
    </row>
    <row r="15" ht="55.05" customHeight="1">
      <c r="B15" s="61" t="inlineStr">
        <is>
          <t>FASE ACTIVIDAD</t>
        </is>
      </c>
      <c r="C15" s="58" t="inlineStr">
        <is>
          <t>ESFUERZO DE TRABAJO ESTÁNDAR %</t>
        </is>
      </c>
      <c r="D15" s="58" t="inlineStr">
        <is>
          <t>TAMAÑO DEL EQUIPO DE FASE</t>
        </is>
      </c>
      <c r="E15" s="58" t="inlineStr">
        <is>
          <t>HORAS DE ESFUERZO DE TRABAJO COMPUTADO</t>
        </is>
      </c>
      <c r="F15" s="58" t="inlineStr">
        <is>
          <t>DURACIÓN CALCULADA DE LA TAREA EN SEMANAS</t>
        </is>
      </c>
      <c r="G15" s="58" t="inlineStr">
        <is>
          <t>COSTO PROMEDIO CALCULADO DE LOS RECURSOS POR HORA</t>
        </is>
      </c>
      <c r="H15" s="58" t="inlineStr">
        <is>
          <t>COSTO ESTIMADO</t>
        </is>
      </c>
      <c r="I15" s="58" t="inlineStr">
        <is>
          <t>FECHA DE FINALIZACIÓN DE LA TAREA CALCULADA</t>
        </is>
      </c>
      <c r="J15" s="44" t="n"/>
      <c r="K15" s="58" t="inlineStr">
        <is>
          <t>ESFUERZO DE TRABAJO COMPUTADO EN DÍAS</t>
        </is>
      </c>
      <c r="L15" s="58" t="inlineStr">
        <is>
          <t>DURACIÓN CALCULADA DE LA TAREA EN DÍAS</t>
        </is>
      </c>
    </row>
    <row r="16" ht="22.05" customHeight="1">
      <c r="B16" s="45" t="inlineStr">
        <is>
          <t>Requisitos del negocio</t>
        </is>
      </c>
      <c r="C16" s="66" t="n">
        <v>0</v>
      </c>
      <c r="D16" s="65" t="n">
        <v>0</v>
      </c>
      <c r="E16" s="141">
        <f>IF(H5&gt;0,H5,G5)</f>
        <v/>
      </c>
      <c r="F16" s="82">
        <f>+L16/5</f>
        <v/>
      </c>
      <c r="G16" s="142">
        <f>((C37*C$35)+(D37*D$35)+(E37*E$35)+(F37*F$35))/D16</f>
        <v/>
      </c>
      <c r="H16" s="143">
        <f>+G16*E16</f>
        <v/>
      </c>
      <c r="I16" s="144">
        <f>+C10+(F16*7)</f>
        <v/>
      </c>
      <c r="J16" s="44" t="n"/>
      <c r="K16" s="63">
        <f>+E16/$C$9</f>
        <v/>
      </c>
      <c r="L16" s="63">
        <f>+K16/D16</f>
        <v/>
      </c>
    </row>
    <row r="17" ht="22.05" customHeight="1">
      <c r="B17" s="45" t="inlineStr">
        <is>
          <t>Especificaciones funcionales</t>
        </is>
      </c>
      <c r="C17" s="66" t="n">
        <v>0</v>
      </c>
      <c r="D17" s="65" t="n">
        <v>0</v>
      </c>
      <c r="E17" s="141">
        <f>IF(H6&gt;0,H6,IF(G6&gt;0,G6,ROUND(+C17/$C$16*$E$16,0)))</f>
        <v/>
      </c>
      <c r="F17" s="82">
        <f>+L17/5</f>
        <v/>
      </c>
      <c r="G17" s="145">
        <f>((C38*C$35)+(D38*D$35)+(E38*E$35)+(F38*F$35))/D17</f>
        <v/>
      </c>
      <c r="H17" s="146">
        <f>+G17*E17</f>
        <v/>
      </c>
      <c r="I17" s="144">
        <f>+I16+(F17*7)</f>
        <v/>
      </c>
      <c r="J17" s="44" t="n"/>
      <c r="K17" s="63">
        <f>+E17/$C$9</f>
        <v/>
      </c>
      <c r="L17" s="63">
        <f>+K17/D17</f>
        <v/>
      </c>
    </row>
    <row r="18" ht="22.05" customHeight="1">
      <c r="B18" s="45" t="inlineStr">
        <is>
          <t>Diseño detallado</t>
        </is>
      </c>
      <c r="C18" s="66" t="n">
        <v>0</v>
      </c>
      <c r="D18" s="65" t="n">
        <v>0</v>
      </c>
      <c r="E18" s="141">
        <f>IF(H7&gt;0,H7,IF(G7&gt;0,G7,ROUND(+C18/(SUM($C$16:$C17))*(SUM($E$16:$E17)),0)))</f>
        <v/>
      </c>
      <c r="F18" s="82">
        <f>+L18/5</f>
        <v/>
      </c>
      <c r="G18" s="145">
        <f>((C39*C$35)+(D39*D$35)+(E39*E$35)+(F39*F$35))/D18</f>
        <v/>
      </c>
      <c r="H18" s="146">
        <f>+G18*E18</f>
        <v/>
      </c>
      <c r="I18" s="144">
        <f>+I17+(F18*7)</f>
        <v/>
      </c>
      <c r="J18" s="44" t="n"/>
      <c r="K18" s="63">
        <f>+E18/$C$9</f>
        <v/>
      </c>
      <c r="L18" s="63">
        <f>+K18/D18</f>
        <v/>
      </c>
    </row>
    <row r="19" ht="22.05" customHeight="1">
      <c r="B19" s="45" t="inlineStr">
        <is>
          <t>Código y prueba unitaria</t>
        </is>
      </c>
      <c r="C19" s="66" t="n">
        <v>0</v>
      </c>
      <c r="D19" s="65" t="n">
        <v>0</v>
      </c>
      <c r="E19" s="141">
        <f>IF(H8&gt;0,H8,IF(G8&gt;0,G8,ROUND(+C19/(SUM($C$16:$C18))*(SUM($E$16:$E18)),0)))</f>
        <v/>
      </c>
      <c r="F19" s="82">
        <f>+L19/5</f>
        <v/>
      </c>
      <c r="G19" s="145">
        <f>((C40*C$35)+(D40*D$35)+(E40*E$35)+(F40*F$35))/D19</f>
        <v/>
      </c>
      <c r="H19" s="146">
        <f>+G19*E19</f>
        <v/>
      </c>
      <c r="I19" s="144">
        <f>+I18+(F19*7)</f>
        <v/>
      </c>
      <c r="J19" s="44" t="n"/>
      <c r="K19" s="63">
        <f>+E19/$C$9</f>
        <v/>
      </c>
      <c r="L19" s="63">
        <f>+K19/D19</f>
        <v/>
      </c>
    </row>
    <row r="20" ht="22.05" customHeight="1">
      <c r="B20" s="45" t="inlineStr">
        <is>
          <t>Pruebas del sistema</t>
        </is>
      </c>
      <c r="C20" s="66" t="n">
        <v>0</v>
      </c>
      <c r="D20" s="65" t="n">
        <v>0</v>
      </c>
      <c r="E20" s="141">
        <f>IF(H9&gt;0,H9,IF(G9&gt;0,G9,ROUND(+C20/(SUM($C$16:$C19))*(SUM($E$16:$E19)),0)))</f>
        <v/>
      </c>
      <c r="F20" s="82">
        <f>+L20/5</f>
        <v/>
      </c>
      <c r="G20" s="145">
        <f>((C41*C$35)+(D41*D$35)+(E41*E$35)+(F41*F$35))/D20</f>
        <v/>
      </c>
      <c r="H20" s="146">
        <f>+G20*E20</f>
        <v/>
      </c>
      <c r="I20" s="144">
        <f>+I19+(F20*7)</f>
        <v/>
      </c>
      <c r="J20" s="44" t="n"/>
      <c r="K20" s="63">
        <f>+E20/$C$9</f>
        <v/>
      </c>
      <c r="L20" s="63">
        <f>+K20/D20</f>
        <v/>
      </c>
    </row>
    <row r="21" ht="22.05" customHeight="1">
      <c r="B21" s="45" t="inlineStr">
        <is>
          <t>Pruebas de aceptación del usuario</t>
        </is>
      </c>
      <c r="C21" s="66" t="n">
        <v>0</v>
      </c>
      <c r="D21" s="65" t="n">
        <v>0</v>
      </c>
      <c r="E21" s="147">
        <f>IF(H10&gt;0,H10,IF(G10&gt;0,G10,ROUND(+C21/(SUM($C$16:$C20))*(SUM($E$16:$E20)),0)))</f>
        <v/>
      </c>
      <c r="F21" s="87">
        <f>+L21/5</f>
        <v/>
      </c>
      <c r="G21" s="145">
        <f>((C42*C$35)+(D42*D$35)+(E42*E$35)+(F42*F$35))/D21</f>
        <v/>
      </c>
      <c r="H21" s="146">
        <f>+G21*E21</f>
        <v/>
      </c>
      <c r="I21" s="144">
        <f>+I20+(F21*7)</f>
        <v/>
      </c>
      <c r="J21" s="44" t="n"/>
      <c r="K21" s="64">
        <f>+E21/$C$9</f>
        <v/>
      </c>
      <c r="L21" s="64">
        <f>+K21/D21</f>
        <v/>
      </c>
    </row>
    <row r="22" ht="22.05" customHeight="1">
      <c r="B22" s="115" t="inlineStr">
        <is>
          <t>EL TOTAL DEBE SER 100% -------------------&gt;</t>
        </is>
      </c>
      <c r="C22" s="116">
        <f>SUM(C16:C21)</f>
        <v/>
      </c>
      <c r="D22" s="117" t="n"/>
      <c r="E22" s="148">
        <f>SUM(E16:E21)</f>
        <v/>
      </c>
      <c r="F22" s="119">
        <f>SUM(F16:F21)</f>
        <v/>
      </c>
      <c r="G22" s="149" t="n"/>
      <c r="H22" s="150">
        <f>SUM(H16:H21)</f>
        <v/>
      </c>
      <c r="I22" s="48" t="n"/>
      <c r="J22" s="44" t="n"/>
      <c r="K22" s="113">
        <f>SUM(K16:K21)</f>
        <v/>
      </c>
      <c r="L22" s="113">
        <f>SUM(L16:L21)</f>
        <v/>
      </c>
    </row>
    <row r="23" ht="22.05" customHeight="1">
      <c r="B23" s="45" t="inlineStr">
        <is>
          <t>Gerente de Proyectos</t>
        </is>
      </c>
      <c r="C23" s="90">
        <f>+C5</f>
        <v/>
      </c>
      <c r="D23" s="81" t="n"/>
      <c r="E23" s="141">
        <f>IF(H11&gt;0,H11,IF(G11&gt;0,G11,+F23*C23*$C$9*5))</f>
        <v/>
      </c>
      <c r="F23" s="82">
        <f>+F22</f>
        <v/>
      </c>
      <c r="G23" s="145">
        <f>+DATOS!C3</f>
        <v/>
      </c>
      <c r="H23" s="146">
        <f>+G23*E23</f>
        <v/>
      </c>
      <c r="I23" s="44" t="n"/>
      <c r="J23" s="44" t="n"/>
      <c r="K23" s="63">
        <f>+E23/$C$9</f>
        <v/>
      </c>
      <c r="L23" s="63">
        <f>+F23*5</f>
        <v/>
      </c>
    </row>
    <row r="24" ht="22.05" customHeight="1">
      <c r="B24" s="45" t="inlineStr">
        <is>
          <t>Oficina de Control de Proyectos</t>
        </is>
      </c>
      <c r="C24" s="90">
        <f>+C6</f>
        <v/>
      </c>
      <c r="D24" s="81" t="n"/>
      <c r="E24" s="141">
        <f>IF(H12&gt;0,H12,IF(G12&gt;0,G12,+F24*C24*$C$9*5))</f>
        <v/>
      </c>
      <c r="F24" s="82">
        <f>+F23</f>
        <v/>
      </c>
      <c r="G24" s="145">
        <f>+DATOS!C4</f>
        <v/>
      </c>
      <c r="H24" s="146">
        <f>+G24*E24</f>
        <v/>
      </c>
      <c r="I24" s="44" t="n"/>
      <c r="J24" s="44" t="n"/>
      <c r="K24" s="63">
        <f>+E24/$C$9</f>
        <v/>
      </c>
      <c r="L24" s="63">
        <f>+F24*5</f>
        <v/>
      </c>
    </row>
    <row r="25" ht="22.05" customHeight="1">
      <c r="B25" s="45" t="inlineStr">
        <is>
          <t>Oficina de Gestión de Proyectos</t>
        </is>
      </c>
      <c r="C25" s="90">
        <f>+C7</f>
        <v/>
      </c>
      <c r="D25" s="81" t="n"/>
      <c r="E25" s="147">
        <f>IF(H13&gt;0,H13,IF(G13&gt;0,G13,+F25*C25*$C$9*5))</f>
        <v/>
      </c>
      <c r="F25" s="82">
        <f>+F24</f>
        <v/>
      </c>
      <c r="G25" s="145">
        <f>+DATOS!C5</f>
        <v/>
      </c>
      <c r="H25" s="146">
        <f>+G25*E25</f>
        <v/>
      </c>
      <c r="I25" s="44" t="n"/>
      <c r="J25" s="44" t="n"/>
      <c r="K25" s="63">
        <f>+E25/$C$9</f>
        <v/>
      </c>
      <c r="L25" s="63">
        <f>+F25*5</f>
        <v/>
      </c>
    </row>
    <row r="26" ht="22.05" customHeight="1">
      <c r="B26" s="38" t="n"/>
      <c r="C26" s="36" t="n"/>
      <c r="D26" s="111" t="inlineStr">
        <is>
          <t>GESTIÓN DE PROYECTOS</t>
        </is>
      </c>
      <c r="E26" s="147">
        <f>SUM(E23:E25)</f>
        <v/>
      </c>
      <c r="F26" s="81" t="n"/>
      <c r="G26" s="81" t="n"/>
      <c r="H26" s="146">
        <f>SUM(H23:H25)</f>
        <v/>
      </c>
      <c r="I26" s="44" t="n"/>
      <c r="J26" s="44" t="n"/>
      <c r="K26" s="44" t="n"/>
      <c r="L26" s="44" t="n"/>
    </row>
    <row r="27" ht="22.05" customHeight="1">
      <c r="B27" s="38" t="n"/>
      <c r="C27" s="44" t="n"/>
      <c r="D27" s="112" t="inlineStr">
        <is>
          <t>ESTIMACIÓN DE HORAS DE PROYECTO DE REFERENCIA</t>
        </is>
      </c>
      <c r="E27" s="147">
        <f>+E26+E22</f>
        <v/>
      </c>
      <c r="F27" s="81" t="n"/>
      <c r="G27" s="81" t="n"/>
      <c r="H27" s="146">
        <f>+H26+H22</f>
        <v/>
      </c>
      <c r="I27" s="44" t="n"/>
      <c r="J27" s="44" t="n"/>
      <c r="K27" s="44" t="n"/>
      <c r="L27" s="44" t="n"/>
    </row>
    <row r="28" ht="22.05" customHeight="1">
      <c r="B28" s="38" t="n"/>
      <c r="C28" s="44" t="n"/>
      <c r="D28" s="44" t="n"/>
      <c r="E28" s="44" t="n"/>
      <c r="F28" s="44" t="n"/>
      <c r="G28" s="44" t="n"/>
      <c r="H28" s="151" t="n"/>
      <c r="I28" s="44" t="n"/>
      <c r="J28" s="152" t="n"/>
      <c r="K28" s="44" t="n"/>
      <c r="L28" s="44" t="n"/>
    </row>
    <row r="29" ht="22.05" customHeight="1">
      <c r="B29" s="38" t="n"/>
      <c r="C29" s="44" t="n"/>
      <c r="D29" s="44" t="n"/>
      <c r="E29" s="109" t="n"/>
      <c r="F29" s="110" t="inlineStr">
        <is>
          <t>INGRESE CONTINGENCIA DE RIESGO</t>
        </is>
      </c>
      <c r="G29" s="104" t="n">
        <v>0</v>
      </c>
      <c r="H29" s="153">
        <f>+G29*H27</f>
        <v/>
      </c>
      <c r="I29" s="44" t="n"/>
      <c r="J29" s="152" t="n"/>
      <c r="K29" s="44" t="n"/>
      <c r="L29" s="44" t="n"/>
    </row>
    <row r="30" ht="22.05" customHeight="1">
      <c r="B30" s="38" t="n"/>
      <c r="C30" s="44" t="n"/>
      <c r="D30" s="44" t="n"/>
      <c r="E30" s="106" t="n"/>
      <c r="F30" s="107" t="n"/>
      <c r="G30" s="108" t="inlineStr">
        <is>
          <t>ESTIMACIÓN DE COSTOS DEL PROYECTO DE REFERENCIA</t>
        </is>
      </c>
      <c r="H30" s="154">
        <f>+H29+H27</f>
        <v/>
      </c>
      <c r="I30" s="44" t="n"/>
      <c r="J30" s="152" t="n"/>
      <c r="K30" s="44" t="n"/>
      <c r="L30" s="44" t="n"/>
    </row>
    <row r="31" ht="22.05" customHeight="1">
      <c r="B31" s="39" t="n"/>
      <c r="C31" s="44" t="n"/>
      <c r="D31" s="44" t="n"/>
      <c r="E31" s="101" t="n"/>
      <c r="F31" s="72" t="inlineStr">
        <is>
          <t>ESTIMACIÓN MÍNIMA DEL PROYECTO</t>
        </is>
      </c>
      <c r="G31" s="105">
        <f>IF(H7&gt;0,DATOS!F6,IF(H6&gt;0,DATOS!F5,IF(H5&gt;0,DATOS!F4,DATOS!F3)))</f>
        <v/>
      </c>
      <c r="H31" s="146">
        <f>+$H$30*(1+G31)</f>
        <v/>
      </c>
      <c r="I31" s="44" t="n"/>
      <c r="J31" s="152" t="n"/>
      <c r="K31" s="44" t="n"/>
      <c r="L31" s="44" t="n"/>
    </row>
    <row r="32" ht="22.05" customHeight="1">
      <c r="B32" s="39" t="n"/>
      <c r="C32" s="44" t="n"/>
      <c r="D32" s="44" t="n"/>
      <c r="E32" s="101" t="n"/>
      <c r="F32" s="72" t="inlineStr">
        <is>
          <t>ESTIMACIÓN MÁXIMA DEL PROYECTO</t>
        </is>
      </c>
      <c r="G32" s="103">
        <f>IF(H7&gt;0,DATOS!G6,IF(H6&gt;0,DATOS!G5,IF(H5&gt;0,DATOS!G4,DATOS!G3)))</f>
        <v/>
      </c>
      <c r="H32" s="146">
        <f>+$H$30*(1+G32)</f>
        <v/>
      </c>
      <c r="I32" s="44" t="n"/>
      <c r="J32" s="152" t="n"/>
      <c r="K32" s="44" t="n"/>
      <c r="L32" s="44" t="n"/>
    </row>
    <row r="33" ht="22.05" customHeight="1">
      <c r="B33" s="44" t="n"/>
      <c r="C33" s="44" t="n"/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ht="55.05" customHeight="1">
      <c r="B34" s="44" t="n"/>
      <c r="C34" s="57" t="inlineStr">
        <is>
          <t>LÍDER TÉCNICO</t>
        </is>
      </c>
      <c r="D34" s="57" t="inlineStr">
        <is>
          <t>ANALISTA</t>
        </is>
      </c>
      <c r="E34" s="57" t="inlineStr">
        <is>
          <t>DESARROLLADOR PRINCIPAL</t>
        </is>
      </c>
      <c r="F34" s="57" t="inlineStr">
        <is>
          <t>DESARROLLADOR</t>
        </is>
      </c>
      <c r="G34" s="57" t="inlineStr">
        <is>
          <t>RECURSOS PARA CLIENTES EMPRESARIALES</t>
        </is>
      </c>
      <c r="H34" s="58" t="inlineStr">
        <is>
          <t>FALTA EL RECUENTO</t>
        </is>
      </c>
      <c r="I34" s="58" t="inlineStr">
        <is>
          <t>COSTOS POR HORA DEL PROYECTO</t>
        </is>
      </c>
      <c r="J34" s="44" t="n"/>
      <c r="K34" s="44" t="n"/>
      <c r="L34" s="44" t="n"/>
    </row>
    <row r="35" ht="22.05" customHeight="1">
      <c r="B35" s="49" t="inlineStr">
        <is>
          <t>TARIFA POR HORA</t>
        </is>
      </c>
      <c r="C35" s="155">
        <f>+DATOS!C6</f>
        <v/>
      </c>
      <c r="D35" s="155">
        <f>+DATOS!C7</f>
        <v/>
      </c>
      <c r="E35" s="155">
        <f>+DATOS!C8</f>
        <v/>
      </c>
      <c r="F35" s="155">
        <f>+DATOS!C9</f>
        <v/>
      </c>
      <c r="G35" s="155" t="n">
        <v>0</v>
      </c>
      <c r="H35" s="51" t="n"/>
      <c r="I35" s="51" t="n"/>
      <c r="J35" s="44" t="n"/>
      <c r="K35" s="44" t="n"/>
      <c r="L35" s="44" t="n"/>
    </row>
    <row r="36" ht="22.05" customHeight="1">
      <c r="B36" s="46" t="inlineStr">
        <is>
          <t>ASIGNACIÓN DE RECUENTO DE RECURSOS</t>
        </is>
      </c>
      <c r="C36" s="47" t="n"/>
      <c r="D36" s="48" t="n"/>
      <c r="E36" s="48" t="n"/>
      <c r="F36" s="48" t="n"/>
      <c r="G36" s="48" t="n"/>
      <c r="H36" s="48" t="n"/>
      <c r="I36" s="48" t="n"/>
      <c r="J36" s="44" t="n"/>
      <c r="K36" s="44" t="n"/>
      <c r="L36" s="44" t="n"/>
    </row>
    <row r="37" ht="22.05" customHeight="1">
      <c r="B37" s="59" t="inlineStr">
        <is>
          <t>REQUISITOS DEL NEGOCIO</t>
        </is>
      </c>
      <c r="C37" s="156" t="n">
        <v>0</v>
      </c>
      <c r="D37" s="156" t="n">
        <v>0</v>
      </c>
      <c r="E37" s="156" t="n">
        <v>0</v>
      </c>
      <c r="F37" s="156" t="n">
        <v>0</v>
      </c>
      <c r="G37" s="156" t="n">
        <v>0</v>
      </c>
      <c r="H37" s="69">
        <f>SUM(C37:G37)-D16</f>
        <v/>
      </c>
      <c r="I37" s="157">
        <f>SUM(C37:F37)/D16*E16</f>
        <v/>
      </c>
      <c r="J37" s="44" t="n"/>
      <c r="K37" s="44" t="n"/>
      <c r="L37" s="44" t="n"/>
    </row>
    <row r="38" ht="22.05" customHeight="1">
      <c r="B38" s="59" t="inlineStr">
        <is>
          <t>ESPECIFICACIONES FUNCIONALES</t>
        </is>
      </c>
      <c r="C38" s="156" t="n">
        <v>0</v>
      </c>
      <c r="D38" s="156" t="n">
        <v>0</v>
      </c>
      <c r="E38" s="156" t="n">
        <v>0</v>
      </c>
      <c r="F38" s="156" t="n">
        <v>0</v>
      </c>
      <c r="G38" s="156" t="n">
        <v>0</v>
      </c>
      <c r="H38" s="69">
        <f>SUM(C38:G38)-D17</f>
        <v/>
      </c>
      <c r="I38" s="157">
        <f>SUM(C38:F38)/D17*E17</f>
        <v/>
      </c>
      <c r="J38" s="44" t="n"/>
      <c r="K38" s="44" t="n"/>
      <c r="L38" s="44" t="n"/>
    </row>
    <row r="39" ht="22.05" customHeight="1">
      <c r="B39" s="59" t="inlineStr">
        <is>
          <t>ESPECIFICACIONES TÉCNICAS</t>
        </is>
      </c>
      <c r="C39" s="156" t="n">
        <v>0</v>
      </c>
      <c r="D39" s="156" t="n">
        <v>0</v>
      </c>
      <c r="E39" s="156" t="n">
        <v>0</v>
      </c>
      <c r="F39" s="156" t="n">
        <v>0</v>
      </c>
      <c r="G39" s="156" t="n">
        <v>0</v>
      </c>
      <c r="H39" s="69">
        <f>SUM(C39:G39)-D18</f>
        <v/>
      </c>
      <c r="I39" s="157">
        <f>SUM(C39:F39)/D18*E18</f>
        <v/>
      </c>
      <c r="J39" s="44" t="n"/>
      <c r="K39" s="44" t="n"/>
      <c r="L39" s="44" t="n"/>
    </row>
    <row r="40" ht="22.05" customHeight="1">
      <c r="B40" s="59" t="inlineStr">
        <is>
          <t>CÓDIGO Y PRUEBA UNITARIA</t>
        </is>
      </c>
      <c r="C40" s="156" t="n">
        <v>0</v>
      </c>
      <c r="D40" s="156" t="n">
        <v>0</v>
      </c>
      <c r="E40" s="156" t="n">
        <v>0</v>
      </c>
      <c r="F40" s="156" t="n">
        <v>0</v>
      </c>
      <c r="G40" s="156" t="n">
        <v>0</v>
      </c>
      <c r="H40" s="69">
        <f>SUM(C40:G40)-D19</f>
        <v/>
      </c>
      <c r="I40" s="157">
        <f>SUM(C40:F40)/D19*E19</f>
        <v/>
      </c>
      <c r="J40" s="44" t="n"/>
      <c r="K40" s="44" t="n"/>
      <c r="L40" s="44" t="n"/>
    </row>
    <row r="41" ht="22.05" customHeight="1">
      <c r="B41" s="59" t="inlineStr">
        <is>
          <t>PRUEBAS DEL SISTEMA</t>
        </is>
      </c>
      <c r="C41" s="156" t="n">
        <v>0</v>
      </c>
      <c r="D41" s="156" t="n">
        <v>0</v>
      </c>
      <c r="E41" s="156" t="n">
        <v>0</v>
      </c>
      <c r="F41" s="156" t="n">
        <v>0</v>
      </c>
      <c r="G41" s="156" t="n">
        <v>0</v>
      </c>
      <c r="H41" s="69">
        <f>SUM(C41:G41)-D20</f>
        <v/>
      </c>
      <c r="I41" s="157">
        <f>SUM(C41:F41)/D20*E20</f>
        <v/>
      </c>
      <c r="J41" s="44" t="n"/>
      <c r="K41" s="44" t="n"/>
      <c r="L41" s="44" t="n"/>
    </row>
    <row r="42" ht="22.05" customHeight="1">
      <c r="B42" s="59" t="inlineStr">
        <is>
          <t>PRUEBAS DE ACEPTACIÓN DEL USUARIO</t>
        </is>
      </c>
      <c r="C42" s="156" t="n">
        <v>0</v>
      </c>
      <c r="D42" s="156" t="n">
        <v>0</v>
      </c>
      <c r="E42" s="156" t="n">
        <v>0</v>
      </c>
      <c r="F42" s="156" t="n">
        <v>0</v>
      </c>
      <c r="G42" s="158" t="n">
        <v>0</v>
      </c>
      <c r="H42" s="71">
        <f>SUM(C42:G42)-D21</f>
        <v/>
      </c>
      <c r="I42" s="157">
        <f>SUM(C42:F42)/D21*E21</f>
        <v/>
      </c>
      <c r="J42" s="44" t="n"/>
      <c r="K42" s="44" t="n"/>
      <c r="L42" s="44" t="n"/>
    </row>
    <row r="43" ht="22.05" customHeight="1">
      <c r="B43" s="44" t="n"/>
      <c r="C43" s="44" t="n"/>
      <c r="D43" s="44" t="n"/>
      <c r="E43" s="44" t="n"/>
      <c r="F43" s="44" t="n"/>
      <c r="G43" s="93" t="n"/>
      <c r="H43" s="94" t="inlineStr">
        <is>
          <t>HORAS DE RECURSOS</t>
        </is>
      </c>
      <c r="I43" s="159">
        <f>SUM(I37:I42)</f>
        <v/>
      </c>
      <c r="J43" s="44" t="n"/>
      <c r="K43" s="44" t="n"/>
      <c r="L43" s="44" t="n"/>
    </row>
    <row r="44" ht="22.05" customHeight="1">
      <c r="B44" s="44" t="n"/>
      <c r="C44" s="44" t="n"/>
      <c r="D44" s="44" t="n"/>
      <c r="E44" s="44" t="n"/>
      <c r="F44" s="44" t="n"/>
      <c r="G44" s="95" t="n"/>
      <c r="H44" s="96" t="inlineStr">
        <is>
          <t>HORAS DE GESTIÓN DE PROYECTOS</t>
        </is>
      </c>
      <c r="I44" s="160">
        <f>SUM(E23:E25)</f>
        <v/>
      </c>
      <c r="J44" s="44" t="n"/>
      <c r="K44" s="44" t="n"/>
      <c r="L44" s="44" t="n"/>
    </row>
    <row r="45" ht="22.05" customHeight="1">
      <c r="B45" s="44" t="n"/>
      <c r="C45" s="44" t="n"/>
      <c r="D45" s="44" t="n"/>
      <c r="E45" s="44" t="n"/>
      <c r="F45" s="44" t="n"/>
      <c r="G45" s="97" t="n"/>
      <c r="H45" s="96" t="inlineStr">
        <is>
          <t>TOTAL DE HORAS DE PROYECTO</t>
        </is>
      </c>
      <c r="I45" s="160">
        <f>+I44+I43</f>
        <v/>
      </c>
      <c r="J45" s="44" t="n"/>
      <c r="K45" s="44" t="n"/>
      <c r="L45" s="44" t="n"/>
    </row>
    <row r="46" customFormat="1" s="11"/>
    <row r="47" ht="49.95" customFormat="1" customHeight="1" s="8">
      <c r="B47" s="161" t="inlineStr">
        <is>
          <t>HAGA CLIC AQUÍ PARA CREAR EN SMARTSHEET</t>
        </is>
      </c>
    </row>
  </sheetData>
  <mergeCells count="12">
    <mergeCell ref="E10:F10"/>
    <mergeCell ref="E12:F12"/>
    <mergeCell ref="E13:F13"/>
    <mergeCell ref="D2:E2"/>
    <mergeCell ref="B47:L47"/>
    <mergeCell ref="E7:F7"/>
    <mergeCell ref="E4:F4"/>
    <mergeCell ref="E8:F8"/>
    <mergeCell ref="E9:F9"/>
    <mergeCell ref="E6:F6"/>
    <mergeCell ref="E5:F5"/>
    <mergeCell ref="E11:F11"/>
  </mergeCells>
  <hyperlinks>
    <hyperlink xmlns:r="http://schemas.openxmlformats.org/officeDocument/2006/relationships" ref="B47" r:id="rId1"/>
  </hyperlinks>
  <pageMargins left="0.3" right="0.3" top="0.3" bottom="0.3" header="0" footer="0"/>
  <pageSetup orientation="landscape" scale="78" fitToHeight="0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 fitToPage="1"/>
  </sheetPr>
  <dimension ref="A1:S18"/>
  <sheetViews>
    <sheetView showGridLines="0" workbookViewId="0">
      <selection activeCell="C3" sqref="C3"/>
    </sheetView>
  </sheetViews>
  <sheetFormatPr baseColWidth="8" defaultColWidth="10.796875" defaultRowHeight="13.2"/>
  <cols>
    <col width="3.296875" customWidth="1" style="10" min="1" max="1"/>
    <col width="30.796875" customWidth="1" style="10" min="2" max="2"/>
    <col width="10.796875" customWidth="1" style="10" min="3" max="3"/>
    <col width="3.296875" customWidth="1" style="10" min="4" max="4"/>
    <col width="13.19921875" customWidth="1" style="10" min="5" max="5"/>
    <col width="7.796875" customWidth="1" style="10" min="6" max="7"/>
    <col width="8.796875" customWidth="1" style="10" min="8" max="256"/>
    <col width="10.796875" customWidth="1" style="10" min="257" max="16384"/>
  </cols>
  <sheetData>
    <row r="1" ht="49.95" customFormat="1" customHeight="1" s="4">
      <c r="A1" s="1" t="n"/>
      <c r="B1" s="5" t="inlineStr">
        <is>
          <t>DATOS DE ESTIMACIÓN DE DESARROLLO DE SOFTWARE</t>
        </is>
      </c>
      <c r="C1" s="2" t="n"/>
      <c r="D1" s="5" t="n"/>
      <c r="E1" s="2" t="n"/>
      <c r="F1" s="2" t="n"/>
      <c r="G1" s="2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</row>
    <row r="2" ht="40.95" customHeight="1">
      <c r="B2" s="25" t="inlineStr">
        <is>
          <t>ROL DEL PROYECTO</t>
        </is>
      </c>
      <c r="C2" s="26" t="inlineStr">
        <is>
          <t>TARIFA POR HORA</t>
        </is>
      </c>
      <c r="D2" s="13" t="n"/>
      <c r="E2" s="54" t="inlineStr">
        <is>
          <t>CÓDIGO DE ESTIMACIÓN</t>
        </is>
      </c>
      <c r="F2" s="56" t="inlineStr">
        <is>
          <t>MIN</t>
        </is>
      </c>
      <c r="G2" s="56" t="inlineStr">
        <is>
          <t>MÁXIMO</t>
        </is>
      </c>
    </row>
    <row r="3" ht="19.95" customHeight="1">
      <c r="B3" s="15" t="inlineStr">
        <is>
          <t>Gerente de Proyectos</t>
        </is>
      </c>
      <c r="C3" s="162" t="n">
        <v>0</v>
      </c>
      <c r="D3" s="12" t="n"/>
      <c r="E3" s="16" t="inlineStr">
        <is>
          <t>D</t>
        </is>
      </c>
      <c r="F3" s="21" t="n">
        <v>-0.3</v>
      </c>
      <c r="G3" s="21" t="n">
        <v>0.5</v>
      </c>
    </row>
    <row r="4" ht="19.95" customHeight="1">
      <c r="B4" s="15" t="inlineStr">
        <is>
          <t>Oficina de Control de Proyectos</t>
        </is>
      </c>
      <c r="C4" s="162" t="n">
        <v>0</v>
      </c>
      <c r="D4" s="12" t="n"/>
      <c r="E4" s="16" t="inlineStr">
        <is>
          <t>C</t>
        </is>
      </c>
      <c r="F4" s="21" t="n">
        <v>-0.15</v>
      </c>
      <c r="G4" s="21" t="n">
        <v>0.3</v>
      </c>
    </row>
    <row r="5" ht="19.95" customHeight="1">
      <c r="B5" s="15" t="inlineStr">
        <is>
          <t>Oficina de Gestión de Proyectos</t>
        </is>
      </c>
      <c r="C5" s="162" t="n">
        <v>0</v>
      </c>
      <c r="D5" s="12" t="n"/>
      <c r="E5" s="16" t="inlineStr">
        <is>
          <t>B</t>
        </is>
      </c>
      <c r="F5" s="21" t="n">
        <v>-0.05</v>
      </c>
      <c r="G5" s="21" t="n">
        <v>0.15</v>
      </c>
    </row>
    <row r="6" ht="19.95" customHeight="1">
      <c r="B6" s="16" t="inlineStr">
        <is>
          <t>Líder Técnico</t>
        </is>
      </c>
      <c r="C6" s="162" t="n">
        <v>0</v>
      </c>
      <c r="D6" s="12" t="n"/>
      <c r="E6" s="16" t="inlineStr">
        <is>
          <t>Un</t>
        </is>
      </c>
      <c r="F6" s="21" t="n">
        <v>0</v>
      </c>
      <c r="G6" s="21" t="n">
        <v>0</v>
      </c>
    </row>
    <row r="7" ht="19.95" customHeight="1">
      <c r="B7" s="16" t="inlineStr">
        <is>
          <t>Analista</t>
        </is>
      </c>
      <c r="C7" s="162" t="n">
        <v>0</v>
      </c>
      <c r="D7" s="12" t="n"/>
      <c r="E7" s="15" t="n"/>
      <c r="F7" s="23" t="n"/>
      <c r="G7" s="23" t="n"/>
    </row>
    <row r="8" ht="19.95" customHeight="1">
      <c r="B8" s="16" t="inlineStr">
        <is>
          <t>Desarrollador Principal</t>
        </is>
      </c>
      <c r="C8" s="162" t="n">
        <v>0</v>
      </c>
      <c r="D8" s="12" t="n"/>
      <c r="E8" s="15" t="n"/>
      <c r="F8" s="23" t="n"/>
      <c r="G8" s="23" t="n"/>
    </row>
    <row r="9" ht="19.95" customHeight="1">
      <c r="B9" s="16" t="inlineStr">
        <is>
          <t>Desarrollador</t>
        </is>
      </c>
      <c r="C9" s="162" t="n">
        <v>0</v>
      </c>
      <c r="D9" s="12" t="n"/>
      <c r="E9" s="15" t="n"/>
      <c r="F9" s="23" t="n"/>
      <c r="G9" s="23" t="n"/>
    </row>
    <row r="10" ht="19.95" customHeight="1">
      <c r="B10" s="17" t="n"/>
      <c r="C10" s="163" t="n">
        <v>0</v>
      </c>
      <c r="D10" s="12" t="n"/>
      <c r="E10" s="15" t="n"/>
      <c r="F10" s="23" t="n"/>
      <c r="G10" s="23" t="n"/>
    </row>
    <row r="11" ht="19.95" customHeight="1">
      <c r="B11" s="18" t="n"/>
      <c r="C11" s="164" t="n">
        <v>0</v>
      </c>
      <c r="E11" s="19" t="n"/>
      <c r="F11" s="24" t="n"/>
      <c r="G11" s="24" t="n"/>
    </row>
    <row r="12" ht="19.95" customHeight="1">
      <c r="B12" s="18" t="n"/>
      <c r="C12" s="164" t="n">
        <v>0</v>
      </c>
      <c r="E12" s="19" t="n"/>
      <c r="F12" s="24" t="n"/>
      <c r="G12" s="24" t="n"/>
    </row>
    <row r="13" ht="19.95" customHeight="1">
      <c r="B13" s="18" t="n"/>
      <c r="C13" s="164" t="n">
        <v>0</v>
      </c>
      <c r="E13" s="19" t="n"/>
      <c r="F13" s="24" t="n"/>
      <c r="G13" s="24" t="n"/>
    </row>
    <row r="14" ht="19.95" customHeight="1">
      <c r="B14" s="18" t="n"/>
      <c r="C14" s="164" t="n">
        <v>0</v>
      </c>
      <c r="E14" s="19" t="n"/>
      <c r="F14" s="24" t="n"/>
      <c r="G14" s="24" t="n"/>
    </row>
    <row r="15" ht="19.95" customHeight="1">
      <c r="B15" s="18" t="n"/>
      <c r="C15" s="164" t="n">
        <v>0</v>
      </c>
      <c r="E15" s="19" t="n"/>
      <c r="F15" s="24" t="n"/>
      <c r="G15" s="24" t="n"/>
    </row>
    <row r="16" ht="19.95" customHeight="1">
      <c r="B16" s="18" t="n"/>
      <c r="C16" s="164" t="n">
        <v>0</v>
      </c>
      <c r="E16" s="19" t="n"/>
      <c r="F16" s="24" t="n"/>
      <c r="G16" s="24" t="n"/>
    </row>
    <row r="17">
      <c r="C17" s="10" t="n"/>
    </row>
    <row r="18">
      <c r="C18" s="10" t="n"/>
    </row>
  </sheetData>
  <pageMargins left="0.3" right="0.3" top="0.3" bottom="0.3" header="0" footer="0"/>
  <pageSetup orientation="landscape" fitToHeight="0" horizontalDpi="0"/>
</worksheet>
</file>

<file path=xl/worksheets/sheet3.xml><?xml version="1.0" encoding="utf-8"?>
<worksheet xmlns="http://schemas.openxmlformats.org/spreadsheetml/2006/main">
  <sheetPr>
    <tabColor theme="1"/>
    <outlinePr summaryBelow="1" summaryRight="1"/>
    <pageSetUpPr/>
  </sheetPr>
  <dimension ref="A1:B2"/>
  <sheetViews>
    <sheetView showGridLines="0" workbookViewId="0">
      <selection activeCell="W47" sqref="W47"/>
    </sheetView>
  </sheetViews>
  <sheetFormatPr baseColWidth="8" defaultColWidth="10.796875" defaultRowHeight="14.4"/>
  <cols>
    <col width="3.296875" customWidth="1" style="6" min="1" max="1"/>
    <col width="88.296875" customWidth="1" style="6" min="2" max="2"/>
    <col width="10.796875" customWidth="1" style="6" min="3" max="16384"/>
  </cols>
  <sheetData>
    <row r="1" ht="19.95" customHeight="1"/>
    <row r="2" ht="105" customHeight="1">
      <c r="B2" s="7" t="inlineStr">
        <is>
      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      </is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ragaz</dc:creator>
  <dcterms:created xmlns:dcterms="http://purl.org/dc/terms/" xmlns:xsi="http://www.w3.org/2001/XMLSchema-instance" xsi:type="dcterms:W3CDTF">2016-02-17T05:52:24Z</dcterms:created>
  <dcterms:modified xmlns:dcterms="http://purl.org/dc/terms/" xmlns:xsi="http://www.w3.org/2001/XMLSchema-instance" xsi:type="dcterms:W3CDTF">2018-05-22T19:19:18Z</dcterms:modified>
  <cp:lastModifiedBy>ragaz</cp:lastModifiedBy>
</cp:coreProperties>
</file>