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7160" windowHeight="562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workbookViewId="0" tabSelected="1">
      <pane ySplit="1" topLeftCell="A2" activePane="bottomLeft" state="frozen"/>
      <selection pane="bottomLeft" activeCell="M11" sqref="M11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2" width="10.42794" bestFit="1" customWidth="1"/>
    <col min="5" max="5" style="2" width="13.85631" customWidth="1"/>
    <col min="6" max="6" style="2" width="13.42776" bestFit="1" customWidth="1"/>
    <col min="7" max="7" style="2" width="11.14219" bestFit="1" customWidth="1"/>
    <col min="8" max="10" style="2" width="10.42794" bestFit="1" customWidth="1"/>
    <col min="11" max="11" style="2" width="10.99934" bestFit="1" customWidth="1"/>
    <col min="12" max="12" style="2" width="12.85637" bestFit="1" customWidth="1"/>
    <col min="13" max="13" style="2" width="11.71358" bestFit="1" customWidth="1"/>
    <col min="14" max="16" style="2" width="10.42794" bestFit="1" customWidth="1"/>
    <col min="17" max="17" style="2" width="10.99934" bestFit="1" customWidth="1"/>
    <col min="18" max="18" style="2" width="12.85637" bestFit="1" customWidth="1"/>
    <col min="19" max="19" style="2" width="10.57079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1">
      <c r="A3" s="3" t="inlineStr">
        <is>
          <t>fraction</t>
        </is>
      </c>
      <c r="B3" s="3">
        <f>B10/$B$11</f>
        <v>0.09762089095614801</v>
      </c>
      <c r="C3" s="3">
        <f>C10/$B$11</f>
        <v>0</v>
      </c>
      <c r="D3">
        <f>D10/$B$11</f>
        <v>0.085793464105936301</v>
      </c>
      <c r="E3">
        <f>E10/$B$11</f>
        <v>0.069715416331872421</v>
      </c>
      <c r="F3">
        <f>F10/$B$11</f>
        <v>0.090485818662967746</v>
      </c>
      <c r="G3">
        <f>G10/$B$11</f>
        <v>0.11135243471948325</v>
      </c>
      <c r="H3">
        <f>H10/$B$11</f>
        <v>0.050679781687872585</v>
      </c>
      <c r="I3">
        <f>I10/$B$11</f>
        <v>0.016616321864876257</v>
      </c>
      <c r="J3">
        <f>J10/$B$11</f>
        <v>0.051283513250321502</v>
      </c>
      <c r="K3">
        <f>K10/$B$11</f>
        <v>0.035523848155334319</v>
      </c>
      <c r="L3">
        <f>L10/$B$11</f>
        <v>0.068756491885086826</v>
      </c>
      <c r="M3">
        <f>M10/$B$11</f>
        <v>0.035540466210985326</v>
      </c>
      <c r="N3">
        <f>N10/$B$11</f>
        <v>0.033232643729752515</v>
      </c>
      <c r="O3">
        <f>O10/$B$11</f>
        <v>0.02907856326353345</v>
      </c>
      <c r="P3">
        <f>P10/$B$11</f>
        <v>0.037386724195971582</v>
      </c>
      <c r="Q3">
        <f>Q10/$B$11</f>
        <v>0.049848965594628772</v>
      </c>
      <c r="R3">
        <f>R10/$B$11</f>
        <v>0.070619367925724097</v>
      </c>
      <c r="S3">
        <f>S10/$B$11</f>
        <v>0.066465287459505029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2" t="inlineStr">
        <is>
          <t>salary</t>
        </is>
      </c>
      <c r="B4" s="2">
        <f>850*24</f>
        <v>20400</v>
      </c>
      <c r="C4" s="2">
        <v>0</v>
      </c>
      <c r="D4">
        <v>63100</v>
      </c>
      <c r="E4">
        <v>63100</v>
      </c>
      <c r="F4">
        <v>69917</v>
      </c>
      <c r="G4">
        <v>87796</v>
      </c>
      <c r="H4">
        <f>850*24</f>
        <v>20400</v>
      </c>
      <c r="I4">
        <v>35057</v>
      </c>
      <c r="J4">
        <v>63100</v>
      </c>
      <c r="K4">
        <v>80590</v>
      </c>
      <c r="L4">
        <v>92339</v>
      </c>
      <c r="M4">
        <v>101158</v>
      </c>
      <c r="N4">
        <f>850*24</f>
        <v>20400</v>
      </c>
      <c r="O4">
        <v>42741</v>
      </c>
      <c r="P4">
        <v>64566</v>
      </c>
      <c r="Q4">
        <v>64566</v>
      </c>
      <c r="R4">
        <v>72012</v>
      </c>
      <c r="S4">
        <v>97446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</row>
    <row r="5" spans="1:16381">
      <c r="A5" s="2" t="inlineStr">
        <is>
          <t>health</t>
        </is>
      </c>
      <c r="B5" s="2">
        <v>0</v>
      </c>
      <c r="C5" s="2">
        <f>C4*0.40000000000000002</f>
        <v>0</v>
      </c>
      <c r="D5">
        <f>D4*0.40000000000000002</f>
        <v>25240</v>
      </c>
      <c r="E5">
        <f>E4*0.40000000000000002</f>
        <v>25240</v>
      </c>
      <c r="F5">
        <f>F4*0.40000000000000002</f>
        <v>27966.800000000003</v>
      </c>
      <c r="G5">
        <f>G4*0.40000000000000002</f>
        <v>35118.400000000001</v>
      </c>
      <c r="H5">
        <v>0</v>
      </c>
      <c r="I5">
        <f>I4*0.40000000000000002</f>
        <v>14022.800000000001</v>
      </c>
      <c r="J5">
        <f>J4*0.40000000000000002</f>
        <v>25240</v>
      </c>
      <c r="K5">
        <f>K4*0.40000000000000002</f>
        <v>32236</v>
      </c>
      <c r="L5">
        <f>L4*0.40000000000000002</f>
        <v>36935.599999999999</v>
      </c>
      <c r="M5">
        <f>M4*0.40000000000000002</f>
        <v>40463.200000000004</v>
      </c>
      <c r="N5">
        <v>0</v>
      </c>
      <c r="O5">
        <f>O4*0.40000000000000002</f>
        <v>17096.400000000001</v>
      </c>
      <c r="P5">
        <f>P4*0.40000000000000002</f>
        <v>25826.400000000001</v>
      </c>
      <c r="Q5">
        <f>Q4*0.40000000000000002</f>
        <v>25826.400000000001</v>
      </c>
      <c r="R5">
        <f>R4*0.40000000000000002</f>
        <v>28804.800000000003</v>
      </c>
      <c r="S5">
        <f>S4*0.40000000000000002</f>
        <v>38978.400000000001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  <c r="XFA5" s="2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f>11+(B13-11)</f>
        <v>20.652817104436899</v>
      </c>
      <c r="E10">
        <f>20-(1/3)*(B13-11)</f>
        <v>16.782394298521034</v>
      </c>
      <c r="F10">
        <f>25-(1/3)*(B13-11)</f>
        <v>21.782394298521034</v>
      </c>
      <c r="G10">
        <f>30-(1/3)*(B13-11)</f>
        <v>26.805555555555554</v>
      </c>
      <c r="H10">
        <v>12.199999999999999</v>
      </c>
      <c r="I10">
        <v>4</v>
      </c>
      <c r="J10">
        <f>2+H13-2</f>
        <v>12.345334585441581</v>
      </c>
      <c r="K10">
        <f>12-(1/3)*(H13-2)</f>
        <v>8.5515551381861403</v>
      </c>
      <c r="L10">
        <f>20-(1/3)*(H13-2)</f>
        <v>16.551555138186139</v>
      </c>
      <c r="M10">
        <f>12-(1/3)*(H13-2)</f>
        <v>8.5555555555555554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240.72716167440393</v>
      </c>
    </row>
    <row r="12" spans="1:16381">
      <c r="A12" t="inlineStr">
        <is>
          <t>NTT_tot_Sch</t>
        </is>
      </c>
      <c r="B12">
        <f>SUM(C10:G10)</f>
        <v>82.333333333333343</v>
      </c>
      <c r="H12">
        <f>SUM(I10:M10)</f>
        <v>49.333333333333336</v>
      </c>
      <c r="N12">
        <f>SUM(O10:S10)</f>
        <v>61</v>
      </c>
    </row>
    <row r="13" spans="1:16381">
      <c r="A13" t="inlineStr">
        <is>
          <t>20pvis</t>
        </is>
      </c>
      <c r="B13">
        <f>0.25*B12</f>
        <v>20.583333333333336</v>
      </c>
      <c r="H13">
        <f>0.25*H12</f>
        <v>12.333333333333334</v>
      </c>
      <c r="N13">
        <f>0.25*N12</f>
        <v>15.25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2018-01-18T17:00:01Z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