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790" windowHeight="438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4"/>
  <sheetViews>
    <sheetView topLeftCell="E1" workbookViewId="0" tabSelected="1">
      <pane ySplit="1" topLeftCell="A2" activePane="bottomLeft" state="frozen"/>
      <selection pane="bottomLeft" activeCell="Q10" sqref="Q10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8" style="1" width="28.28401" bestFit="1" customWidth="1"/>
    <col min="9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v>0.56899999999999995</v>
      </c>
      <c r="F2">
        <v>0.56899999999999995</v>
      </c>
      <c r="G2">
        <v>0.56899999999999995</v>
      </c>
      <c r="H2">
        <v>1</v>
      </c>
      <c r="I2">
        <v>1</v>
      </c>
      <c r="J2">
        <v>1</v>
      </c>
      <c r="K2">
        <v>0.55400000000000005</v>
      </c>
      <c r="L2">
        <v>0.55400000000000005</v>
      </c>
      <c r="M2">
        <v>0.55400000000000005</v>
      </c>
      <c r="N2">
        <v>1</v>
      </c>
      <c r="O2">
        <v>1</v>
      </c>
      <c r="P2">
        <v>1</v>
      </c>
      <c r="Q2">
        <v>0.623</v>
      </c>
      <c r="R2">
        <v>0.623</v>
      </c>
      <c r="S2">
        <v>0.623</v>
      </c>
    </row>
    <row r="3" spans="1:16384">
      <c r="A3" s="2" t="inlineStr">
        <is>
          <t>fraction</t>
        </is>
      </c>
      <c r="B3" s="2">
        <f>B10/$B$11</f>
        <v>0.12505193186539262</v>
      </c>
      <c r="C3" s="2">
        <f>C10/$B$11</f>
        <v>0</v>
      </c>
      <c r="D3" s="2">
        <f>D10/$B$11</f>
        <v>0.018280016618196927</v>
      </c>
      <c r="E3" s="2">
        <f>E10/$B$11</f>
        <v>0.083090984628167844</v>
      </c>
      <c r="F3" s="2">
        <f>F10/$B$11</f>
        <v>0.10386373078520982</v>
      </c>
      <c r="G3" s="2">
        <f>G10/$B$11</f>
        <v>0.12463647694225177</v>
      </c>
      <c r="H3" s="2">
        <f>H10/$B$11</f>
        <v>0.065641877856252598</v>
      </c>
      <c r="I3" s="2">
        <f>I10/$B$11</f>
        <v>0.0066472787702534283</v>
      </c>
      <c r="J3" s="2">
        <f>J10/$B$11</f>
        <v>0.0033236393851267141</v>
      </c>
      <c r="K3" s="2">
        <f>K10/$B$11</f>
        <v>0.049854590776900708</v>
      </c>
      <c r="L3" s="2">
        <f>L10/$B$11</f>
        <v>0.083090984628167844</v>
      </c>
      <c r="M3" s="2">
        <f>M10/$B$11</f>
        <v>0.049854590776900708</v>
      </c>
      <c r="N3" s="2">
        <f>N10/$B$11</f>
        <v>0.073120066472787709</v>
      </c>
      <c r="O3" s="2">
        <f>O10/$B$11</f>
        <v>0.011632737847943499</v>
      </c>
      <c r="P3" s="2">
        <f>P10/$B$11</f>
        <v>0.014956377233070212</v>
      </c>
      <c r="Q3" s="2">
        <f>Q10/$B$11</f>
        <v>0.049854590776900708</v>
      </c>
      <c r="R3" s="2">
        <f>R10/$B$11</f>
        <v>0.070627336933942672</v>
      </c>
      <c r="S3" s="2">
        <f>S10/$B$11</f>
        <v>0.066472787702534272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</row>
    <row r="4" spans="1:16384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 s="3">
        <v>63100</v>
      </c>
      <c r="F4" s="3">
        <v>69917</v>
      </c>
      <c r="G4" s="3">
        <v>87796</v>
      </c>
      <c r="H4" s="3">
        <f>850*24</f>
        <v>20400</v>
      </c>
      <c r="I4" s="3">
        <v>35057</v>
      </c>
      <c r="J4" s="3">
        <v>63100</v>
      </c>
      <c r="K4" s="3">
        <v>80590</v>
      </c>
      <c r="L4" s="3">
        <v>92339</v>
      </c>
      <c r="M4" s="3">
        <v>101158</v>
      </c>
      <c r="N4" s="3">
        <f>850*24</f>
        <v>20400</v>
      </c>
      <c r="O4" s="3">
        <v>42741</v>
      </c>
      <c r="P4" s="3">
        <v>64566</v>
      </c>
      <c r="Q4" s="3">
        <v>64566</v>
      </c>
      <c r="R4" s="3">
        <v>72012</v>
      </c>
      <c r="S4" s="3">
        <v>97446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</row>
    <row r="5" spans="1:16384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 s="3">
        <f>E4*0.40000000000000002</f>
        <v>25240</v>
      </c>
      <c r="F5" s="3">
        <f>F4*0.40000000000000002</f>
        <v>27966.800000000003</v>
      </c>
      <c r="G5" s="3">
        <f>G4*0.40000000000000002</f>
        <v>35118.400000000001</v>
      </c>
      <c r="H5" s="3">
        <v>0</v>
      </c>
      <c r="I5" s="3">
        <f>I4*0.40000000000000002</f>
        <v>14022.800000000001</v>
      </c>
      <c r="J5" s="3">
        <f>J4*0.40000000000000002</f>
        <v>25240</v>
      </c>
      <c r="K5" s="3">
        <f>K4*0.40000000000000002</f>
        <v>32236</v>
      </c>
      <c r="L5" s="3">
        <f>L4*0.40000000000000002</f>
        <v>36935.599999999999</v>
      </c>
      <c r="M5" s="3">
        <f>M4*0.40000000000000002</f>
        <v>40463.200000000004</v>
      </c>
      <c r="N5" s="3">
        <v>0</v>
      </c>
      <c r="O5" s="3">
        <f>O4*0.40000000000000002</f>
        <v>17096.400000000001</v>
      </c>
      <c r="P5" s="3">
        <f>P4*0.40000000000000002</f>
        <v>25826.400000000001</v>
      </c>
      <c r="Q5" s="3">
        <f>Q4*0.40000000000000002</f>
        <v>25826.400000000001</v>
      </c>
      <c r="R5" s="3">
        <f>R4*0.40000000000000002</f>
        <v>28804.800000000003</v>
      </c>
      <c r="S5" s="3">
        <f>S4*0.40000000000000002</f>
        <v>38978.400000000001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4" ht="17.25">
      <c r="A10" s="3" t="inlineStr">
        <is>
          <t>N</t>
        </is>
      </c>
      <c r="B10" s="3">
        <f>23.5+(1-$B$14)*11</f>
        <v>30.100000000000001</v>
      </c>
      <c r="C10" s="3">
        <v>0</v>
      </c>
      <c r="D10" s="3">
        <f>$B$14*11</f>
        <v>4.4000000000000004</v>
      </c>
      <c r="E10" s="3">
        <v>20</v>
      </c>
      <c r="F10" s="3">
        <v>25</v>
      </c>
      <c r="G10" s="3">
        <v>30</v>
      </c>
      <c r="H10" s="3">
        <f>12.199999999999999+(1-$B$14)*(2+4)</f>
        <v>15.799999999999999</v>
      </c>
      <c r="I10" s="3">
        <f>$B$14*4</f>
        <v>1.6000000000000001</v>
      </c>
      <c r="J10" s="3">
        <f>$B$14*2</f>
        <v>0.80000000000000004</v>
      </c>
      <c r="K10" s="3">
        <v>12</v>
      </c>
      <c r="L10" s="3">
        <v>20</v>
      </c>
      <c r="M10" s="3">
        <v>12</v>
      </c>
      <c r="N10" s="3">
        <f>8+(1-$B$14)*(9+7)</f>
        <v>17.600000000000001</v>
      </c>
      <c r="O10" s="3">
        <f>$B$14*7</f>
        <v>2.8000000000000003</v>
      </c>
      <c r="P10" s="3">
        <f>$B$14*9</f>
        <v>3.6000000000000001</v>
      </c>
      <c r="Q10" s="3">
        <v>12</v>
      </c>
      <c r="R10" s="3">
        <v>17</v>
      </c>
      <c r="S10" s="3">
        <v>16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4"/>
      <c r="XFC10" s="4"/>
      <c r="XFD10" s="4"/>
    </row>
    <row r="11" spans="1:16384">
      <c r="A11" t="inlineStr">
        <is>
          <t>N_tot</t>
        </is>
      </c>
      <c r="B11">
        <f>SUM(B10:S10)</f>
        <v>240.69999999999999</v>
      </c>
    </row>
    <row r="14" spans="1:16384" ht="17.25">
      <c r="B14">
        <v>0.40000000000000002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2017-11-13T23:56:55Z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