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4790" windowHeight="438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D14"/>
  <sheetViews>
    <sheetView topLeftCell="E1" workbookViewId="0" tabSelected="1">
      <pane ySplit="1" topLeftCell="A2" activePane="bottomLeft" state="frozen"/>
      <selection pane="bottomLeft" activeCell="Q10" sqref="Q10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8" style="1" width="28.28401" bestFit="1" customWidth="1"/>
    <col min="9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4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4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4">
      <c r="A3" s="2" t="inlineStr">
        <is>
          <t>fraction</t>
        </is>
      </c>
      <c r="B3" s="2">
        <f>B10/$B$11</f>
        <v>0.10677191524719568</v>
      </c>
      <c r="C3" s="2">
        <f>C10/$B$11</f>
        <v>0</v>
      </c>
      <c r="D3" s="2">
        <f>D10/$B$11</f>
        <v>0.036560033236393855</v>
      </c>
      <c r="E3" s="2">
        <f>E10/$B$11</f>
        <v>0.083090984628167844</v>
      </c>
      <c r="F3" s="2">
        <f>F10/$B$11</f>
        <v>0.10386373078520982</v>
      </c>
      <c r="G3" s="2">
        <f>G10/$B$11</f>
        <v>0.12463647694225177</v>
      </c>
      <c r="H3" s="2">
        <f>H10/$B$11</f>
        <v>0.055670959700872449</v>
      </c>
      <c r="I3" s="2">
        <f>I10/$B$11</f>
        <v>0.013294557540506857</v>
      </c>
      <c r="J3" s="2">
        <f>J10/$B$11</f>
        <v>0.0066472787702534283</v>
      </c>
      <c r="K3" s="2">
        <f>K10/$B$11</f>
        <v>0.049854590776900708</v>
      </c>
      <c r="L3" s="2">
        <f>L10/$B$11</f>
        <v>0.083090984628167844</v>
      </c>
      <c r="M3" s="2">
        <f>M10/$B$11</f>
        <v>0.049854590776900708</v>
      </c>
      <c r="N3" s="2">
        <f>N10/$B$11</f>
        <v>0.046530951391773989</v>
      </c>
      <c r="O3" s="2">
        <f>O10/$B$11</f>
        <v>0.023265475695886998</v>
      </c>
      <c r="P3" s="2">
        <f>P10/$B$11</f>
        <v>0.029912754466140425</v>
      </c>
      <c r="Q3" s="2">
        <f>Q10/$B$11</f>
        <v>0.049854590776900708</v>
      </c>
      <c r="R3" s="2">
        <f>R10/$B$11</f>
        <v>0.070627336933942672</v>
      </c>
      <c r="S3" s="2">
        <f>S10/$B$11</f>
        <v>0.066472787702534272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4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4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4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4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4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4" ht="17.25">
      <c r="A10" s="3" t="inlineStr">
        <is>
          <t>N</t>
        </is>
      </c>
      <c r="B10" s="3">
        <f>23.5+(1-$B$14)*11</f>
        <v>25.699999999999999</v>
      </c>
      <c r="C10" s="3">
        <v>0</v>
      </c>
      <c r="D10" s="3">
        <f>$B$14*11</f>
        <v>8.8000000000000007</v>
      </c>
      <c r="E10" s="3">
        <v>20</v>
      </c>
      <c r="F10" s="3">
        <v>25</v>
      </c>
      <c r="G10" s="3">
        <v>30</v>
      </c>
      <c r="H10" s="3">
        <f>12.199999999999999+(1-$B$14)*(2+4)</f>
        <v>13.399999999999999</v>
      </c>
      <c r="I10" s="3">
        <f>$B$14*4</f>
        <v>3.2000000000000002</v>
      </c>
      <c r="J10" s="3">
        <f>$B$14*2</f>
        <v>1.6000000000000001</v>
      </c>
      <c r="K10" s="3">
        <v>12</v>
      </c>
      <c r="L10" s="3">
        <v>20</v>
      </c>
      <c r="M10" s="3">
        <v>12</v>
      </c>
      <c r="N10" s="3">
        <f>8+(1-$B$14)*(9+7)</f>
        <v>11.199999999999999</v>
      </c>
      <c r="O10" s="3">
        <f>$B$14*7</f>
        <v>5.6000000000000005</v>
      </c>
      <c r="P10" s="3">
        <f>$B$14*9</f>
        <v>7.2000000000000002</v>
      </c>
      <c r="Q10" s="3">
        <v>12</v>
      </c>
      <c r="R10" s="3">
        <v>17</v>
      </c>
      <c r="S10" s="3">
        <v>16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4"/>
      <c r="XFC10" s="4"/>
      <c r="XFD10" s="4"/>
    </row>
    <row r="11" spans="1:16384">
      <c r="A11" t="inlineStr">
        <is>
          <t>N_tot</t>
        </is>
      </c>
      <c r="B11">
        <f>SUM(B10:S10)</f>
        <v>240.69999999999999</v>
      </c>
    </row>
    <row r="14" spans="1:16384" ht="17.25">
      <c r="B14">
        <v>0.80000000000000004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