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970" windowHeight="49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8"/>
  <sheetViews>
    <sheetView workbookViewId="0" tabSelected="1">
      <pane ySplit="1" topLeftCell="A2" activePane="bottomLeft" state="frozen"/>
      <selection pane="bottomLeft" activeCell="S10" sqref="S10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 s="2">
        <f>B18</f>
        <v>0.56888888888888889</v>
      </c>
      <c r="F2" s="2">
        <f>B18</f>
        <v>0.56888888888888889</v>
      </c>
      <c r="G2" s="2">
        <f>B18</f>
        <v>0.56888888888888889</v>
      </c>
      <c r="H2">
        <v>1</v>
      </c>
      <c r="I2">
        <v>1</v>
      </c>
      <c r="J2">
        <v>1</v>
      </c>
      <c r="K2" s="2">
        <f>C18</f>
        <v>0.55397727272727271</v>
      </c>
      <c r="L2" s="2">
        <f>C18</f>
        <v>0.55397727272727271</v>
      </c>
      <c r="M2" s="2">
        <f>C18</f>
        <v>0.55397727272727271</v>
      </c>
      <c r="N2">
        <v>1</v>
      </c>
      <c r="O2">
        <v>1</v>
      </c>
      <c r="P2">
        <v>1</v>
      </c>
      <c r="Q2" s="2">
        <f>D18</f>
        <v>0.62314814814814812</v>
      </c>
      <c r="R2" s="2">
        <f>D18</f>
        <v>0.62314814814814812</v>
      </c>
      <c r="S2" s="2">
        <f>D18</f>
        <v>0.62314814814814812</v>
      </c>
    </row>
    <row r="3" spans="1:16384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0.078936435396759458</v>
      </c>
      <c r="E3" s="3">
        <f>E10/$B$11</f>
        <v>0.074781886165351058</v>
      </c>
      <c r="F3" s="3">
        <f>F10/$B$11</f>
        <v>0.09140008309098463</v>
      </c>
      <c r="G3" s="3">
        <f>G10/$B$11</f>
        <v>0.1121728292480266</v>
      </c>
      <c r="H3" s="3">
        <f>H10/$B$11</f>
        <v>0.050685500623182382</v>
      </c>
      <c r="I3" s="3">
        <f>I10/$B$11</f>
        <v>0.016618196925633568</v>
      </c>
      <c r="J3" s="3">
        <f>J10/$B$11</f>
        <v>0.024927295388450354</v>
      </c>
      <c r="K3" s="3">
        <f>K10/$B$11</f>
        <v>0.045700041545492315</v>
      </c>
      <c r="L3" s="3">
        <f>L10/$B$11</f>
        <v>0.074781886165351058</v>
      </c>
      <c r="M3" s="3">
        <f>M10/$B$11</f>
        <v>0.045700041545492315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4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4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19</v>
      </c>
      <c r="E10">
        <v>18</v>
      </c>
      <c r="F10">
        <v>22</v>
      </c>
      <c r="G10">
        <v>27</v>
      </c>
      <c r="H10">
        <v>12.199999999999999</v>
      </c>
      <c r="I10">
        <v>4</v>
      </c>
      <c r="J10">
        <v>6</v>
      </c>
      <c r="K10">
        <v>11</v>
      </c>
      <c r="L10">
        <v>18</v>
      </c>
      <c r="M10">
        <v>11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4">
      <c r="A11" t="inlineStr">
        <is>
          <t>N_tot</t>
        </is>
      </c>
      <c r="B11">
        <f>SUM(B10:S10)</f>
        <v>240.69999999999999</v>
      </c>
    </row>
    <row r="13" spans="1:16384" ht="19.5">
      <c r="A13" s="3" t="inlineStr">
        <is>
          <t>frac of school</t>
        </is>
      </c>
      <c r="B13" s="3">
        <f>B10/SUM($B10:$G10)</f>
        <v>0.21461187214611871</v>
      </c>
      <c r="C13" s="3">
        <f>C10/SUM($B10:$G10)</f>
        <v>0</v>
      </c>
      <c r="D13" s="3">
        <f>D10/SUM($B10:$G10)</f>
        <v>0.17351598173515981</v>
      </c>
      <c r="E13" s="3">
        <f>E10/SUM($B10:$G10)</f>
        <v>0.16438356164383561</v>
      </c>
      <c r="F13" s="3">
        <f>F10/SUM($B10:$G10)</f>
        <v>0.20091324200913241</v>
      </c>
      <c r="G13" s="3">
        <f>G10/SUM($B10:$G10)</f>
        <v>0.24657534246575341</v>
      </c>
      <c r="H13" s="3">
        <f>H10/SUM($H10:$M10)</f>
        <v>0.19614147909967844</v>
      </c>
      <c r="I13" s="3">
        <f>I10/SUM($H10:$M10)</f>
        <v>0.064308681672025719</v>
      </c>
      <c r="J13" s="3">
        <f>J10/SUM($H10:$M10)</f>
        <v>0.096463022508038579</v>
      </c>
      <c r="K13" s="3">
        <f>K10/SUM($H10:$M10)</f>
        <v>0.17684887459807072</v>
      </c>
      <c r="L13" s="3">
        <f>L10/SUM($H10:$M10)</f>
        <v>0.28938906752411575</v>
      </c>
      <c r="M13" s="3">
        <f>M10/SUM($H10:$M10)</f>
        <v>0.17684887459807072</v>
      </c>
      <c r="N13" s="3">
        <f>N10/SUM($N10:$S10)</f>
        <v>0.11594202898550725</v>
      </c>
      <c r="O13" s="3">
        <f>O10/SUM($N10:$S10)</f>
        <v>0.10144927536231885</v>
      </c>
      <c r="P13" s="3">
        <f>P10/SUM($N10:$S10)</f>
        <v>0.13043478260869565</v>
      </c>
      <c r="Q13" s="3">
        <f>Q10/SUM($N10:$S10)</f>
        <v>0.17391304347826086</v>
      </c>
      <c r="R13" s="3">
        <f>R10/SUM($N10:$S10)</f>
        <v>0.24637681159420291</v>
      </c>
      <c r="S13" s="3">
        <f>S10/SUM($N10:$S10)</f>
        <v>0.2318840579710145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5"/>
      <c r="XFC13" s="5"/>
      <c r="XFD13" s="5"/>
    </row>
    <row r="14" spans="1:16384" ht="19.5">
      <c r="A14" t="inlineStr">
        <is>
          <t>frac contingent</t>
        </is>
      </c>
      <c r="B14" s="3">
        <f>SUM(B13:D13)</f>
        <v>0.38812785388127852</v>
      </c>
      <c r="H14" s="3">
        <f>SUM(H13:J13)</f>
        <v>0.35691318327974275</v>
      </c>
      <c r="J14" s="3"/>
      <c r="K14" s="3"/>
      <c r="N14" s="3">
        <f>SUM(N13:P13)</f>
        <v>0.34782608695652173</v>
      </c>
    </row>
    <row r="15" spans="1:16384">
      <c r="A15" t="inlineStr">
        <is>
          <t>frac visitors</t>
        </is>
      </c>
      <c r="B15" s="3">
        <f>(C10+D10+I10+J10+O10+P10)/B11</f>
        <v>0.18695471541337766</v>
      </c>
      <c r="H15" s="3"/>
      <c r="J15" s="3"/>
      <c r="K15" s="3"/>
      <c r="N15" s="3"/>
    </row>
    <row r="17" spans="1:16384">
      <c r="B17" t="inlineStr">
        <is>
          <t>AD</t>
        </is>
      </c>
      <c r="C17" t="inlineStr">
        <is>
          <t>BD</t>
        </is>
      </c>
      <c r="D17" t="inlineStr">
        <is>
          <t>SD</t>
        </is>
      </c>
    </row>
    <row r="18" spans="1:16384" customHeight="1" ht="12.75">
      <c r="A18" s="2"/>
      <c r="B18" s="2">
        <f>(75*24-776)/(75*24)</f>
        <v>0.56888888888888889</v>
      </c>
      <c r="C18" s="2">
        <f>(44*24-471)/(44*24)</f>
        <v>0.55397727272727271</v>
      </c>
      <c r="D18" s="2">
        <f>(45*24-407)/(45*24)</f>
        <v>0.62314814814814812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6"/>
      <c r="XFC18" s="6"/>
      <c r="XFD18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2018-02-08T15:04:09Z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