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302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workbookViewId="0" tabSelected="1">
      <pane ySplit="1" topLeftCell="A2" activePane="bottomLeft" state="frozen"/>
      <selection pane="bottomLeft" activeCell="H5" sqref="H5"/>
    </sheetView>
  </sheetViews>
  <sheetFormatPr defaultRowHeight="15.75"/>
  <cols>
    <col min="1" max="1" style="1" width="9.142308"/>
    <col min="2" max="5" style="1" width="16.57043" bestFit="1" customWidth="1"/>
    <col min="6" max="6" style="1" width="14.85625" bestFit="1" customWidth="1"/>
    <col min="7" max="7" style="1" width="16.57043" bestFit="1" customWidth="1"/>
    <col min="8" max="8" style="1" width="15.71334" bestFit="1" customWidth="1"/>
    <col min="9" max="16384" style="1"/>
  </cols>
  <sheetData>
    <row r="1" spans="1:16384">
      <c r="B1" t="inlineStr">
        <is>
          <t>adjunct</t>
        </is>
      </c>
      <c r="C1" t="inlineStr">
        <is>
          <t>instructor</t>
        </is>
      </c>
      <c r="D1" t="inlineStr">
        <is>
          <t>visitor</t>
        </is>
      </c>
      <c r="E1" t="inlineStr">
        <is>
          <t>yr1_assistant</t>
        </is>
      </c>
      <c r="F1" t="inlineStr">
        <is>
          <t>assistant</t>
        </is>
      </c>
      <c r="G1" t="inlineStr">
        <is>
          <t>associate</t>
        </is>
      </c>
      <c r="H1" t="inlineStr">
        <is>
          <t>professor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f>3/4</f>
        <v>0.75</v>
      </c>
      <c r="F2">
        <f>3/4</f>
        <v>0.75</v>
      </c>
      <c r="G2">
        <f>3/4</f>
        <v>0.75</v>
      </c>
      <c r="H2">
        <f>3/4</f>
        <v>0.75</v>
      </c>
    </row>
    <row r="3" spans="1:16384">
      <c r="A3" s="2" t="inlineStr">
        <is>
          <t>fraction</t>
        </is>
      </c>
      <c r="B3" s="2">
        <f>B10/$B$11</f>
        <v>0.18032786885245902</v>
      </c>
      <c r="C3" s="2">
        <f>C10/$B$11</f>
        <v>0.053278688524590161</v>
      </c>
      <c r="D3" s="2">
        <f>D10/$B$11</f>
        <v>0.081967213114754092</v>
      </c>
      <c r="E3" s="2">
        <f>E10/$B$11</f>
        <v>0</v>
      </c>
      <c r="F3" s="2">
        <f>F10/$B$11</f>
        <v>0.18852459016393441</v>
      </c>
      <c r="G3" s="2">
        <f>G10/$B$11</f>
        <v>0.25409836065573771</v>
      </c>
      <c r="H3" s="2">
        <f>H10/$B$11</f>
        <v>0.24180327868852458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customHeight="1" ht="14.25">
      <c r="A4" s="3" t="inlineStr">
        <is>
          <t>salary</t>
        </is>
      </c>
      <c r="B4" s="3">
        <f>850*24</f>
        <v>20400</v>
      </c>
      <c r="C4" s="3">
        <v>40432</v>
      </c>
      <c r="D4" s="3">
        <v>67173</v>
      </c>
      <c r="E4" s="3">
        <v>62090</v>
      </c>
      <c r="F4" s="3">
        <v>67173</v>
      </c>
      <c r="G4" s="3">
        <v>78792</v>
      </c>
      <c r="H4" s="3">
        <v>93291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16172.800000000001</v>
      </c>
      <c r="D5" s="3">
        <f>D4*0.40000000000000002</f>
        <v>26869.200000000001</v>
      </c>
      <c r="E5" s="3">
        <f>E4*0.40000000000000002</f>
        <v>24836</v>
      </c>
      <c r="F5" s="3">
        <f>F4*0.40000000000000002</f>
        <v>26869.200000000001</v>
      </c>
      <c r="G5" s="3">
        <f>G4*0.40000000000000002</f>
        <v>31516.800000000003</v>
      </c>
      <c r="H5" s="3">
        <f>H4*0.40000000000000002</f>
        <v>37316.400000000001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10" spans="1:16384">
      <c r="A10" t="inlineStr">
        <is>
          <t>N</t>
        </is>
      </c>
      <c r="B10">
        <v>44</v>
      </c>
      <c r="C10">
        <v>13</v>
      </c>
      <c r="D10">
        <v>20</v>
      </c>
      <c r="E10">
        <v>0</v>
      </c>
      <c r="F10">
        <v>46</v>
      </c>
      <c r="G10">
        <v>62</v>
      </c>
      <c r="H10">
        <v>59</v>
      </c>
    </row>
    <row r="11" spans="1:16384">
      <c r="A11" t="inlineStr">
        <is>
          <t>N_tot</t>
        </is>
      </c>
      <c r="B11">
        <f>SUM(B10:H10)</f>
        <v>244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2017-11-02T01:23:56Z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