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2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8"/>
  <sheetViews>
    <sheetView workbookViewId="0" tabSelected="1">
      <selection activeCell="D4" sqref="D4"/>
    </sheetView>
  </sheetViews>
  <sheetFormatPr defaultRowHeight="15.75"/>
  <cols>
    <col min="1" max="1" style="1" width="9.142308"/>
    <col min="2" max="5" style="1" width="16.57043" bestFit="1" customWidth="1"/>
    <col min="6" max="6" style="1" width="14.85625" bestFit="1" customWidth="1"/>
    <col min="7" max="7" style="1" width="16.57043" bestFit="1" customWidth="1"/>
    <col min="8" max="8" style="1" width="15.71334" bestFit="1" customWidth="1"/>
    <col min="9" max="16384" style="1"/>
  </cols>
  <sheetData>
    <row r="1" spans="1:16384">
      <c r="B1" t="inlineStr">
        <is>
          <t>adjunct</t>
        </is>
      </c>
      <c r="C1" t="inlineStr">
        <is>
          <t>instructor</t>
        </is>
      </c>
      <c r="D1" t="inlineStr">
        <is>
          <t>visitor</t>
        </is>
      </c>
      <c r="E1" t="inlineStr">
        <is>
          <t>yr1_assistant</t>
        </is>
      </c>
      <c r="F1" t="inlineStr">
        <is>
          <t>assistant</t>
        </is>
      </c>
      <c r="G1" t="inlineStr">
        <is>
          <t>associate</t>
        </is>
      </c>
      <c r="H1" t="inlineStr">
        <is>
          <t>professor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f>3/4</f>
        <v>0.75</v>
      </c>
      <c r="F2">
        <f>3/4</f>
        <v>0.75</v>
      </c>
      <c r="G2">
        <f>3/4</f>
        <v>0.75</v>
      </c>
      <c r="H2">
        <f>3/4</f>
        <v>0.75</v>
      </c>
    </row>
    <row r="3" spans="1:16384">
      <c r="A3" s="2" t="inlineStr">
        <is>
          <t>fraction</t>
        </is>
      </c>
      <c r="B3" s="2">
        <f>44/247</f>
        <v>0.17813765182186234</v>
      </c>
      <c r="C3" s="2">
        <f>13/247</f>
        <v>0.052631578947368418</v>
      </c>
      <c r="D3" s="2">
        <f>36/247</f>
        <v>0.145748987854251</v>
      </c>
      <c r="E3" s="2">
        <f>7/247</f>
        <v>0.028340080971659919</v>
      </c>
      <c r="F3" s="2">
        <f>36/247</f>
        <v>0.145748987854251</v>
      </c>
      <c r="G3" s="2">
        <f>62/247</f>
        <v>0.25101214574898784</v>
      </c>
      <c r="H3" s="2">
        <f>49/247</f>
        <v>0.19838056680161945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t="inlineStr">
        <is>
          <t>salary</t>
        </is>
      </c>
      <c r="B4">
        <f>850*24</f>
        <v>20400</v>
      </c>
      <c r="C4">
        <v>50690</v>
      </c>
      <c r="D4">
        <v>67430</v>
      </c>
      <c r="E4">
        <v>62090</v>
      </c>
      <c r="F4">
        <v>67430</v>
      </c>
      <c r="G4">
        <v>78720</v>
      </c>
      <c r="H4">
        <v>97610</v>
      </c>
    </row>
    <row r="5" spans="1:16384">
      <c r="A5" t="inlineStr">
        <is>
          <t>health</t>
        </is>
      </c>
      <c r="B5">
        <v>0</v>
      </c>
      <c r="C5">
        <f>C4*0.40000000000000002</f>
        <v>20276</v>
      </c>
      <c r="D5">
        <f>D4*0.40000000000000002</f>
        <v>26972</v>
      </c>
      <c r="E5">
        <f>E4*0.40000000000000002</f>
        <v>24836</v>
      </c>
      <c r="F5">
        <f>F4*0.40000000000000002</f>
        <v>26972</v>
      </c>
      <c r="G5">
        <f>G4*0.40000000000000002</f>
        <v>31488</v>
      </c>
      <c r="H5">
        <f>H4*0.40000000000000002</f>
        <v>39044</v>
      </c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2017-10-30T02:24:04Z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