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<sst xmlns="http://schemas.openxmlformats.org/spreadsheetml/2006/main" count="33" uniqueCount="33">
  <si>
    <t xml:space="preserve">sola_adj</t>
  </si>
  <si>
    <t xml:space="preserve">sola_inst</t>
  </si>
  <si>
    <t xml:space="preserve">sola_vis</t>
  </si>
  <si>
    <t xml:space="preserve">sola_asst</t>
  </si>
  <si>
    <t xml:space="preserve">sola_assoc</t>
  </si>
  <si>
    <t xml:space="preserve">sola_prof</t>
  </si>
  <si>
    <t xml:space="preserve">sob_adj</t>
  </si>
  <si>
    <t xml:space="preserve">sob_inst</t>
  </si>
  <si>
    <t xml:space="preserve">sob_vis</t>
  </si>
  <si>
    <t xml:space="preserve">sob_asst</t>
  </si>
  <si>
    <t xml:space="preserve">sob_assoc</t>
  </si>
  <si>
    <t xml:space="preserve">sob_prof</t>
  </si>
  <si>
    <t xml:space="preserve">sos_adj</t>
  </si>
  <si>
    <t xml:space="preserve">sos_inst</t>
  </si>
  <si>
    <t xml:space="preserve">sos_vis</t>
  </si>
  <si>
    <t xml:space="preserve">sos_asst</t>
  </si>
  <si>
    <t xml:space="preserve">sos_assoc</t>
  </si>
  <si>
    <t xml:space="preserve">sos_prof</t>
  </si>
  <si>
    <t xml:space="preserve">fraction_of_fte</t>
  </si>
  <si>
    <t xml:space="preserve">fraction</t>
  </si>
  <si>
    <t xml:space="preserve">salary</t>
  </si>
  <si>
    <t xml:space="preserve">health</t>
  </si>
  <si>
    <t xml:space="preserve">insurance</t>
  </si>
  <si>
    <t xml:space="preserve">tuition_benefit</t>
  </si>
  <si>
    <t xml:space="preserve">TIAA</t>
  </si>
  <si>
    <t xml:space="preserve">N</t>
  </si>
  <si>
    <t xml:space="preserve">N_tot</t>
  </si>
  <si>
    <t xml:space="preserve">frac of school</t>
  </si>
  <si>
    <t xml:space="preserve">frac contingent</t>
  </si>
  <si>
    <t xml:space="preserve">frac visitors</t>
  </si>
  <si>
    <t xml:space="preserve">AD</t>
  </si>
  <si>
    <t xml:space="preserve">BD</t>
  </si>
  <si>
    <t xml:space="preserve">SD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</si>
</sst>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8.32"/>
    <col collapsed="false" customWidth="true" hidden="false" outlineLevel="0" max="2" min="2" style="1" width="10.69"/>
    <col collapsed="false" customWidth="true" hidden="false" outlineLevel="0" max="3" min="3" style="1" width="10.99"/>
    <col collapsed="false" customWidth="true" hidden="false" outlineLevel="0" max="4" min="4" style="1" width="10.69"/>
    <col collapsed="false" customWidth="true" hidden="false" outlineLevel="0" max="5" min="5" style="1" width="11.87"/>
    <col collapsed="false" customWidth="true" hidden="false" outlineLevel="0" max="6" min="6" style="1" width="13.77"/>
    <col collapsed="false" customWidth="true" hidden="false" outlineLevel="0" max="7" min="7" style="1" width="11.43"/>
    <col collapsed="false" customWidth="true" hidden="false" outlineLevel="0" max="10" min="8" style="1" width="10.69"/>
    <col collapsed="false" customWidth="true" hidden="false" outlineLevel="0" max="11" min="11" style="1" width="11.28"/>
    <col collapsed="false" customWidth="true" hidden="false" outlineLevel="0" max="12" min="12" style="1" width="13.17"/>
    <col collapsed="false" customWidth="true" hidden="false" outlineLevel="0" max="13" min="13" style="1" width="12.03"/>
    <col collapsed="false" customWidth="true" hidden="false" outlineLevel="0" max="16" min="14" style="1" width="10.69"/>
    <col collapsed="false" customWidth="true" hidden="false" outlineLevel="0" max="17" min="17" style="1" width="11.28"/>
    <col collapsed="false" customWidth="true" hidden="false" outlineLevel="0" max="18" min="18" style="1" width="13.17"/>
    <col collapsed="false" customWidth="true" hidden="false" outlineLevel="0" max="19" min="19" style="1" width="10.84"/>
    <col collapsed="false" customWidth="false" hidden="false" outlineLevel="0" max="1002" min="20" style="0" width="11.52"/>
    <col collapsed="false" customWidth="false" hidden="false" outlineLevel="0" max="1003" min="1003" style="2" width="11.52"/>
    <col collapsed="false" customWidth="false" hidden="false" outlineLevel="0" max="1025" min="1004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customFormat="false" ht="12.8" hidden="false" customHeight="false" outlineLevel="0" collapsed="false">
      <c r="A2" s="1" t="s">
        <v>18</v>
      </c>
      <c r="B2" s="1" t="n">
        <v>1</v>
      </c>
      <c r="C2" s="1" t="n">
        <v>1</v>
      </c>
      <c r="D2" s="1" t="n">
        <v>1</v>
      </c>
      <c r="E2" s="3" t="n">
        <f aca="false">B18</f>
        <v>0.568888888888889</v>
      </c>
      <c r="F2" s="3" t="n">
        <f aca="false">B18</f>
        <v>0.568888888888889</v>
      </c>
      <c r="G2" s="3" t="n">
        <f aca="false">B18</f>
        <v>0.568888888888889</v>
      </c>
      <c r="H2" s="1" t="n">
        <v>1</v>
      </c>
      <c r="I2" s="1" t="n">
        <v>1</v>
      </c>
      <c r="J2" s="1" t="n">
        <v>1</v>
      </c>
      <c r="K2" s="3" t="n">
        <f aca="false">C18</f>
        <v>0.553977272727273</v>
      </c>
      <c r="L2" s="3" t="n">
        <f aca="false">C18</f>
        <v>0.553977272727273</v>
      </c>
      <c r="M2" s="3" t="n">
        <f aca="false">C18</f>
        <v>0.553977272727273</v>
      </c>
      <c r="N2" s="1" t="n">
        <v>1</v>
      </c>
      <c r="O2" s="1" t="n">
        <v>1</v>
      </c>
      <c r="P2" s="1" t="n">
        <v>1</v>
      </c>
      <c r="Q2" s="3" t="n">
        <f aca="false">D18</f>
        <v>0.623148148148148</v>
      </c>
      <c r="R2" s="3" t="n">
        <f aca="false">D18</f>
        <v>0.623148148148148</v>
      </c>
      <c r="S2" s="3" t="n">
        <f aca="false">D18</f>
        <v>0.623148148148148</v>
      </c>
    </row>
    <row r="3" customFormat="false" ht="12.8" hidden="false" customHeight="false" outlineLevel="0" collapsed="false">
      <c r="A3" s="4" t="s">
        <v>19</v>
      </c>
      <c r="B3" s="4" t="n">
        <f aca="false">B10/$B$11</f>
        <v>0.0976319069380972</v>
      </c>
      <c r="C3" s="4" t="n">
        <f aca="false">C10/$B$11</f>
        <v>0</v>
      </c>
      <c r="D3" s="4" t="n">
        <f aca="false">D10/$B$11</f>
        <v>0.0457000415454923</v>
      </c>
      <c r="E3" s="4" t="n">
        <f aca="false">E10/$B$11</f>
        <v>0.0830909846281678</v>
      </c>
      <c r="F3" s="4" t="n">
        <f aca="false">F10/$B$11</f>
        <v>0.10386373078521</v>
      </c>
      <c r="G3" s="4" t="n">
        <f aca="false">G10/$B$11</f>
        <v>0.124636476942252</v>
      </c>
      <c r="H3" s="4" t="n">
        <f aca="false">H10/$B$11</f>
        <v>0.0506855006231824</v>
      </c>
      <c r="I3" s="4" t="n">
        <f aca="false">I10/$B$11</f>
        <v>0.0166181969256336</v>
      </c>
      <c r="J3" s="4" t="n">
        <f aca="false">J10/$B$11</f>
        <v>0.00830909846281678</v>
      </c>
      <c r="K3" s="4" t="n">
        <f aca="false">K10/$B$11</f>
        <v>0.0498545907769007</v>
      </c>
      <c r="L3" s="4" t="n">
        <f aca="false">L10/$B$11</f>
        <v>0.0830909846281678</v>
      </c>
      <c r="M3" s="4" t="n">
        <f aca="false">M10/$B$11</f>
        <v>0.0498545907769007</v>
      </c>
      <c r="N3" s="4" t="n">
        <f aca="false">N10/$B$11</f>
        <v>0.0332363938512671</v>
      </c>
      <c r="O3" s="4" t="n">
        <f aca="false">O10/$B$11</f>
        <v>0.0290818446198587</v>
      </c>
      <c r="P3" s="4" t="n">
        <f aca="false">P10/$B$11</f>
        <v>0.0373909430826755</v>
      </c>
      <c r="Q3" s="4" t="n">
        <f aca="false">Q10/$B$11</f>
        <v>0.0498545907769007</v>
      </c>
      <c r="R3" s="4" t="n">
        <f aca="false">R10/$B$11</f>
        <v>0.0706273369339427</v>
      </c>
      <c r="S3" s="4" t="n">
        <f aca="false">S10/$B$11</f>
        <v>0.0664727877025343</v>
      </c>
    </row>
    <row r="4" customFormat="false" ht="12.8" hidden="false" customHeight="false" outlineLevel="0" collapsed="false">
      <c r="A4" s="5" t="s">
        <v>20</v>
      </c>
      <c r="B4" s="5" t="n">
        <f aca="false">850*24</f>
        <v>20400</v>
      </c>
      <c r="C4" s="5" t="n">
        <v>0</v>
      </c>
      <c r="D4" s="5" t="n">
        <v>63100</v>
      </c>
      <c r="E4" s="5" t="n">
        <v>63100</v>
      </c>
      <c r="F4" s="5" t="n">
        <v>69917</v>
      </c>
      <c r="G4" s="5" t="n">
        <v>87796</v>
      </c>
      <c r="H4" s="5" t="n">
        <f aca="false">850*24</f>
        <v>20400</v>
      </c>
      <c r="I4" s="5" t="n">
        <v>35057</v>
      </c>
      <c r="J4" s="5" t="n">
        <v>63100</v>
      </c>
      <c r="K4" s="5" t="n">
        <v>80590</v>
      </c>
      <c r="L4" s="5" t="n">
        <v>92339</v>
      </c>
      <c r="M4" s="5" t="n">
        <v>101158</v>
      </c>
      <c r="N4" s="5" t="n">
        <f aca="false">850*24</f>
        <v>20400</v>
      </c>
      <c r="O4" s="5" t="n">
        <v>42741</v>
      </c>
      <c r="P4" s="5" t="n">
        <v>64566</v>
      </c>
      <c r="Q4" s="5" t="n">
        <v>64566</v>
      </c>
      <c r="R4" s="5" t="n">
        <v>72012</v>
      </c>
      <c r="S4" s="5" t="n">
        <v>97446</v>
      </c>
    </row>
    <row r="5" customFormat="false" ht="12.8" hidden="false" customHeight="false" outlineLevel="0" collapsed="false">
      <c r="A5" s="5" t="s">
        <v>21</v>
      </c>
      <c r="B5" s="5" t="n">
        <v>0</v>
      </c>
      <c r="C5" s="5" t="n">
        <f aca="false">C4*0.4</f>
        <v>0</v>
      </c>
      <c r="D5" s="5" t="n">
        <f aca="false">D4*0.4</f>
        <v>25240</v>
      </c>
      <c r="E5" s="5" t="n">
        <f aca="false">E4*0.4</f>
        <v>25240</v>
      </c>
      <c r="F5" s="5" t="n">
        <f aca="false">F4*0.4</f>
        <v>27966.8</v>
      </c>
      <c r="G5" s="5" t="n">
        <f aca="false">G4*0.4</f>
        <v>35118.4</v>
      </c>
      <c r="H5" s="5" t="n">
        <v>0</v>
      </c>
      <c r="I5" s="5" t="n">
        <f aca="false">I4*0.4</f>
        <v>14022.8</v>
      </c>
      <c r="J5" s="5" t="n">
        <f aca="false">J4*0.4</f>
        <v>25240</v>
      </c>
      <c r="K5" s="5" t="n">
        <f aca="false">K4*0.4</f>
        <v>32236</v>
      </c>
      <c r="L5" s="5" t="n">
        <f aca="false">L4*0.4</f>
        <v>36935.6</v>
      </c>
      <c r="M5" s="5" t="n">
        <f aca="false">M4*0.4</f>
        <v>40463.2</v>
      </c>
      <c r="N5" s="5" t="n">
        <v>0</v>
      </c>
      <c r="O5" s="5" t="n">
        <f aca="false">O4*0.4</f>
        <v>17096.4</v>
      </c>
      <c r="P5" s="5" t="n">
        <f aca="false">P4*0.4</f>
        <v>25826.4</v>
      </c>
      <c r="Q5" s="5" t="n">
        <f aca="false">Q4*0.4</f>
        <v>25826.4</v>
      </c>
      <c r="R5" s="5" t="n">
        <f aca="false">R4*0.4</f>
        <v>28804.8</v>
      </c>
      <c r="S5" s="5" t="n">
        <f aca="false">S4*0.4</f>
        <v>38978.4</v>
      </c>
    </row>
    <row r="6" customFormat="false" ht="12.8" hidden="false" customHeight="false" outlineLevel="0" collapsed="false">
      <c r="A6" s="1" t="s">
        <v>22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</row>
    <row r="7" customFormat="false" ht="12.8" hidden="false" customHeight="false" outlineLevel="0" collapsed="false">
      <c r="A7" s="1" t="s">
        <v>23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</row>
    <row r="8" customFormat="false" ht="12.8" hidden="false" customHeight="false" outlineLevel="0" collapsed="false">
      <c r="A8" s="1" t="s">
        <v>24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</row>
    <row r="10" customFormat="false" ht="12.8" hidden="false" customHeight="false" outlineLevel="0" collapsed="false">
      <c r="A10" s="1" t="s">
        <v>25</v>
      </c>
      <c r="B10" s="1" t="n">
        <v>23.5</v>
      </c>
      <c r="C10" s="1" t="n">
        <v>0</v>
      </c>
      <c r="D10" s="1" t="n">
        <v>11</v>
      </c>
      <c r="E10" s="1" t="n">
        <v>20</v>
      </c>
      <c r="F10" s="1" t="n">
        <v>25</v>
      </c>
      <c r="G10" s="1" t="n">
        <v>30</v>
      </c>
      <c r="H10" s="1" t="n">
        <v>12.2</v>
      </c>
      <c r="I10" s="1" t="n">
        <v>4</v>
      </c>
      <c r="J10" s="1" t="n">
        <v>2</v>
      </c>
      <c r="K10" s="1" t="n">
        <v>12</v>
      </c>
      <c r="L10" s="1" t="n">
        <v>20</v>
      </c>
      <c r="M10" s="1" t="n">
        <v>12</v>
      </c>
      <c r="N10" s="1" t="n">
        <v>8</v>
      </c>
      <c r="O10" s="1" t="n">
        <v>7</v>
      </c>
      <c r="P10" s="1" t="n">
        <v>9</v>
      </c>
      <c r="Q10" s="1" t="n">
        <v>12</v>
      </c>
      <c r="R10" s="1" t="n">
        <v>17</v>
      </c>
      <c r="S10" s="1" t="n">
        <v>16</v>
      </c>
    </row>
    <row r="11" customFormat="false" ht="12.8" hidden="false" customHeight="false" outlineLevel="0" collapsed="false">
      <c r="A11" s="1" t="s">
        <v>26</v>
      </c>
      <c r="B11" s="1" t="n">
        <f aca="false">SUM(B10:S10)</f>
        <v>240.7</v>
      </c>
    </row>
    <row r="13" customFormat="false" ht="12.8" hidden="false" customHeight="false" outlineLevel="0" collapsed="false">
      <c r="A13" s="4" t="s">
        <v>27</v>
      </c>
      <c r="B13" s="4" t="n">
        <f aca="false">B10/SUM($B10:$G10)</f>
        <v>0.214611872146119</v>
      </c>
      <c r="C13" s="4" t="n">
        <f aca="false">C10/SUM($B10:$G10)</f>
        <v>0</v>
      </c>
      <c r="D13" s="4" t="n">
        <f aca="false">D10/SUM($B10:$G10)</f>
        <v>0.100456621004566</v>
      </c>
      <c r="E13" s="4" t="n">
        <f aca="false">E10/SUM($B10:$G10)</f>
        <v>0.182648401826484</v>
      </c>
      <c r="F13" s="4" t="n">
        <f aca="false">F10/SUM($B10:$G10)</f>
        <v>0.228310502283105</v>
      </c>
      <c r="G13" s="4" t="n">
        <f aca="false">G10/SUM($B10:$G10)</f>
        <v>0.273972602739726</v>
      </c>
      <c r="H13" s="4" t="n">
        <f aca="false">H10/SUM($H10:$M10)</f>
        <v>0.196141479099678</v>
      </c>
      <c r="I13" s="4" t="n">
        <f aca="false">I10/SUM($H10:$M10)</f>
        <v>0.0643086816720257</v>
      </c>
      <c r="J13" s="4" t="n">
        <f aca="false">J10/SUM($H10:$M10)</f>
        <v>0.0321543408360129</v>
      </c>
      <c r="K13" s="4" t="n">
        <f aca="false">K10/SUM($H10:$M10)</f>
        <v>0.192926045016077</v>
      </c>
      <c r="L13" s="4" t="n">
        <f aca="false">L10/SUM($H10:$M10)</f>
        <v>0.321543408360129</v>
      </c>
      <c r="M13" s="4" t="n">
        <f aca="false">M10/SUM($H10:$M10)</f>
        <v>0.192926045016077</v>
      </c>
      <c r="N13" s="4" t="n">
        <f aca="false">N10/SUM($N10:$S10)</f>
        <v>0.115942028985507</v>
      </c>
      <c r="O13" s="4" t="n">
        <f aca="false">O10/SUM($N10:$S10)</f>
        <v>0.101449275362319</v>
      </c>
      <c r="P13" s="4" t="n">
        <f aca="false">P10/SUM($N10:$S10)</f>
        <v>0.130434782608696</v>
      </c>
      <c r="Q13" s="4" t="n">
        <f aca="false">Q10/SUM($N10:$S10)</f>
        <v>0.173913043478261</v>
      </c>
      <c r="R13" s="4" t="n">
        <f aca="false">R10/SUM($N10:$S10)</f>
        <v>0.246376811594203</v>
      </c>
      <c r="S13" s="4" t="n">
        <f aca="false">S10/SUM($N10:$S10)</f>
        <v>0.231884057971014</v>
      </c>
    </row>
    <row r="14" customFormat="false" ht="12.8" hidden="false" customHeight="false" outlineLevel="0" collapsed="false">
      <c r="A14" s="1" t="s">
        <v>28</v>
      </c>
      <c r="B14" s="4" t="n">
        <f aca="false">SUM(B13:D13)</f>
        <v>0.315068493150685</v>
      </c>
      <c r="H14" s="4" t="n">
        <f aca="false">SUM(H13:J13)</f>
        <v>0.292604501607717</v>
      </c>
      <c r="J14" s="4"/>
      <c r="K14" s="4"/>
      <c r="N14" s="4" t="n">
        <f aca="false">SUM(N13:P13)</f>
        <v>0.347826086956522</v>
      </c>
    </row>
    <row r="15" customFormat="false" ht="12.8" hidden="false" customHeight="false" outlineLevel="0" collapsed="false">
      <c r="A15" s="1" t="s">
        <v>29</v>
      </c>
      <c r="B15" s="4" t="n">
        <f aca="false">(C10+D10+I10+J10+O10+P10)/B11</f>
        <v>0.137100124636477</v>
      </c>
      <c r="H15" s="4"/>
      <c r="J15" s="4"/>
      <c r="K15" s="4"/>
      <c r="N15" s="4"/>
    </row>
    <row r="17" customFormat="false" ht="12.8" hidden="false" customHeight="false" outlineLevel="0" collapsed="false">
      <c r="B17" s="1" t="s">
        <v>30</v>
      </c>
      <c r="C17" s="1" t="s">
        <v>31</v>
      </c>
      <c r="D17" s="1" t="s">
        <v>32</v>
      </c>
    </row>
    <row r="18" customFormat="false" ht="12.75" hidden="false" customHeight="true" outlineLevel="0" collapsed="false">
      <c r="A18" s="3"/>
      <c r="B18" s="3" t="n">
        <f aca="false">(75*24-776)/(75*24)</f>
        <v>0.568888888888889</v>
      </c>
      <c r="C18" s="3" t="n">
        <f aca="false">(44*24-471)/(44*24)</f>
        <v>0.553977272727273</v>
      </c>
      <c r="D18" s="3" t="n">
        <f aca="false">(45*24-407)/(45*24)</f>
        <v>0.623148148148148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2021-08-31T14:31:16Z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1.1218</vt:lpwstr>
  </property>
</Properties>
</file>