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12" documentId="13_ncr:1_{FA34F46B-4FBD-4D45-A4CE-032486D68F31}" xr6:coauthVersionLast="46" xr6:coauthVersionMax="46" xr10:uidLastSave="{F1FD1181-1649-41BA-8678-770C1C62A331}"/>
  <bookViews>
    <workbookView xWindow="28680" yWindow="-120" windowWidth="29040" windowHeight="15840" tabRatio="500" firstSheet="7"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 i="6" l="1"/>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G5" i="6" s="1"/>
  <c r="I5" i="3"/>
  <c r="J5" i="3" s="1"/>
  <c r="G6" i="6"/>
  <c r="E50" i="9"/>
  <c r="H7" i="3" s="1"/>
  <c r="I7" i="3" s="1"/>
  <c r="J7" i="3" s="1"/>
  <c r="D4" i="6" l="1"/>
  <c r="G4" i="6" s="1"/>
</calcChain>
</file>

<file path=xl/sharedStrings.xml><?xml version="1.0" encoding="utf-8"?>
<sst xmlns="http://schemas.openxmlformats.org/spreadsheetml/2006/main" count="389" uniqueCount="213">
  <si>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</si>
  <si>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</si>
  <si>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</si>
  <si>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</si>
  <si>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</si>
  <si>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</si>
  <si>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</si>
  <si>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</si>
  <si>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</si>
  <si>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</si>
  <si>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</si>
  <si>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</si>
  <si>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</si>
  <si>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</si>
  <si>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</si>
  <si>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</si>
  <si>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</si>
  <si>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</si>
  <si>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</si>
  <si>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</si>
  <si>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</si>
  <si>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</si>
  <si>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</si>
  <si>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</si>
  <si>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</si>
  <si>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</si>
  <si>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</si>
  <si>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</si>
  <si>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</si>
  <si>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</si>
  <si>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</si>
  <si>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</si>
  <si>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</si>
  <si>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</si>
  <si>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</si>
  <si>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</si>
  <si>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</si>
  <si>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</si>
  <si>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</si>
  <si>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</si>
  <si>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</si>
  <si>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</si>
  <si>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</si>
  <si>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</si>
  <si>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</si>
  <si>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</si>
  <si>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</si>
  <si>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</si>
  <si>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</si>
  <si>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</si>
  <si>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</si>
  <si>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</si>
  <si>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</si>
  <si>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</si>
  <si>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</si>
  <si>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</si>
  <si>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</si>
  <si>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</si>
  <si>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</si>
  <si>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</si>
  <si>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</si>
  <si>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</si>
  <si>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</si>
  <si>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</si>
  <si>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</si>
  <si>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</si>
  <si>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</si>
  <si>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</si>
  <si>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</si>
  <si>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</si>
  <si>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</si>
  <si>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</si>
  <si>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</si>
  <si>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</si>
  <si>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</si>
  <si>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</si>
  <si>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</si>
  <si>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</si>
  <si>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</si>
  <si>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</si>
  <si>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</si>
  <si>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</si>
  <si>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</si>
  <si>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Labonté)</t>
  </si>
  <si>
    <t>La classe n'a qu'une responsabilitée et elle est non triviale.</t>
  </si>
  <si>
    <t xml:space="preserve">Ce ne devrait pas être la responsabilité de Tool de savoir si l'efface est active. De plus, est-ce que tous les outils ont besoins d'avoir un dotRadius showDots etc ?
</t>
  </si>
  <si>
    <t>Le nom de la classe est approprié. _x005F_x000D_
Utilisation appropriée des suffixes ({..}Component,{..}Controller, {..}Service, etc.). _x005F_x000D_
Le format à utiliser est le PascalCase</t>
  </si>
  <si>
    <t>Vous avez certaines classes appelées colour et d'autres color. Veuillez choisir une notation.
ToolAttributeBarComponent serait peut être mieux d'être ToolBarAttributeComponent</t>
  </si>
  <si>
    <t>La classe ne comporte pas d'attributs inutiles (incluant des getter/setter inutiles). 
Les attributs ne représentent que des états de la classe. 
Un attribut utilisé seulement dans les tests ne devrait pas exister.</t>
  </si>
  <si>
    <t>Tool primaryColor et secondaryColor inutilisé.
CanvasResizerService drawingService inutile.</t>
  </si>
  <si>
    <t>La classe minimise l'accessibilité des membres (public/private/protected)</t>
  </si>
  <si>
    <t xml:space="preserve">Certaines méthodes qui sont seulement accessibles dans le html peuvent être protected.
</t>
  </si>
  <si>
    <t>Les valeurs par défaut des attributs de la classe sont initialisés de manière consistante (soit dans le constructeur partout, soit à la définition)</t>
  </si>
  <si>
    <t>Certains components n'initialisent pas leurs attributs dans le constructeur comme tous les services.
(Exemple : ColourPaletteSelectorComponent, DrawingComponent)</t>
  </si>
  <si>
    <t>Total de la catégorie</t>
  </si>
  <si>
    <t>Qualité des fonctions (Antoine Labonté)</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</si>
  <si>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</si>
  <si>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</si>
  <si>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</si>
  <si>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</si>
  <si>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</si>
  <si>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 - WBD</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</si>
  <si>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</si>
  <si>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</si>
  <si>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</si>
  <si>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 WBD</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</si>
  <si>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</si>
  <si>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</si>
  <si>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</si>
  <si>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line.service méthodee desiredAngle - utilisation de const plutôt que let pour angle (assigné une seule fois)
colour-history.component méthode filterRGB variables locales pour RGB_BEGIN_INDICATOR et RGB_END_INDICATOR non justifiables</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</si>
  <si>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</si>
  <si>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colour-selector.component variables locales TRANSPARENCY_RGB devraient être camelCase</t>
  </si>
  <si>
    <t>Expression Booléennes - WBD</t>
  </si>
  <si>
    <t>Les expression booléennes ne sont pas comparées à true ou false</t>
  </si>
  <si>
    <t>editor.component méthode onKeyUp remplacer !(toolKeyDown == undefined) par !!toolKeyDown</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</si>
  <si>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</si>
  <si>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</si>
  <si>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</si>
  <si>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</si>
  <si>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</si>
  <si>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</si>
  <si>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</si>
  <si>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</si>
  <si>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</si>
  <si>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</si>
  <si>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</si>
  <si>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colour-palette-selector selectedPosition utilise un type anonyme plutôt que de réutiliser Vec2</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</si>
  <si>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</si>
  <si>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</si>
  <si>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</si>
  <si>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</si>
  <si>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</si>
  <si>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</si>
  <si>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</si>
  <si>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</si>
  <si>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</si>
  <si>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</si>
  <si>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
</t>
  </si>
  <si>
    <t xml:space="preserve">Total </t>
  </si>
  <si>
    <t>Note assurance qualité</t>
  </si>
  <si>
    <t>fonctionnalité: Antoine Lamontagne
test: Antoine Labonté</t>
  </si>
  <si>
    <t>26f595a402ed9ac8e37621d1a315bdf57d8f906f</t>
  </si>
  <si>
    <t>Fonctionnalité</t>
  </si>
  <si>
    <t>Testé</t>
  </si>
  <si>
    <t>Note finale</t>
  </si>
  <si>
    <t>Outil-Ligne</t>
  </si>
  <si>
    <t>-0.05 Les lignes vont plus loin que l'endroit ou le clic a été fait.</t>
  </si>
  <si>
    <t>Point d'entrée dans l'application</t>
  </si>
  <si>
    <t>Surface de dessin</t>
  </si>
  <si>
    <t>-0.1 Une fois sur 2, je n'arrive pas à redimmensionner la surface de dessin.</t>
  </si>
  <si>
    <t>Vue de dessin</t>
  </si>
  <si>
    <t>-0.1 Une barre de défilement s'allonge lorsqu'on utilise un outil avec plus de paramètres.</t>
  </si>
  <si>
    <t>Créer un nouveau dessin</t>
  </si>
  <si>
    <t>-0.15 La taille de la surface de dessin n'est pas la moitier de la surface de travail.</t>
  </si>
  <si>
    <t>Outil-Efface</t>
  </si>
  <si>
    <t>-0.05 Le trait de l'efface n'est pas lisse.</t>
  </si>
  <si>
    <t>Outil-Couleur</t>
  </si>
  <si>
    <t>-0.05 Aucune validation pour l'opacité
-0.05 Les raccourcis ne sont pas bloqués lorsqu'on entre une valeur hexadecimal
UX: C'est difficile a dire si notre valeur hexadecimal est bonne si on ne sait pas que les boutons apparaissent lorsqu'elle est bonne</t>
  </si>
  <si>
    <t>Outil-Ellipse</t>
  </si>
  <si>
    <t>-0.05 La bordure sort du périmètre.
-0.05 La prévisualisation de la bordure ne devrait pas être noire.
-0.05 Le périmètre ne devrait pas prendre en compte l'épaisseur du trait
-0.05 le périmètre devrait être plus proche du cercle avec shift</t>
  </si>
  <si>
    <t>Outil-Rectangle</t>
  </si>
  <si>
    <t>-0.05 La bordure sort du périmètre.
-0.05 le périmètre ne devrait pas être affiché avec shift</t>
  </si>
  <si>
    <t>Outil-Crayon</t>
  </si>
  <si>
    <t>-0.1 La pointe du crayon n'est pas ronde.
-0.05 Un point est beaucoup plus gros qu'un trait pour une même épaisseur</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</si>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</sst>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8">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1" borderId="82" xfId="0" applyNumberFormat="1"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5" fillId="0" borderId="0" xfId="0" applyFont="1" applyAlignment="1">
      <alignment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0.90599999999999992</v>
      </c>
      <c r="C4" s="149">
        <f>'Assurance Qualité'!B60</f>
        <v>0.93500000000000005</v>
      </c>
      <c r="D4" s="149">
        <f>B4*0.6+C4*0.4 - 0.1*E4</f>
        <v>0.91759999999999997</v>
      </c>
      <c r="F4" s="150">
        <v>15</v>
      </c>
      <c r="G4" s="151">
        <f>D4*F4</f>
        <v>13.763999999999999</v>
      </c>
    </row>
    <row r="5" spans="1:7">
      <c r="A5" s="152" t="s">
        <v>1</v>
      </c>
      <c r="B5" s="153">
        <f>(Fonctionnalités!E35)</f>
        <v>0</v>
      </c>
      <c r="C5" s="154">
        <f>'Assurance Qualité'!D60</f>
        <v>0</v>
      </c>
      <c r="D5" s="154">
        <f t="shared" ref="D5:D6" si="0">B5*0.6+C5*0.4 - 0.1*E5</f>
        <v>0</v>
      </c>
      <c r="F5" s="150">
        <v>25</v>
      </c>
      <c r="G5" s="151">
        <f>D5*F5</f>
        <v>0</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29" zoomScaleNormal="100" workbookViewId="0">
      <selection activeCell="J46" sqref="J46"/>
    </sheetView>
  </sheetViews>
  <sheetFormatPr defaultRowHeight="15"/>
  <cols>
    <col min="1" max="1" width="68.7109375" style="1" customWidth="1"/>
    <col min="2" max="3" width="12.7109375" style="1" customWidth="1"/>
    <col min="4" max="9" width="12.7109375" customWidth="1"/>
    <col min="10" max="10" width="28.28515625" customWidth="1"/>
    <col min="11" max="12" width="15.7109375" customWidth="1"/>
    <col min="13" max="1025" width="11.42578125"/>
  </cols>
  <sheetData>
    <row r="1" spans="1:13" ht="18.399999999999999" customHeight="1">
      <c r="A1" s="295" t="s">
        <v>80</v>
      </c>
      <c r="B1" s="295"/>
      <c r="C1" s="295"/>
      <c r="D1" s="295"/>
      <c r="E1" s="295"/>
      <c r="F1" s="295"/>
      <c r="G1" s="295"/>
      <c r="H1" s="161"/>
      <c r="I1" s="161"/>
    </row>
    <row r="2" spans="1:13">
      <c r="H2" s="162"/>
      <c r="I2" s="162"/>
    </row>
    <row r="3" spans="1:13" ht="18.399999999999999" customHeight="1">
      <c r="A3" s="290" t="s">
        <v>54</v>
      </c>
      <c r="B3" s="290"/>
      <c r="C3" s="290"/>
      <c r="D3" s="290"/>
      <c r="E3" s="290"/>
      <c r="F3" s="290"/>
      <c r="G3" s="290"/>
      <c r="H3" s="163"/>
      <c r="I3" s="163"/>
    </row>
    <row r="4" spans="1:13" ht="18.75">
      <c r="A4" s="164"/>
      <c r="B4" s="165"/>
      <c r="C4" s="165"/>
      <c r="D4" s="165"/>
      <c r="E4" s="165"/>
      <c r="F4" s="165"/>
      <c r="G4" s="165"/>
      <c r="H4" s="165"/>
      <c r="I4" s="165"/>
    </row>
    <row r="5" spans="1:13" ht="18.399999999999999" customHeight="1">
      <c r="A5" s="296" t="s">
        <v>81</v>
      </c>
      <c r="B5" s="297" t="s">
        <v>0</v>
      </c>
      <c r="C5" s="297"/>
      <c r="D5" s="298" t="s">
        <v>1</v>
      </c>
      <c r="E5" s="298"/>
      <c r="F5" s="299" t="s">
        <v>2</v>
      </c>
      <c r="G5" s="299"/>
      <c r="H5" s="166"/>
      <c r="I5" s="166"/>
      <c r="J5" s="294" t="s">
        <v>82</v>
      </c>
      <c r="K5" s="294"/>
      <c r="L5" s="294"/>
    </row>
    <row r="6" spans="1:13" ht="18.75">
      <c r="A6" s="296"/>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0" t="s">
        <v>83</v>
      </c>
      <c r="B7" s="290"/>
      <c r="C7" s="290"/>
      <c r="D7" s="290"/>
      <c r="E7" s="290"/>
      <c r="F7" s="290"/>
      <c r="G7" s="290"/>
      <c r="H7" s="163"/>
      <c r="I7" s="163"/>
    </row>
    <row r="8" spans="1:13" ht="105">
      <c r="A8" s="174" t="s">
        <v>84</v>
      </c>
      <c r="B8" s="175">
        <v>0.75</v>
      </c>
      <c r="C8" s="176">
        <v>3</v>
      </c>
      <c r="D8" s="177"/>
      <c r="E8" s="176">
        <v>3</v>
      </c>
      <c r="F8" s="178"/>
      <c r="G8" s="176">
        <v>3</v>
      </c>
      <c r="H8" s="179"/>
      <c r="I8" s="179"/>
      <c r="J8" s="1" t="s">
        <v>85</v>
      </c>
    </row>
    <row r="9" spans="1:13" ht="105">
      <c r="A9" s="174" t="s">
        <v>86</v>
      </c>
      <c r="B9" s="180">
        <v>0.75</v>
      </c>
      <c r="C9" s="181">
        <v>2</v>
      </c>
      <c r="D9" s="182"/>
      <c r="E9" s="181">
        <v>2</v>
      </c>
      <c r="F9" s="183"/>
      <c r="G9" s="181">
        <v>2</v>
      </c>
      <c r="H9" s="179"/>
      <c r="I9" s="179"/>
      <c r="J9" s="1" t="s">
        <v>87</v>
      </c>
    </row>
    <row r="10" spans="1:13" ht="60">
      <c r="A10" s="184" t="s">
        <v>88</v>
      </c>
      <c r="B10" s="180">
        <v>0.5</v>
      </c>
      <c r="C10" s="181">
        <v>3</v>
      </c>
      <c r="D10" s="182"/>
      <c r="E10" s="181">
        <v>3</v>
      </c>
      <c r="F10" s="183"/>
      <c r="G10" s="181">
        <v>3</v>
      </c>
      <c r="H10" s="179"/>
      <c r="I10" s="179"/>
      <c r="J10" s="1" t="s">
        <v>89</v>
      </c>
    </row>
    <row r="11" spans="1:13" ht="60">
      <c r="A11" s="185" t="s">
        <v>90</v>
      </c>
      <c r="B11" s="180">
        <v>1</v>
      </c>
      <c r="C11" s="181">
        <v>2</v>
      </c>
      <c r="D11" s="182"/>
      <c r="E11" s="181">
        <v>2</v>
      </c>
      <c r="F11" s="183"/>
      <c r="G11" s="181">
        <v>2</v>
      </c>
      <c r="H11" s="179"/>
      <c r="I11" s="179"/>
      <c r="J11" s="1" t="s">
        <v>91</v>
      </c>
    </row>
    <row r="12" spans="1:13" ht="120">
      <c r="A12" s="186" t="s">
        <v>92</v>
      </c>
      <c r="B12" s="180">
        <v>0.75</v>
      </c>
      <c r="C12" s="181">
        <v>4</v>
      </c>
      <c r="D12" s="182"/>
      <c r="E12" s="181">
        <v>4</v>
      </c>
      <c r="F12" s="183"/>
      <c r="G12" s="181">
        <v>4</v>
      </c>
      <c r="H12" s="179"/>
      <c r="I12" s="179"/>
      <c r="J12" s="1" t="s">
        <v>93</v>
      </c>
    </row>
    <row r="13" spans="1:13">
      <c r="A13" s="187" t="s">
        <v>94</v>
      </c>
      <c r="B13" s="188">
        <f>SUMPRODUCT(B8:B12,C8:C12)</f>
        <v>10.25</v>
      </c>
      <c r="C13" s="189">
        <f>SUM(C8:C12)</f>
        <v>14</v>
      </c>
      <c r="D13" s="190">
        <f>SUMPRODUCT(D8:D12,E8:E12)</f>
        <v>0</v>
      </c>
      <c r="E13" s="191">
        <f>SUM(E8:E12)</f>
        <v>14</v>
      </c>
      <c r="F13" s="192">
        <f>SUMPRODUCT(F8:F12,G8:G12)</f>
        <v>0</v>
      </c>
      <c r="G13" s="193">
        <f>SUM(G8:G12)</f>
        <v>14</v>
      </c>
      <c r="H13" s="179"/>
      <c r="I13" s="179"/>
    </row>
    <row r="14" spans="1:13" ht="18.399999999999999" customHeight="1">
      <c r="A14" s="290" t="s">
        <v>95</v>
      </c>
      <c r="B14" s="290"/>
      <c r="C14" s="290"/>
      <c r="D14" s="290"/>
      <c r="E14" s="290"/>
      <c r="F14" s="290"/>
      <c r="G14" s="290"/>
      <c r="H14" s="163"/>
      <c r="I14" s="163"/>
    </row>
    <row r="15" spans="1:13" ht="45">
      <c r="A15" s="184" t="s">
        <v>96</v>
      </c>
      <c r="B15" s="194">
        <v>1</v>
      </c>
      <c r="C15" s="195">
        <v>2</v>
      </c>
      <c r="D15" s="196"/>
      <c r="E15" s="195">
        <v>2</v>
      </c>
      <c r="F15" s="197"/>
      <c r="G15" s="195">
        <v>2</v>
      </c>
      <c r="H15" s="198"/>
      <c r="I15" s="179"/>
    </row>
    <row r="16" spans="1:13" ht="30">
      <c r="A16" s="184" t="s">
        <v>97</v>
      </c>
      <c r="B16" s="199">
        <v>1</v>
      </c>
      <c r="C16" s="200">
        <v>3</v>
      </c>
      <c r="D16" s="201"/>
      <c r="E16" s="200">
        <v>3</v>
      </c>
      <c r="F16" s="202"/>
      <c r="G16" s="200">
        <v>3</v>
      </c>
      <c r="H16" s="198"/>
      <c r="I16" s="179"/>
    </row>
    <row r="17" spans="1:10" ht="45">
      <c r="A17" s="203" t="s">
        <v>98</v>
      </c>
      <c r="B17" s="180">
        <v>1</v>
      </c>
      <c r="C17" s="200">
        <v>3</v>
      </c>
      <c r="D17" s="204"/>
      <c r="E17" s="200">
        <v>3</v>
      </c>
      <c r="F17" s="205"/>
      <c r="G17" s="200">
        <v>3</v>
      </c>
      <c r="H17" s="198"/>
      <c r="I17" s="179"/>
    </row>
    <row r="18" spans="1:10" ht="30">
      <c r="A18" s="203" t="s">
        <v>99</v>
      </c>
      <c r="B18" s="180">
        <v>1</v>
      </c>
      <c r="C18" s="200">
        <v>3</v>
      </c>
      <c r="D18" s="204"/>
      <c r="E18" s="200">
        <v>3</v>
      </c>
      <c r="F18" s="205"/>
      <c r="G18" s="200">
        <v>3</v>
      </c>
      <c r="H18" s="198"/>
      <c r="I18" s="179"/>
    </row>
    <row r="19" spans="1:10">
      <c r="A19" s="206" t="s">
        <v>100</v>
      </c>
      <c r="B19" s="207">
        <v>1</v>
      </c>
      <c r="C19" s="200">
        <v>2</v>
      </c>
      <c r="D19" s="208"/>
      <c r="E19" s="200">
        <v>2</v>
      </c>
      <c r="F19" s="205"/>
      <c r="G19" s="200">
        <v>2</v>
      </c>
      <c r="H19" s="198"/>
      <c r="I19" s="179"/>
    </row>
    <row r="20" spans="1:10">
      <c r="A20" s="209" t="s">
        <v>94</v>
      </c>
      <c r="B20" s="188">
        <f>SUMPRODUCT(B15:B19,C15:C19)</f>
        <v>13</v>
      </c>
      <c r="C20" s="189">
        <f>SUM(C15:C19)</f>
        <v>13</v>
      </c>
      <c r="D20" s="210">
        <f>SUMPRODUCT(D15:D19,E15:E19)</f>
        <v>0</v>
      </c>
      <c r="E20" s="211">
        <f>SUM(E15:E19)</f>
        <v>13</v>
      </c>
      <c r="F20" s="212">
        <f>SUMPRODUCT(F15:F19,G15:G19)</f>
        <v>0</v>
      </c>
      <c r="G20" s="193">
        <f>SUM(G15:G19)</f>
        <v>13</v>
      </c>
      <c r="H20" s="198"/>
      <c r="I20" s="179"/>
    </row>
    <row r="21" spans="1:10" ht="18.399999999999999" customHeight="1">
      <c r="A21" s="290" t="s">
        <v>101</v>
      </c>
      <c r="B21" s="290"/>
      <c r="C21" s="290"/>
      <c r="D21" s="290"/>
      <c r="E21" s="290"/>
      <c r="F21" s="290"/>
      <c r="G21" s="290"/>
      <c r="H21" s="163"/>
      <c r="I21" s="163"/>
    </row>
    <row r="22" spans="1:10" ht="75">
      <c r="A22" s="185" t="s">
        <v>102</v>
      </c>
      <c r="B22" s="180">
        <v>1</v>
      </c>
      <c r="C22" s="200">
        <v>2</v>
      </c>
      <c r="D22" s="182"/>
      <c r="E22" s="200">
        <v>2</v>
      </c>
      <c r="F22" s="183"/>
      <c r="G22" s="200">
        <v>2</v>
      </c>
      <c r="H22" s="198"/>
      <c r="I22" s="179"/>
    </row>
    <row r="23" spans="1:10">
      <c r="A23" s="186" t="s">
        <v>103</v>
      </c>
      <c r="B23" s="180">
        <v>1</v>
      </c>
      <c r="C23" s="181">
        <v>1</v>
      </c>
      <c r="D23" s="182"/>
      <c r="E23" s="181">
        <v>1</v>
      </c>
      <c r="F23" s="183"/>
      <c r="G23" s="181">
        <v>1</v>
      </c>
      <c r="H23" s="198"/>
      <c r="I23" s="179"/>
    </row>
    <row r="24" spans="1:10" ht="30">
      <c r="A24" s="186" t="s">
        <v>104</v>
      </c>
      <c r="B24" s="180">
        <v>1</v>
      </c>
      <c r="C24" s="181">
        <v>1</v>
      </c>
      <c r="D24" s="182"/>
      <c r="E24" s="181">
        <v>1</v>
      </c>
      <c r="F24" s="183"/>
      <c r="G24" s="181">
        <v>1</v>
      </c>
      <c r="H24" s="198"/>
      <c r="I24" s="179"/>
    </row>
    <row r="25" spans="1:10">
      <c r="A25" s="187" t="s">
        <v>94</v>
      </c>
      <c r="B25" s="188">
        <f>SUMPRODUCT(B22:B24,C22:C24)</f>
        <v>4</v>
      </c>
      <c r="C25" s="189">
        <f>SUM(C22:C24)</f>
        <v>4</v>
      </c>
      <c r="D25" s="190">
        <f>SUMPRODUCT(D22:D24,E22:E24)</f>
        <v>0</v>
      </c>
      <c r="E25" s="191">
        <f>SUM(E22:E24)</f>
        <v>4</v>
      </c>
      <c r="F25" s="192">
        <f>SUMPRODUCT(F22:F24,G22:G24)</f>
        <v>0</v>
      </c>
      <c r="G25" s="193">
        <f>SUM(G22:G24)</f>
        <v>4</v>
      </c>
      <c r="H25" s="198"/>
      <c r="I25" s="179"/>
    </row>
    <row r="26" spans="1:10" ht="18.399999999999999" customHeight="1">
      <c r="A26" s="290" t="s">
        <v>105</v>
      </c>
      <c r="B26" s="290"/>
      <c r="C26" s="290"/>
      <c r="D26" s="290"/>
      <c r="E26" s="290"/>
      <c r="F26" s="290"/>
      <c r="G26" s="290"/>
      <c r="H26" s="163"/>
      <c r="I26" s="163"/>
    </row>
    <row r="27" spans="1:10" ht="60">
      <c r="A27" s="206" t="s">
        <v>106</v>
      </c>
      <c r="B27" s="213">
        <v>1</v>
      </c>
      <c r="C27" s="214">
        <v>2</v>
      </c>
      <c r="D27" s="204"/>
      <c r="E27" s="214">
        <v>2</v>
      </c>
      <c r="F27" s="215"/>
      <c r="G27" s="214">
        <v>2</v>
      </c>
      <c r="H27" s="198"/>
      <c r="I27" s="179"/>
    </row>
    <row r="28" spans="1:10" ht="45">
      <c r="A28" s="206" t="s">
        <v>107</v>
      </c>
      <c r="B28" s="180">
        <v>1</v>
      </c>
      <c r="C28" s="181">
        <v>2</v>
      </c>
      <c r="D28" s="204"/>
      <c r="E28" s="181">
        <v>2</v>
      </c>
      <c r="F28" s="215"/>
      <c r="G28" s="181">
        <v>2</v>
      </c>
      <c r="H28" s="198"/>
      <c r="I28" s="179"/>
    </row>
    <row r="29" spans="1:10" ht="150">
      <c r="A29" s="206" t="s">
        <v>108</v>
      </c>
      <c r="B29" s="180">
        <v>0.5</v>
      </c>
      <c r="C29" s="181">
        <v>2</v>
      </c>
      <c r="D29" s="204"/>
      <c r="E29" s="181">
        <v>2</v>
      </c>
      <c r="F29" s="215"/>
      <c r="G29" s="181">
        <v>2</v>
      </c>
      <c r="H29" s="198"/>
      <c r="I29" s="179"/>
      <c r="J29" s="1" t="s">
        <v>109</v>
      </c>
    </row>
    <row r="30" spans="1:10" ht="75">
      <c r="A30" s="206" t="s">
        <v>110</v>
      </c>
      <c r="B30" s="180">
        <v>0.75</v>
      </c>
      <c r="C30" s="181">
        <v>3</v>
      </c>
      <c r="D30" s="204"/>
      <c r="E30" s="181">
        <v>3</v>
      </c>
      <c r="F30" s="215"/>
      <c r="G30" s="181">
        <v>3</v>
      </c>
      <c r="H30" s="198"/>
      <c r="I30" s="179"/>
      <c r="J30" t="s">
        <v>111</v>
      </c>
    </row>
    <row r="31" spans="1:10">
      <c r="A31" s="209" t="s">
        <v>94</v>
      </c>
      <c r="B31" s="188">
        <f>SUMPRODUCT(B27:B30,C27:C30)</f>
        <v>7.25</v>
      </c>
      <c r="C31" s="189">
        <f>SUM(C27:C30)</f>
        <v>9</v>
      </c>
      <c r="D31" s="210">
        <f>SUMPRODUCT(D27:D30,E27:E30)</f>
        <v>0</v>
      </c>
      <c r="E31" s="191">
        <f>SUM(E27:E30)</f>
        <v>9</v>
      </c>
      <c r="F31" s="192">
        <f>SUMPRODUCT(F27:F30,G27:G30)</f>
        <v>0</v>
      </c>
      <c r="G31" s="193">
        <f>SUM(G27:G30)</f>
        <v>9</v>
      </c>
      <c r="H31" s="198"/>
      <c r="I31" s="179"/>
    </row>
    <row r="32" spans="1:10" ht="18.399999999999999" customHeight="1">
      <c r="A32" s="290" t="s">
        <v>112</v>
      </c>
      <c r="B32" s="290"/>
      <c r="C32" s="290"/>
      <c r="D32" s="290"/>
      <c r="E32" s="290"/>
      <c r="F32" s="290"/>
      <c r="G32" s="290"/>
      <c r="H32" s="163"/>
      <c r="I32" s="163"/>
    </row>
    <row r="33" spans="1:10">
      <c r="A33" s="184" t="s">
        <v>113</v>
      </c>
      <c r="B33" s="213">
        <v>0.75</v>
      </c>
      <c r="C33" s="214">
        <v>1</v>
      </c>
      <c r="D33" s="216"/>
      <c r="E33" s="214">
        <v>1</v>
      </c>
      <c r="F33" s="217"/>
      <c r="G33" s="214">
        <v>1</v>
      </c>
      <c r="H33" s="198"/>
      <c r="I33" s="179"/>
      <c r="J33" t="s">
        <v>114</v>
      </c>
    </row>
    <row r="34" spans="1:10">
      <c r="A34" s="184" t="s">
        <v>115</v>
      </c>
      <c r="B34" s="180">
        <v>1</v>
      </c>
      <c r="C34" s="200">
        <v>1</v>
      </c>
      <c r="D34" s="204"/>
      <c r="E34" s="200">
        <v>1</v>
      </c>
      <c r="F34" s="218"/>
      <c r="G34" s="200">
        <v>1</v>
      </c>
      <c r="H34" s="198"/>
      <c r="I34" s="179"/>
    </row>
    <row r="35" spans="1:10">
      <c r="A35" s="203" t="s">
        <v>116</v>
      </c>
      <c r="B35" s="180">
        <v>1</v>
      </c>
      <c r="C35" s="200">
        <v>3</v>
      </c>
      <c r="D35" s="204"/>
      <c r="E35" s="200">
        <v>3</v>
      </c>
      <c r="F35" s="215"/>
      <c r="G35" s="200">
        <v>3</v>
      </c>
      <c r="H35" s="198"/>
      <c r="I35" s="179"/>
    </row>
    <row r="36" spans="1:10" ht="30">
      <c r="A36" s="206" t="s">
        <v>117</v>
      </c>
      <c r="B36" s="180">
        <v>1</v>
      </c>
      <c r="C36" s="181">
        <v>3</v>
      </c>
      <c r="D36" s="204"/>
      <c r="E36" s="181">
        <v>3</v>
      </c>
      <c r="F36" s="215"/>
      <c r="G36" s="181">
        <v>3</v>
      </c>
      <c r="H36" s="179"/>
      <c r="I36" s="179"/>
    </row>
    <row r="37" spans="1:10">
      <c r="A37" s="209" t="s">
        <v>94</v>
      </c>
      <c r="B37" s="219">
        <f>SUMPRODUCT(B33:B36,C33:C36)</f>
        <v>7.75</v>
      </c>
      <c r="C37" s="189">
        <f>SUM(C33:C36)</f>
        <v>8</v>
      </c>
      <c r="D37" s="220">
        <f>SUMPRODUCT(D33:D36,E33:E36)</f>
        <v>0</v>
      </c>
      <c r="E37" s="191">
        <f>SUM(E33:E36)</f>
        <v>8</v>
      </c>
      <c r="F37" s="192">
        <f>SUMPRODUCT(F33:F36,G33:G36)</f>
        <v>0</v>
      </c>
      <c r="G37" s="193">
        <f>SUM(G33:G36)</f>
        <v>8</v>
      </c>
      <c r="H37" s="198"/>
      <c r="I37" s="179"/>
    </row>
    <row r="38" spans="1:10" ht="18.399999999999999" customHeight="1">
      <c r="A38" s="290" t="s">
        <v>118</v>
      </c>
      <c r="B38" s="290"/>
      <c r="C38" s="290"/>
      <c r="D38" s="290"/>
      <c r="E38" s="290"/>
      <c r="F38" s="290"/>
      <c r="G38" s="290"/>
      <c r="H38" s="163"/>
      <c r="I38" s="163"/>
    </row>
    <row r="39" spans="1:10" ht="45">
      <c r="A39" s="203" t="s">
        <v>119</v>
      </c>
      <c r="B39" s="213">
        <v>1</v>
      </c>
      <c r="C39" s="195">
        <v>1</v>
      </c>
      <c r="D39" s="204"/>
      <c r="E39" s="195">
        <v>1</v>
      </c>
      <c r="F39" s="215"/>
      <c r="G39" s="195">
        <v>1</v>
      </c>
      <c r="H39" s="179"/>
      <c r="I39" s="179"/>
    </row>
    <row r="40" spans="1:10">
      <c r="A40" s="203" t="s">
        <v>120</v>
      </c>
      <c r="B40" s="180">
        <v>1</v>
      </c>
      <c r="C40" s="200">
        <v>4</v>
      </c>
      <c r="D40" s="204"/>
      <c r="E40" s="200">
        <v>4</v>
      </c>
      <c r="F40" s="215"/>
      <c r="G40" s="200">
        <v>4</v>
      </c>
      <c r="H40" s="179"/>
      <c r="I40" s="179"/>
    </row>
    <row r="41" spans="1:10">
      <c r="A41" s="203" t="s">
        <v>121</v>
      </c>
      <c r="B41" s="180">
        <v>1</v>
      </c>
      <c r="C41" s="200">
        <v>3</v>
      </c>
      <c r="D41" s="204"/>
      <c r="E41" s="200">
        <v>3</v>
      </c>
      <c r="F41" s="215"/>
      <c r="G41" s="200">
        <v>3</v>
      </c>
      <c r="H41" s="179"/>
      <c r="I41" s="179"/>
    </row>
    <row r="42" spans="1:10" ht="60">
      <c r="A42" s="203" t="s">
        <v>122</v>
      </c>
      <c r="B42" s="180">
        <v>1</v>
      </c>
      <c r="C42" s="200">
        <v>2</v>
      </c>
      <c r="D42" s="204"/>
      <c r="E42" s="200">
        <v>2</v>
      </c>
      <c r="F42" s="215"/>
      <c r="G42" s="200">
        <v>2</v>
      </c>
      <c r="H42" s="179"/>
    </row>
    <row r="43" spans="1:10">
      <c r="A43" s="203" t="s">
        <v>123</v>
      </c>
      <c r="B43" s="180">
        <v>1</v>
      </c>
      <c r="C43" s="200">
        <v>2</v>
      </c>
      <c r="D43" s="204"/>
      <c r="E43" s="200">
        <v>2</v>
      </c>
      <c r="F43" s="215"/>
      <c r="G43" s="200">
        <v>2</v>
      </c>
      <c r="H43" s="179"/>
      <c r="I43" s="179"/>
    </row>
    <row r="44" spans="1:10">
      <c r="A44" s="203" t="s">
        <v>124</v>
      </c>
      <c r="B44" s="180">
        <v>1</v>
      </c>
      <c r="C44" s="200">
        <v>3</v>
      </c>
      <c r="D44" s="204"/>
      <c r="E44" s="200">
        <v>3</v>
      </c>
      <c r="F44" s="215"/>
      <c r="G44" s="200">
        <v>3</v>
      </c>
      <c r="H44" s="179"/>
      <c r="I44" s="179"/>
    </row>
    <row r="45" spans="1:10" ht="30">
      <c r="A45" s="203" t="s">
        <v>125</v>
      </c>
      <c r="B45" s="180">
        <v>0.75</v>
      </c>
      <c r="C45" s="200">
        <v>3</v>
      </c>
      <c r="D45" s="204"/>
      <c r="E45" s="200">
        <v>3</v>
      </c>
      <c r="F45" s="215"/>
      <c r="G45" s="200">
        <v>3</v>
      </c>
      <c r="H45" s="179"/>
      <c r="I45" s="179"/>
      <c r="J45" t="s">
        <v>126</v>
      </c>
    </row>
    <row r="46" spans="1:10">
      <c r="A46" s="203" t="s">
        <v>127</v>
      </c>
      <c r="B46" s="180">
        <v>1</v>
      </c>
      <c r="C46" s="200">
        <v>4</v>
      </c>
      <c r="D46" s="204"/>
      <c r="E46" s="200">
        <v>4</v>
      </c>
      <c r="F46" s="215"/>
      <c r="G46" s="200">
        <v>4</v>
      </c>
      <c r="H46" s="179"/>
      <c r="I46" s="179"/>
    </row>
    <row r="47" spans="1:10" ht="60">
      <c r="A47" s="206" t="s">
        <v>128</v>
      </c>
      <c r="B47" s="180">
        <v>1</v>
      </c>
      <c r="C47" s="181">
        <v>10</v>
      </c>
      <c r="D47" s="204"/>
      <c r="E47" s="181">
        <v>10</v>
      </c>
      <c r="F47" s="215"/>
      <c r="G47" s="181">
        <v>10</v>
      </c>
      <c r="H47" s="179"/>
      <c r="I47" s="179"/>
    </row>
    <row r="48" spans="1:10" ht="30">
      <c r="A48" s="206" t="s">
        <v>129</v>
      </c>
      <c r="B48" s="180">
        <v>1</v>
      </c>
      <c r="C48" s="181">
        <v>6</v>
      </c>
      <c r="D48" s="204"/>
      <c r="E48" s="181">
        <v>6</v>
      </c>
      <c r="F48" s="215"/>
      <c r="G48" s="181">
        <v>6</v>
      </c>
      <c r="H48" s="179"/>
      <c r="I48" s="179"/>
    </row>
    <row r="49" spans="1:10">
      <c r="A49" s="206" t="s">
        <v>130</v>
      </c>
      <c r="B49" s="180">
        <v>1</v>
      </c>
      <c r="C49" s="181">
        <v>3</v>
      </c>
      <c r="D49" s="204"/>
      <c r="E49" s="181">
        <v>3</v>
      </c>
      <c r="F49" s="215"/>
      <c r="G49" s="181">
        <v>3</v>
      </c>
      <c r="H49" s="179"/>
      <c r="I49" s="179"/>
    </row>
    <row r="50" spans="1:10">
      <c r="A50" s="209" t="s">
        <v>94</v>
      </c>
      <c r="B50" s="219">
        <f>SUMPRODUCT(B39:B49,C39:C49)</f>
        <v>40.25</v>
      </c>
      <c r="C50" s="189">
        <f>SUM(C39:C49)</f>
        <v>41</v>
      </c>
      <c r="D50" s="220">
        <f>SUMPRODUCT(D39:D49,E39:E49)</f>
        <v>0</v>
      </c>
      <c r="E50" s="191">
        <f>SUM(E39:E49)</f>
        <v>41</v>
      </c>
      <c r="F50" s="192">
        <f>SUMPRODUCT(F39:F49,G39:G49)</f>
        <v>0</v>
      </c>
      <c r="G50" s="193">
        <f>SUM(G39:G49)</f>
        <v>41</v>
      </c>
      <c r="H50" s="198"/>
      <c r="I50" s="179"/>
    </row>
    <row r="51" spans="1:10" ht="18.399999999999999" customHeight="1">
      <c r="A51" s="290" t="s">
        <v>131</v>
      </c>
      <c r="B51" s="290"/>
      <c r="C51" s="290"/>
      <c r="D51" s="290"/>
      <c r="E51" s="290"/>
      <c r="F51" s="290"/>
      <c r="G51" s="290"/>
      <c r="H51" s="163"/>
      <c r="I51" s="163"/>
    </row>
    <row r="52" spans="1:10" ht="30">
      <c r="A52" s="221" t="s">
        <v>132</v>
      </c>
      <c r="B52" s="213">
        <v>1</v>
      </c>
      <c r="C52" s="222">
        <v>2</v>
      </c>
      <c r="D52" s="223"/>
      <c r="E52" s="222">
        <v>2</v>
      </c>
      <c r="F52" s="217"/>
      <c r="G52" s="222">
        <v>2</v>
      </c>
      <c r="H52" s="198"/>
      <c r="I52" s="179"/>
    </row>
    <row r="53" spans="1:10" ht="30">
      <c r="A53" s="186" t="s">
        <v>133</v>
      </c>
      <c r="B53" s="224">
        <v>1</v>
      </c>
      <c r="C53" s="181">
        <v>2</v>
      </c>
      <c r="D53" s="225"/>
      <c r="E53" s="181">
        <v>2</v>
      </c>
      <c r="F53" s="215"/>
      <c r="G53" s="181">
        <v>2</v>
      </c>
      <c r="H53" s="179"/>
      <c r="I53" s="179"/>
    </row>
    <row r="54" spans="1:10">
      <c r="A54" s="186" t="s">
        <v>134</v>
      </c>
      <c r="B54" s="226">
        <v>1</v>
      </c>
      <c r="C54" s="181">
        <v>1</v>
      </c>
      <c r="D54" s="204"/>
      <c r="E54" s="181">
        <v>1</v>
      </c>
      <c r="F54" s="218"/>
      <c r="G54" s="181">
        <v>1</v>
      </c>
      <c r="H54" s="179"/>
      <c r="I54" s="179"/>
    </row>
    <row r="55" spans="1:10" ht="120">
      <c r="A55" s="186" t="s">
        <v>135</v>
      </c>
      <c r="B55" s="226">
        <v>1</v>
      </c>
      <c r="C55" s="181">
        <v>4</v>
      </c>
      <c r="D55" s="204"/>
      <c r="E55" s="181">
        <v>4</v>
      </c>
      <c r="F55" s="218"/>
      <c r="G55" s="181">
        <v>4</v>
      </c>
      <c r="H55" s="179"/>
      <c r="I55" s="179"/>
    </row>
    <row r="56" spans="1:10" ht="45">
      <c r="A56" s="185" t="s">
        <v>136</v>
      </c>
      <c r="B56" s="282">
        <v>1</v>
      </c>
      <c r="C56" s="200">
        <v>2</v>
      </c>
      <c r="D56" s="227"/>
      <c r="E56" s="200">
        <v>2</v>
      </c>
      <c r="F56" s="228"/>
      <c r="G56" s="200">
        <v>2</v>
      </c>
      <c r="H56" s="229"/>
      <c r="I56" s="179"/>
      <c r="J56" s="1" t="s">
        <v>137</v>
      </c>
    </row>
    <row r="57" spans="1:10">
      <c r="A57" s="230" t="s">
        <v>94</v>
      </c>
      <c r="B57" s="188">
        <f>SUMPRODUCT(B52:B56,C52:C56)</f>
        <v>11</v>
      </c>
      <c r="C57" s="189">
        <f>SUM(C52:C56)</f>
        <v>11</v>
      </c>
      <c r="D57" s="190">
        <f>SUMPRODUCT(D52:D56,E52:E56)</f>
        <v>0</v>
      </c>
      <c r="E57" s="191">
        <f>SUM(E52:E56)</f>
        <v>11</v>
      </c>
      <c r="F57" s="231">
        <f>SUMPRODUCT(F52:F56,G52:G56)</f>
        <v>0</v>
      </c>
      <c r="G57" s="232">
        <f>SUM(G52:G56)</f>
        <v>11</v>
      </c>
      <c r="H57" s="179"/>
      <c r="I57" s="179"/>
    </row>
    <row r="58" spans="1:10" ht="18.399999999999999" customHeight="1">
      <c r="A58" s="290" t="s">
        <v>76</v>
      </c>
      <c r="B58" s="290"/>
      <c r="C58" s="290"/>
      <c r="D58" s="290"/>
      <c r="E58" s="290"/>
      <c r="F58" s="290"/>
      <c r="G58" s="290"/>
      <c r="H58" s="163"/>
      <c r="I58" s="163"/>
    </row>
    <row r="59" spans="1:10">
      <c r="A59" s="233" t="s">
        <v>138</v>
      </c>
      <c r="B59" s="234">
        <f t="shared" ref="B59:G59" si="0">B13+B20+B25+B31+B37+B50+B57</f>
        <v>93.5</v>
      </c>
      <c r="C59" s="195">
        <f t="shared" si="0"/>
        <v>100</v>
      </c>
      <c r="D59" s="235">
        <f t="shared" si="0"/>
        <v>0</v>
      </c>
      <c r="E59" s="236">
        <f t="shared" si="0"/>
        <v>100</v>
      </c>
      <c r="F59" s="237">
        <f t="shared" si="0"/>
        <v>0</v>
      </c>
      <c r="G59" s="238">
        <f t="shared" si="0"/>
        <v>100</v>
      </c>
      <c r="H59" s="229"/>
      <c r="I59" s="179"/>
    </row>
    <row r="60" spans="1:10">
      <c r="A60" s="233" t="s">
        <v>139</v>
      </c>
      <c r="B60" s="291">
        <f>B59/C59</f>
        <v>0.93500000000000005</v>
      </c>
      <c r="C60" s="291"/>
      <c r="D60" s="292">
        <f>D59/E59</f>
        <v>0</v>
      </c>
      <c r="E60" s="292"/>
      <c r="F60" s="293">
        <f>F59/G59</f>
        <v>0</v>
      </c>
      <c r="G60" s="293"/>
      <c r="H60" s="239"/>
      <c r="I60" s="239"/>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abSelected="1" topLeftCell="A15" zoomScale="115" zoomScaleNormal="115" workbookViewId="0">
      <selection activeCell="F16" sqref="F16"/>
    </sheetView>
  </sheetViews>
  <sheetFormatPr defaultRowHeight="15"/>
  <cols>
    <col min="1" max="1" width="73" customWidth="1"/>
    <col min="2" max="4" width="8.5703125" customWidth="1"/>
    <col min="5" max="5" width="11" customWidth="1"/>
    <col min="6" max="6" width="14.140625" customWidth="1"/>
    <col min="7" max="7" width="34.85546875" customWidth="1"/>
    <col min="8" max="1025" width="8.5703125" customWidth="1"/>
  </cols>
  <sheetData>
    <row r="1" spans="1:7" ht="18.75">
      <c r="A1" s="304" t="s">
        <v>80</v>
      </c>
      <c r="B1" s="304"/>
      <c r="C1" s="304"/>
      <c r="D1" s="304"/>
      <c r="E1" s="304"/>
      <c r="F1" s="304"/>
    </row>
    <row r="2" spans="1:7">
      <c r="A2" s="144"/>
      <c r="B2" s="144"/>
      <c r="C2" s="240"/>
      <c r="D2" s="240"/>
      <c r="E2" s="144"/>
      <c r="F2" s="240"/>
    </row>
    <row r="3" spans="1:7" ht="18.75">
      <c r="A3" s="304" t="s">
        <v>51</v>
      </c>
      <c r="B3" s="304"/>
      <c r="C3" s="304"/>
      <c r="D3" s="304"/>
      <c r="E3" s="304"/>
      <c r="F3" s="304"/>
    </row>
    <row r="5" spans="1:7" ht="30">
      <c r="A5" s="305" t="s">
        <v>0</v>
      </c>
      <c r="B5" s="305"/>
      <c r="C5" s="305"/>
      <c r="D5" s="305"/>
      <c r="E5" s="305"/>
      <c r="F5" s="305"/>
      <c r="G5" s="283" t="s">
        <v>140</v>
      </c>
    </row>
    <row r="6" spans="1:7">
      <c r="A6" s="241" t="s">
        <v>52</v>
      </c>
      <c r="B6" s="306" t="s">
        <v>141</v>
      </c>
      <c r="C6" s="306"/>
      <c r="D6" s="306"/>
      <c r="E6" s="306"/>
      <c r="F6" s="306"/>
    </row>
    <row r="7" spans="1:7">
      <c r="A7" s="242" t="s">
        <v>142</v>
      </c>
      <c r="B7" s="243" t="s">
        <v>48</v>
      </c>
      <c r="C7" s="243" t="s">
        <v>143</v>
      </c>
      <c r="D7" s="243" t="s">
        <v>3</v>
      </c>
      <c r="E7" s="243" t="s">
        <v>144</v>
      </c>
      <c r="F7" s="244" t="s">
        <v>82</v>
      </c>
    </row>
    <row r="8" spans="1:7" ht="75">
      <c r="A8" s="245" t="s">
        <v>145</v>
      </c>
      <c r="B8" s="246">
        <v>0.95</v>
      </c>
      <c r="C8" s="246">
        <v>1</v>
      </c>
      <c r="D8" s="246">
        <v>16</v>
      </c>
      <c r="E8" s="246">
        <f t="shared" ref="E8:E17" si="0">B8*C8*D8</f>
        <v>15.2</v>
      </c>
      <c r="F8" s="247" t="s">
        <v>146</v>
      </c>
    </row>
    <row r="9" spans="1:7">
      <c r="A9" s="245" t="s">
        <v>147</v>
      </c>
      <c r="B9" s="246">
        <v>1</v>
      </c>
      <c r="C9" s="246">
        <v>1</v>
      </c>
      <c r="D9" s="246">
        <v>8</v>
      </c>
      <c r="E9" s="246">
        <f t="shared" si="0"/>
        <v>8</v>
      </c>
      <c r="F9" s="247"/>
    </row>
    <row r="10" spans="1:7" ht="105">
      <c r="A10" s="245" t="s">
        <v>148</v>
      </c>
      <c r="B10" s="246">
        <v>0.9</v>
      </c>
      <c r="C10" s="246">
        <v>1</v>
      </c>
      <c r="D10" s="246">
        <v>14</v>
      </c>
      <c r="E10" s="246">
        <f t="shared" si="0"/>
        <v>12.6</v>
      </c>
      <c r="F10" s="247" t="s">
        <v>149</v>
      </c>
    </row>
    <row r="11" spans="1:7" ht="105">
      <c r="A11" s="245" t="s">
        <v>150</v>
      </c>
      <c r="B11" s="246">
        <v>0.9</v>
      </c>
      <c r="C11" s="246">
        <v>1</v>
      </c>
      <c r="D11" s="246">
        <v>12</v>
      </c>
      <c r="E11" s="246">
        <f t="shared" si="0"/>
        <v>10.8</v>
      </c>
      <c r="F11" s="247" t="s">
        <v>151</v>
      </c>
    </row>
    <row r="12" spans="1:7" ht="105">
      <c r="A12" s="245" t="s">
        <v>152</v>
      </c>
      <c r="B12" s="246">
        <v>0.85</v>
      </c>
      <c r="C12" s="246">
        <v>1</v>
      </c>
      <c r="D12" s="246">
        <v>8</v>
      </c>
      <c r="E12" s="246">
        <f t="shared" si="0"/>
        <v>6.8</v>
      </c>
      <c r="F12" s="247" t="s">
        <v>153</v>
      </c>
    </row>
    <row r="13" spans="1:7" ht="45">
      <c r="A13" s="245" t="s">
        <v>154</v>
      </c>
      <c r="B13" s="246">
        <v>0.95</v>
      </c>
      <c r="C13" s="246">
        <v>1</v>
      </c>
      <c r="D13" s="246">
        <v>10</v>
      </c>
      <c r="E13" s="246">
        <f t="shared" si="0"/>
        <v>9.5</v>
      </c>
      <c r="F13" s="247" t="s">
        <v>155</v>
      </c>
    </row>
    <row r="14" spans="1:7" ht="330">
      <c r="A14" s="245" t="s">
        <v>156</v>
      </c>
      <c r="B14" s="246">
        <v>0.9</v>
      </c>
      <c r="C14" s="246">
        <v>1</v>
      </c>
      <c r="D14" s="246">
        <v>10</v>
      </c>
      <c r="E14" s="246">
        <f t="shared" si="0"/>
        <v>9</v>
      </c>
      <c r="F14" s="247" t="s">
        <v>157</v>
      </c>
    </row>
    <row r="15" spans="1:7" ht="330">
      <c r="A15" s="245" t="s">
        <v>158</v>
      </c>
      <c r="B15" s="246">
        <v>0.8</v>
      </c>
      <c r="C15" s="246">
        <v>1</v>
      </c>
      <c r="D15" s="246">
        <v>8</v>
      </c>
      <c r="E15" s="246">
        <f t="shared" si="0"/>
        <v>6.4</v>
      </c>
      <c r="F15" s="247" t="s">
        <v>159</v>
      </c>
    </row>
    <row r="16" spans="1:7" ht="120">
      <c r="A16" s="245" t="s">
        <v>160</v>
      </c>
      <c r="B16" s="246">
        <v>0.9</v>
      </c>
      <c r="C16" s="246">
        <v>1</v>
      </c>
      <c r="D16" s="246">
        <v>8</v>
      </c>
      <c r="E16" s="246">
        <f t="shared" si="0"/>
        <v>7.2</v>
      </c>
      <c r="F16" s="247" t="s">
        <v>161</v>
      </c>
    </row>
    <row r="17" spans="1:6" ht="165">
      <c r="A17" s="245" t="s">
        <v>162</v>
      </c>
      <c r="B17" s="246">
        <v>0.85</v>
      </c>
      <c r="C17" s="246">
        <v>1</v>
      </c>
      <c r="D17" s="246">
        <v>6</v>
      </c>
      <c r="E17" s="246">
        <f t="shared" si="0"/>
        <v>5.0999999999999996</v>
      </c>
      <c r="F17" s="247" t="s">
        <v>163</v>
      </c>
    </row>
    <row r="18" spans="1:6">
      <c r="A18" s="248" t="s">
        <v>164</v>
      </c>
      <c r="B18" s="307"/>
      <c r="C18" s="307"/>
      <c r="D18" s="284">
        <f>SUM(D8:D17)</f>
        <v>100</v>
      </c>
      <c r="E18" s="249">
        <f>SUM(E8:E17)/D18 - E20*D20 - E19*D19</f>
        <v>0.90599999999999992</v>
      </c>
      <c r="F18" s="250"/>
    </row>
    <row r="19" spans="1:6">
      <c r="A19" s="251" t="s">
        <v>165</v>
      </c>
      <c r="D19" s="252">
        <v>0.15</v>
      </c>
    </row>
    <row r="20" spans="1:6">
      <c r="A20" s="251" t="s">
        <v>166</v>
      </c>
      <c r="D20" s="252">
        <v>0.2</v>
      </c>
    </row>
    <row r="21" spans="1:6" ht="23.25" customHeight="1">
      <c r="A21" s="300" t="s">
        <v>1</v>
      </c>
      <c r="B21" s="300"/>
      <c r="C21" s="300"/>
      <c r="D21" s="300"/>
      <c r="E21" s="300"/>
      <c r="F21" s="300"/>
    </row>
    <row r="22" spans="1:6">
      <c r="A22" s="253" t="s">
        <v>52</v>
      </c>
      <c r="B22" s="301"/>
      <c r="C22" s="301"/>
      <c r="D22" s="301"/>
      <c r="E22" s="301"/>
      <c r="F22" s="301"/>
    </row>
    <row r="23" spans="1:6">
      <c r="A23" s="253" t="s">
        <v>142</v>
      </c>
      <c r="B23" s="253" t="s">
        <v>48</v>
      </c>
      <c r="C23" s="253" t="s">
        <v>143</v>
      </c>
      <c r="D23" s="253" t="s">
        <v>3</v>
      </c>
      <c r="E23" s="253" t="s">
        <v>144</v>
      </c>
      <c r="F23" s="254" t="s">
        <v>82</v>
      </c>
    </row>
    <row r="24" spans="1:6" ht="25.5" customHeight="1">
      <c r="A24" s="253" t="s">
        <v>167</v>
      </c>
      <c r="B24" s="255"/>
      <c r="C24" s="255"/>
      <c r="D24" s="253">
        <v>8</v>
      </c>
      <c r="E24" s="253">
        <f t="shared" ref="E24:E34" si="1">B24*C24*D24</f>
        <v>0</v>
      </c>
      <c r="F24" s="254"/>
    </row>
    <row r="25" spans="1:6">
      <c r="A25" s="253" t="s">
        <v>168</v>
      </c>
      <c r="B25" s="255"/>
      <c r="C25" s="255"/>
      <c r="D25" s="253">
        <v>16</v>
      </c>
      <c r="E25" s="253">
        <f t="shared" si="1"/>
        <v>0</v>
      </c>
      <c r="F25" s="254"/>
    </row>
    <row r="26" spans="1:6">
      <c r="A26" s="253" t="s">
        <v>169</v>
      </c>
      <c r="B26" s="255"/>
      <c r="C26" s="255"/>
      <c r="D26" s="253">
        <v>8</v>
      </c>
      <c r="E26" s="253">
        <f t="shared" si="1"/>
        <v>0</v>
      </c>
      <c r="F26" s="254"/>
    </row>
    <row r="27" spans="1:6">
      <c r="A27" s="253" t="s">
        <v>170</v>
      </c>
      <c r="B27" s="255"/>
      <c r="C27" s="255"/>
      <c r="D27" s="253">
        <v>6</v>
      </c>
      <c r="E27" s="253">
        <f t="shared" si="1"/>
        <v>0</v>
      </c>
      <c r="F27" s="254"/>
    </row>
    <row r="28" spans="1:6">
      <c r="A28" s="253" t="s">
        <v>171</v>
      </c>
      <c r="B28" s="255"/>
      <c r="C28" s="255"/>
      <c r="D28" s="253">
        <v>8</v>
      </c>
      <c r="E28" s="253">
        <f t="shared" si="1"/>
        <v>0</v>
      </c>
      <c r="F28" s="254"/>
    </row>
    <row r="29" spans="1:6">
      <c r="A29" s="253" t="s">
        <v>172</v>
      </c>
      <c r="B29" s="255"/>
      <c r="C29" s="255"/>
      <c r="D29" s="253">
        <v>10</v>
      </c>
      <c r="E29" s="253">
        <f t="shared" si="1"/>
        <v>0</v>
      </c>
      <c r="F29" s="254"/>
    </row>
    <row r="30" spans="1:6">
      <c r="A30" s="253" t="s">
        <v>173</v>
      </c>
      <c r="B30" s="255"/>
      <c r="C30" s="255"/>
      <c r="D30" s="253">
        <v>8</v>
      </c>
      <c r="E30" s="253">
        <f t="shared" si="1"/>
        <v>0</v>
      </c>
      <c r="F30" s="254"/>
    </row>
    <row r="31" spans="1:6">
      <c r="A31" s="253" t="s">
        <v>174</v>
      </c>
      <c r="B31" s="255"/>
      <c r="C31" s="255"/>
      <c r="D31" s="253">
        <v>8</v>
      </c>
      <c r="E31" s="253">
        <f t="shared" si="1"/>
        <v>0</v>
      </c>
      <c r="F31" s="254"/>
    </row>
    <row r="32" spans="1:6">
      <c r="A32" s="253" t="s">
        <v>175</v>
      </c>
      <c r="B32" s="255"/>
      <c r="C32" s="255"/>
      <c r="D32" s="253">
        <v>8</v>
      </c>
      <c r="E32" s="253">
        <f t="shared" si="1"/>
        <v>0</v>
      </c>
      <c r="F32" s="254"/>
    </row>
    <row r="33" spans="1:6">
      <c r="A33" s="253" t="s">
        <v>176</v>
      </c>
      <c r="B33" s="255"/>
      <c r="C33" s="255"/>
      <c r="D33" s="253">
        <v>8</v>
      </c>
      <c r="E33" s="253">
        <f t="shared" si="1"/>
        <v>0</v>
      </c>
      <c r="F33" s="254"/>
    </row>
    <row r="34" spans="1:6">
      <c r="A34" s="253" t="s">
        <v>177</v>
      </c>
      <c r="B34" s="255"/>
      <c r="C34" s="255"/>
      <c r="D34" s="253">
        <v>12</v>
      </c>
      <c r="E34" s="253">
        <f t="shared" si="1"/>
        <v>0</v>
      </c>
      <c r="F34" s="254"/>
    </row>
    <row r="35" spans="1:6">
      <c r="A35" s="256" t="s">
        <v>164</v>
      </c>
      <c r="B35" s="256"/>
      <c r="C35" s="257"/>
      <c r="D35" s="257">
        <f>SUM(D24:D34)</f>
        <v>100</v>
      </c>
      <c r="E35" s="258">
        <f>SUM(E24:E34)/D35 -E36*D36 -E37*D37-E38*D38</f>
        <v>0</v>
      </c>
      <c r="F35" s="259"/>
    </row>
    <row r="36" spans="1:6">
      <c r="A36" s="260" t="s">
        <v>165</v>
      </c>
      <c r="C36" s="261"/>
      <c r="D36" s="262">
        <v>0.15</v>
      </c>
    </row>
    <row r="37" spans="1:6">
      <c r="A37" s="260" t="s">
        <v>166</v>
      </c>
      <c r="D37" s="263">
        <v>0.2</v>
      </c>
    </row>
    <row r="38" spans="1:6">
      <c r="A38" s="260" t="s">
        <v>178</v>
      </c>
      <c r="D38" s="264">
        <v>0.05</v>
      </c>
    </row>
    <row r="39" spans="1:6" ht="23.25">
      <c r="A39" s="302" t="s">
        <v>2</v>
      </c>
      <c r="B39" s="302"/>
      <c r="C39" s="302"/>
      <c r="D39" s="302"/>
      <c r="E39" s="302"/>
      <c r="F39" s="302"/>
    </row>
    <row r="40" spans="1:6">
      <c r="A40" s="265" t="s">
        <v>52</v>
      </c>
      <c r="B40" s="303"/>
      <c r="C40" s="303"/>
      <c r="D40" s="303"/>
      <c r="E40" s="303"/>
      <c r="F40" s="303"/>
    </row>
    <row r="41" spans="1:6">
      <c r="A41" s="266" t="s">
        <v>142</v>
      </c>
      <c r="B41" s="267" t="s">
        <v>48</v>
      </c>
      <c r="C41" s="267" t="s">
        <v>143</v>
      </c>
      <c r="D41" s="267" t="s">
        <v>3</v>
      </c>
      <c r="E41" s="267" t="s">
        <v>144</v>
      </c>
      <c r="F41" s="268" t="s">
        <v>82</v>
      </c>
    </row>
    <row r="42" spans="1:6">
      <c r="A42" s="269" t="s">
        <v>179</v>
      </c>
      <c r="B42" s="270"/>
      <c r="C42" s="270"/>
      <c r="D42" s="270">
        <v>12</v>
      </c>
      <c r="E42" s="270">
        <f t="shared" ref="E42:E51" si="2">B42*C42*D42</f>
        <v>0</v>
      </c>
      <c r="F42" s="268"/>
    </row>
    <row r="43" spans="1:6">
      <c r="A43" s="269" t="s">
        <v>180</v>
      </c>
      <c r="B43" s="270"/>
      <c r="C43" s="270"/>
      <c r="D43" s="270">
        <v>16</v>
      </c>
      <c r="E43" s="270">
        <f t="shared" si="2"/>
        <v>0</v>
      </c>
      <c r="F43" s="268"/>
    </row>
    <row r="44" spans="1:6">
      <c r="A44" s="269" t="s">
        <v>181</v>
      </c>
      <c r="B44" s="270"/>
      <c r="C44" s="270"/>
      <c r="D44" s="270">
        <v>8</v>
      </c>
      <c r="E44" s="270">
        <f t="shared" si="2"/>
        <v>0</v>
      </c>
      <c r="F44" s="271"/>
    </row>
    <row r="45" spans="1:6">
      <c r="A45" s="269" t="s">
        <v>182</v>
      </c>
      <c r="B45" s="270"/>
      <c r="C45" s="270"/>
      <c r="D45" s="270">
        <v>12</v>
      </c>
      <c r="E45" s="270">
        <f t="shared" si="2"/>
        <v>0</v>
      </c>
      <c r="F45" s="268"/>
    </row>
    <row r="46" spans="1:6">
      <c r="A46" s="269" t="s">
        <v>183</v>
      </c>
      <c r="B46" s="270"/>
      <c r="C46" s="270"/>
      <c r="D46" s="270">
        <v>10</v>
      </c>
      <c r="E46" s="270">
        <f t="shared" si="2"/>
        <v>0</v>
      </c>
      <c r="F46" s="268"/>
    </row>
    <row r="47" spans="1:6">
      <c r="A47" s="269" t="s">
        <v>184</v>
      </c>
      <c r="B47" s="270"/>
      <c r="C47" s="270"/>
      <c r="D47" s="270">
        <v>14</v>
      </c>
      <c r="E47" s="270">
        <f t="shared" si="2"/>
        <v>0</v>
      </c>
      <c r="F47" s="268"/>
    </row>
    <row r="48" spans="1:6">
      <c r="A48" s="272" t="s">
        <v>185</v>
      </c>
      <c r="B48" s="270"/>
      <c r="C48" s="270"/>
      <c r="D48" s="273">
        <v>6</v>
      </c>
      <c r="E48" s="270">
        <f t="shared" si="2"/>
        <v>0</v>
      </c>
      <c r="F48" s="274"/>
    </row>
    <row r="49" spans="1:6">
      <c r="A49" s="272" t="s">
        <v>186</v>
      </c>
      <c r="B49" s="270"/>
      <c r="C49" s="270"/>
      <c r="D49" s="273">
        <v>8</v>
      </c>
      <c r="E49" s="270">
        <f t="shared" si="2"/>
        <v>0</v>
      </c>
      <c r="F49" s="274"/>
    </row>
    <row r="50" spans="1:6">
      <c r="A50" s="272" t="s">
        <v>187</v>
      </c>
      <c r="B50" s="270"/>
      <c r="C50" s="270"/>
      <c r="D50" s="273">
        <v>6</v>
      </c>
      <c r="E50" s="270">
        <f t="shared" si="2"/>
        <v>0</v>
      </c>
      <c r="F50" s="274"/>
    </row>
    <row r="51" spans="1:6">
      <c r="A51" s="272" t="s">
        <v>188</v>
      </c>
      <c r="B51" s="270"/>
      <c r="C51" s="270"/>
      <c r="D51" s="273">
        <v>8</v>
      </c>
      <c r="E51" s="270">
        <f t="shared" si="2"/>
        <v>0</v>
      </c>
      <c r="F51" s="274"/>
    </row>
    <row r="52" spans="1:6">
      <c r="A52" s="275" t="s">
        <v>164</v>
      </c>
      <c r="B52" s="276"/>
      <c r="C52" s="276"/>
      <c r="D52" s="277">
        <f>SUM(D42:D51)</f>
        <v>100</v>
      </c>
      <c r="E52" s="278">
        <f>SUM(E42:E51)/D52 - D53*E53  - D54*E54 - D55*E55</f>
        <v>0</v>
      </c>
      <c r="F52" s="279"/>
    </row>
    <row r="53" spans="1:6">
      <c r="A53" s="280" t="s">
        <v>165</v>
      </c>
      <c r="D53" s="263">
        <v>0.15</v>
      </c>
    </row>
    <row r="54" spans="1:6">
      <c r="A54" s="280" t="s">
        <v>166</v>
      </c>
      <c r="D54" s="263">
        <v>0.2</v>
      </c>
    </row>
    <row r="55" spans="1:6">
      <c r="A55" s="281" t="s">
        <v>178</v>
      </c>
      <c r="D55" s="264">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189</v>
      </c>
      <c r="B4" s="59"/>
      <c r="C4" s="60"/>
      <c r="D4" s="61"/>
      <c r="E4" s="62"/>
      <c r="F4" s="63"/>
      <c r="G4" s="64">
        <v>6</v>
      </c>
    </row>
    <row r="5" spans="1:7" ht="30">
      <c r="A5" s="65" t="s">
        <v>12</v>
      </c>
      <c r="B5" s="66"/>
      <c r="C5" s="67"/>
      <c r="D5" s="68"/>
      <c r="E5" s="69"/>
      <c r="F5" s="70"/>
      <c r="G5" s="71">
        <v>3</v>
      </c>
    </row>
    <row r="6" spans="1:7" ht="30">
      <c r="A6" s="65" t="s">
        <v>190</v>
      </c>
      <c r="B6" s="66"/>
      <c r="C6" s="67"/>
      <c r="D6" s="68"/>
      <c r="E6" s="69"/>
      <c r="F6" s="70"/>
      <c r="G6" s="71">
        <v>2</v>
      </c>
    </row>
    <row r="7" spans="1:7">
      <c r="A7" s="65" t="s">
        <v>191</v>
      </c>
      <c r="B7" s="66"/>
      <c r="C7" s="67"/>
      <c r="D7" s="68"/>
      <c r="E7" s="69"/>
      <c r="F7" s="70"/>
      <c r="G7" s="71">
        <v>4</v>
      </c>
    </row>
    <row r="8" spans="1:7" ht="30">
      <c r="A8" s="65" t="s">
        <v>192</v>
      </c>
      <c r="B8" s="66"/>
      <c r="C8" s="67"/>
      <c r="D8" s="68"/>
      <c r="E8" s="69"/>
      <c r="F8" s="70"/>
      <c r="G8" s="71">
        <v>3</v>
      </c>
    </row>
    <row r="9" spans="1:7">
      <c r="A9" s="65" t="s">
        <v>193</v>
      </c>
      <c r="B9" s="66"/>
      <c r="C9" s="67"/>
      <c r="D9" s="68"/>
      <c r="E9" s="69"/>
      <c r="F9" s="70"/>
      <c r="G9" s="71">
        <v>3</v>
      </c>
    </row>
    <row r="10" spans="1:7" ht="30">
      <c r="A10" s="65" t="s">
        <v>194</v>
      </c>
      <c r="B10" s="66"/>
      <c r="C10" s="67"/>
      <c r="D10" s="68"/>
      <c r="E10" s="69"/>
      <c r="F10" s="70"/>
      <c r="G10" s="71">
        <v>3</v>
      </c>
    </row>
    <row r="11" spans="1:7" ht="30">
      <c r="A11" s="65" t="s">
        <v>195</v>
      </c>
      <c r="B11" s="66"/>
      <c r="C11" s="67"/>
      <c r="D11" s="68"/>
      <c r="E11" s="69"/>
      <c r="F11" s="70"/>
      <c r="G11" s="71">
        <v>3</v>
      </c>
    </row>
    <row r="12" spans="1:7">
      <c r="A12" s="65" t="s">
        <v>196</v>
      </c>
      <c r="B12" s="66"/>
      <c r="C12" s="67"/>
      <c r="D12" s="68"/>
      <c r="E12" s="69"/>
      <c r="F12" s="70"/>
      <c r="G12" s="71">
        <v>2</v>
      </c>
    </row>
    <row r="13" spans="1:7" ht="30">
      <c r="A13" s="65" t="s">
        <v>197</v>
      </c>
      <c r="B13" s="66"/>
      <c r="C13" s="67"/>
      <c r="D13" s="68"/>
      <c r="E13" s="69"/>
      <c r="F13" s="70"/>
      <c r="G13" s="71">
        <v>5</v>
      </c>
    </row>
    <row r="14" spans="1:7">
      <c r="A14" s="65" t="s">
        <v>198</v>
      </c>
      <c r="B14" s="66"/>
      <c r="C14" s="67"/>
      <c r="D14" s="68"/>
      <c r="E14" s="69"/>
      <c r="F14" s="70"/>
      <c r="G14" s="71">
        <v>2</v>
      </c>
    </row>
    <row r="15" spans="1:7">
      <c r="A15" s="65" t="s">
        <v>199</v>
      </c>
      <c r="B15" s="66"/>
      <c r="C15" s="67"/>
      <c r="D15" s="68"/>
      <c r="E15" s="69"/>
      <c r="F15" s="70"/>
      <c r="G15" s="71">
        <v>3</v>
      </c>
    </row>
    <row r="16" spans="1:7">
      <c r="A16" s="65" t="s">
        <v>200</v>
      </c>
      <c r="B16" s="66"/>
      <c r="C16" s="67"/>
      <c r="D16" s="68"/>
      <c r="E16" s="69"/>
      <c r="F16" s="70"/>
      <c r="G16" s="71">
        <v>1</v>
      </c>
    </row>
    <row r="17" spans="1:7">
      <c r="A17" s="65" t="s">
        <v>201</v>
      </c>
      <c r="B17" s="66"/>
      <c r="C17" s="67"/>
      <c r="D17" s="68"/>
      <c r="E17" s="69"/>
      <c r="F17" s="70"/>
      <c r="G17" s="71">
        <v>3</v>
      </c>
    </row>
    <row r="18" spans="1:7" ht="30">
      <c r="A18" s="65" t="s">
        <v>202</v>
      </c>
      <c r="B18" s="66"/>
      <c r="C18" s="67"/>
      <c r="D18" s="68"/>
      <c r="E18" s="69"/>
      <c r="F18" s="70"/>
      <c r="G18" s="71">
        <v>2</v>
      </c>
    </row>
    <row r="19" spans="1:7">
      <c r="A19" s="65" t="s">
        <v>203</v>
      </c>
      <c r="B19" s="66"/>
      <c r="C19" s="67"/>
      <c r="D19" s="68"/>
      <c r="E19" s="69"/>
      <c r="F19" s="70"/>
      <c r="G19" s="71">
        <v>1</v>
      </c>
    </row>
    <row r="20" spans="1:7">
      <c r="A20" s="65" t="s">
        <v>204</v>
      </c>
      <c r="B20" s="66"/>
      <c r="C20" s="67"/>
      <c r="D20" s="68"/>
      <c r="E20" s="69"/>
      <c r="F20" s="70"/>
      <c r="G20" s="71">
        <v>2</v>
      </c>
    </row>
    <row r="21" spans="1:7" ht="45">
      <c r="A21" s="65" t="s">
        <v>205</v>
      </c>
      <c r="B21" s="66"/>
      <c r="C21" s="67"/>
      <c r="D21" s="68"/>
      <c r="E21" s="69"/>
      <c r="F21" s="70"/>
      <c r="G21" s="71">
        <v>3</v>
      </c>
    </row>
    <row r="22" spans="1:7">
      <c r="A22" s="65" t="s">
        <v>206</v>
      </c>
      <c r="B22" s="66"/>
      <c r="C22" s="67"/>
      <c r="D22" s="68"/>
      <c r="E22" s="69"/>
      <c r="F22" s="70"/>
      <c r="G22" s="71">
        <v>1</v>
      </c>
    </row>
    <row r="23" spans="1:7" ht="30">
      <c r="A23" s="65" t="s">
        <v>207</v>
      </c>
      <c r="B23" s="66"/>
      <c r="C23" s="67"/>
      <c r="D23" s="68"/>
      <c r="E23" s="69"/>
      <c r="F23" s="70"/>
      <c r="G23" s="71">
        <v>3</v>
      </c>
    </row>
    <row r="24" spans="1:7">
      <c r="A24" s="65" t="s">
        <v>208</v>
      </c>
      <c r="B24" s="66"/>
      <c r="C24" s="67"/>
      <c r="D24" s="68"/>
      <c r="E24" s="69"/>
      <c r="F24" s="70"/>
      <c r="G24" s="71">
        <v>1</v>
      </c>
    </row>
    <row r="25" spans="1:7">
      <c r="A25" s="65" t="s">
        <v>209</v>
      </c>
      <c r="B25" s="66"/>
      <c r="C25" s="67"/>
      <c r="D25" s="68"/>
      <c r="E25" s="69"/>
      <c r="F25" s="70"/>
      <c r="G25" s="71">
        <v>1</v>
      </c>
    </row>
    <row r="26" spans="1:7" ht="30">
      <c r="A26" s="65" t="s">
        <v>210</v>
      </c>
      <c r="B26" s="66"/>
      <c r="C26" s="67"/>
      <c r="D26" s="68"/>
      <c r="E26" s="69"/>
      <c r="F26" s="70"/>
      <c r="G26" s="71">
        <v>2</v>
      </c>
    </row>
    <row r="27" spans="1:7" ht="30">
      <c r="A27" s="72" t="s">
        <v>211</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212</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William Bergeron-Drouin</cp:lastModifiedBy>
  <cp:revision>2</cp:revision>
  <dcterms:created xsi:type="dcterms:W3CDTF">2006-09-16T00:00:00Z</dcterms:created>
  <dcterms:modified xsi:type="dcterms:W3CDTF">2021-03-03T01:12:11Z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