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elong2\OneDrive - University of Nebraska-Lincoln\Projects in progress\Chlorella virus cyclops\Virovory\"/>
    </mc:Choice>
  </mc:AlternateContent>
  <bookViews>
    <workbookView xWindow="0" yWindow="0" windowWidth="23040" windowHeight="8328" activeTab="2"/>
  </bookViews>
  <sheets>
    <sheet name="Plaque assay raw" sheetId="1" r:id="rId1"/>
    <sheet name="Plaque assay" sheetId="4" r:id="rId2"/>
    <sheet name="cou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3" l="1"/>
  <c r="R20" i="3"/>
  <c r="R15" i="3"/>
  <c r="R14" i="3"/>
  <c r="O15" i="3"/>
  <c r="O16" i="3"/>
  <c r="O17" i="3"/>
  <c r="O18" i="3"/>
  <c r="O19" i="3"/>
  <c r="O20" i="3"/>
  <c r="O21" i="3"/>
  <c r="O22" i="3"/>
  <c r="O23" i="3"/>
  <c r="O24" i="3"/>
  <c r="O25" i="3"/>
  <c r="O14" i="3"/>
  <c r="V11" i="1"/>
  <c r="V15" i="1"/>
  <c r="E8" i="4" l="1"/>
  <c r="T11" i="1"/>
  <c r="T15" i="1"/>
  <c r="O12" i="1"/>
  <c r="N12" i="1"/>
  <c r="O11" i="1"/>
  <c r="N11" i="1"/>
  <c r="E2" i="4"/>
  <c r="E9" i="4"/>
  <c r="E3" i="4"/>
  <c r="E10" i="4"/>
  <c r="E4" i="4"/>
  <c r="E11" i="4"/>
  <c r="E5" i="4"/>
  <c r="E12" i="4"/>
  <c r="E6" i="4"/>
  <c r="E13" i="4"/>
  <c r="E7" i="4"/>
  <c r="O23" i="1"/>
  <c r="N23" i="1"/>
  <c r="O22" i="1"/>
  <c r="N22" i="1"/>
  <c r="T22" i="1" s="1"/>
  <c r="N32" i="1"/>
  <c r="O32" i="1"/>
  <c r="O31" i="1"/>
  <c r="N31" i="1"/>
  <c r="O39" i="1"/>
  <c r="N39" i="1"/>
  <c r="O38" i="1"/>
  <c r="N38" i="1"/>
  <c r="T38" i="1" s="1"/>
  <c r="O46" i="1"/>
  <c r="N46" i="1"/>
  <c r="T45" i="1"/>
  <c r="O45" i="1"/>
  <c r="N45" i="1"/>
  <c r="O53" i="1"/>
  <c r="N53" i="1"/>
  <c r="T52" i="1"/>
  <c r="O52" i="1"/>
  <c r="N52" i="1"/>
  <c r="N60" i="1"/>
  <c r="O61" i="1"/>
  <c r="N61" i="1"/>
  <c r="O60" i="1"/>
  <c r="T60" i="1"/>
  <c r="O58" i="1"/>
  <c r="N58" i="1"/>
  <c r="O57" i="1"/>
  <c r="N57" i="1"/>
  <c r="T57" i="1" s="1"/>
  <c r="O50" i="1"/>
  <c r="N50" i="1"/>
  <c r="O49" i="1"/>
  <c r="N49" i="1"/>
  <c r="T49" i="1" s="1"/>
  <c r="O43" i="1"/>
  <c r="N43" i="1"/>
  <c r="O42" i="1"/>
  <c r="N42" i="1"/>
  <c r="T42" i="1" s="1"/>
  <c r="O36" i="1"/>
  <c r="N36" i="1"/>
  <c r="O35" i="1"/>
  <c r="N35" i="1"/>
  <c r="T35" i="1" s="1"/>
  <c r="O28" i="1"/>
  <c r="N28" i="1"/>
  <c r="O27" i="1"/>
  <c r="N27" i="1"/>
  <c r="T27" i="1" s="1"/>
  <c r="T19" i="1"/>
  <c r="N20" i="1"/>
  <c r="O20" i="1"/>
  <c r="O19" i="1"/>
  <c r="N19" i="1"/>
  <c r="N16" i="1"/>
  <c r="O16" i="1"/>
  <c r="O15" i="1"/>
  <c r="N15" i="1"/>
  <c r="T31" i="1" l="1"/>
</calcChain>
</file>

<file path=xl/sharedStrings.xml><?xml version="1.0" encoding="utf-8"?>
<sst xmlns="http://schemas.openxmlformats.org/spreadsheetml/2006/main" count="292" uniqueCount="60">
  <si>
    <t>Treatment</t>
  </si>
  <si>
    <t>Dilution</t>
  </si>
  <si>
    <t>TMTC</t>
  </si>
  <si>
    <t>a</t>
  </si>
  <si>
    <t>b</t>
  </si>
  <si>
    <t>Day 0</t>
  </si>
  <si>
    <t>Date</t>
  </si>
  <si>
    <t>S(rw)stock v.</t>
  </si>
  <si>
    <t>5/6//2022</t>
  </si>
  <si>
    <t>Direct</t>
  </si>
  <si>
    <t>Start HAZT stock</t>
  </si>
  <si>
    <t>Day 1</t>
  </si>
  <si>
    <t>H1V1</t>
  </si>
  <si>
    <t>Day 2</t>
  </si>
  <si>
    <t>PB2V2</t>
  </si>
  <si>
    <t>H2V2</t>
  </si>
  <si>
    <t>Day 3</t>
  </si>
  <si>
    <t>PB3V3</t>
  </si>
  <si>
    <t>H3V3</t>
  </si>
  <si>
    <t>Day 4</t>
  </si>
  <si>
    <t>PB4V4</t>
  </si>
  <si>
    <t>H4V4</t>
  </si>
  <si>
    <t>Day 5</t>
  </si>
  <si>
    <t>PB5V5</t>
  </si>
  <si>
    <t>H5V5</t>
  </si>
  <si>
    <t>Day 6</t>
  </si>
  <si>
    <t>PB6V6</t>
  </si>
  <si>
    <t>H6V6</t>
  </si>
  <si>
    <t>Start (PB) stock</t>
  </si>
  <si>
    <t>PB1V1</t>
  </si>
  <si>
    <t>Dish</t>
  </si>
  <si>
    <t>Species</t>
  </si>
  <si>
    <t>Start Date</t>
  </si>
  <si>
    <t>Start Time</t>
  </si>
  <si>
    <t>Starting #</t>
  </si>
  <si>
    <t>Added Volume (uL)</t>
  </si>
  <si>
    <t>Count 1 Date</t>
  </si>
  <si>
    <t>Count 1 Time</t>
  </si>
  <si>
    <t>Count 1 #</t>
  </si>
  <si>
    <t>Count 2 Date</t>
  </si>
  <si>
    <t>Count 2 Time</t>
  </si>
  <si>
    <t>Count 2 #</t>
  </si>
  <si>
    <t>V</t>
  </si>
  <si>
    <t>Paramecium bursaria</t>
  </si>
  <si>
    <t>NV</t>
  </si>
  <si>
    <t>Halteria</t>
  </si>
  <si>
    <t>PFUs</t>
  </si>
  <si>
    <t>PFUs per mL</t>
  </si>
  <si>
    <t xml:space="preserve">dilution </t>
  </si>
  <si>
    <t>Rep</t>
  </si>
  <si>
    <t>Average</t>
  </si>
  <si>
    <t>Start</t>
  </si>
  <si>
    <t>Reduction</t>
  </si>
  <si>
    <t>Stock Halteria</t>
  </si>
  <si>
    <t>Stock Paramecium</t>
  </si>
  <si>
    <t>Stock virus</t>
  </si>
  <si>
    <t>Starting concentration for Paramecium trials</t>
  </si>
  <si>
    <t>Starting concentration for Halteria trials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</si>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</sst>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2" fillId="0" borderId="4" xfId="0" applyFont="1" applyBorder="1" applyAlignment="1">
      <alignment horizontal="right"/>
    </xf>
    <xf numFmtId="20" fontId="0" fillId="0" borderId="0" xfId="0" applyNumberFormat="1"/>
    <xf numFmtId="0" fontId="1" fillId="0" borderId="0" xfId="0" applyFont="1" applyFill="1" applyBorder="1" applyAlignment="1">
      <alignment horizontal="center"/>
    </xf>
    <xf numFmtId="1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42</xdr:row>
      <xdr:rowOff>171450</xdr:rowOff>
    </xdr:from>
    <xdr:to>
      <xdr:col>4</xdr:col>
      <xdr:colOff>0</xdr:colOff>
      <xdr:row>54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846A043-A191-55A8-2AE1-C36E0EFD11D7}"/>
            </a:ext>
          </a:extLst>
        </xdr:cNvPr>
        <xdr:cNvCxnSpPr/>
      </xdr:nvCxnSpPr>
      <xdr:spPr>
        <a:xfrm flipH="1">
          <a:off x="2952750" y="8362950"/>
          <a:ext cx="9525" cy="22669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44</xdr:row>
      <xdr:rowOff>180975</xdr:rowOff>
    </xdr:from>
    <xdr:to>
      <xdr:col>6</xdr:col>
      <xdr:colOff>9525</xdr:colOff>
      <xdr:row>56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4547433-C219-6CFB-FA79-D0E57A2D0103}"/>
            </a:ext>
          </a:extLst>
        </xdr:cNvPr>
        <xdr:cNvCxnSpPr/>
      </xdr:nvCxnSpPr>
      <xdr:spPr>
        <a:xfrm>
          <a:off x="4457700" y="8753475"/>
          <a:ext cx="9525" cy="21145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57150</xdr:rowOff>
    </xdr:from>
    <xdr:to>
      <xdr:col>8</xdr:col>
      <xdr:colOff>19050</xdr:colOff>
      <xdr:row>55</xdr:row>
      <xdr:rowOff>161925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E983F2A-8C8D-671B-C09A-CB515388BB3B}"/>
            </a:ext>
          </a:extLst>
        </xdr:cNvPr>
        <xdr:cNvCxnSpPr/>
      </xdr:nvCxnSpPr>
      <xdr:spPr>
        <a:xfrm>
          <a:off x="5638800" y="8820150"/>
          <a:ext cx="19050" cy="20097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45</xdr:row>
      <xdr:rowOff>9525</xdr:rowOff>
    </xdr:from>
    <xdr:to>
      <xdr:col>10</xdr:col>
      <xdr:colOff>9525</xdr:colOff>
      <xdr:row>56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3EC6431-B30E-B1AD-4B47-B08265CCC673}"/>
            </a:ext>
          </a:extLst>
        </xdr:cNvPr>
        <xdr:cNvCxnSpPr/>
      </xdr:nvCxnSpPr>
      <xdr:spPr>
        <a:xfrm>
          <a:off x="6810375" y="8772525"/>
          <a:ext cx="19050" cy="2095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0</xdr:rowOff>
    </xdr:from>
    <xdr:to>
      <xdr:col>12</xdr:col>
      <xdr:colOff>9525</xdr:colOff>
      <xdr:row>56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FE4970C-CAC6-8A10-EC6E-9CA36D8A615F}"/>
            </a:ext>
          </a:extLst>
        </xdr:cNvPr>
        <xdr:cNvCxnSpPr/>
      </xdr:nvCxnSpPr>
      <xdr:spPr>
        <a:xfrm>
          <a:off x="8001000" y="8763000"/>
          <a:ext cx="9525" cy="21050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54</xdr:row>
      <xdr:rowOff>142875</xdr:rowOff>
    </xdr:from>
    <xdr:to>
      <xdr:col>4</xdr:col>
      <xdr:colOff>0</xdr:colOff>
      <xdr:row>61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87534A3-EE90-E080-6C5B-DB6298E3723A}"/>
            </a:ext>
          </a:extLst>
        </xdr:cNvPr>
        <xdr:cNvCxnSpPr/>
      </xdr:nvCxnSpPr>
      <xdr:spPr>
        <a:xfrm>
          <a:off x="2952750" y="10620375"/>
          <a:ext cx="9525" cy="13620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55</xdr:row>
      <xdr:rowOff>85725</xdr:rowOff>
    </xdr:from>
    <xdr:to>
      <xdr:col>6</xdr:col>
      <xdr:colOff>9525</xdr:colOff>
      <xdr:row>62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3443730-3957-4BEA-AA8B-2C8A062E6E32}"/>
            </a:ext>
          </a:extLst>
        </xdr:cNvPr>
        <xdr:cNvCxnSpPr/>
      </xdr:nvCxnSpPr>
      <xdr:spPr>
        <a:xfrm>
          <a:off x="4457700" y="10753725"/>
          <a:ext cx="9525" cy="13620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54</xdr:row>
      <xdr:rowOff>133350</xdr:rowOff>
    </xdr:from>
    <xdr:to>
      <xdr:col>8</xdr:col>
      <xdr:colOff>19050</xdr:colOff>
      <xdr:row>61</xdr:row>
      <xdr:rowOff>161925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22E37ABD-EEC2-417B-834C-9EDED47B2688}"/>
            </a:ext>
          </a:extLst>
        </xdr:cNvPr>
        <xdr:cNvCxnSpPr/>
      </xdr:nvCxnSpPr>
      <xdr:spPr>
        <a:xfrm>
          <a:off x="5648325" y="10610850"/>
          <a:ext cx="9525" cy="13620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55</xdr:row>
      <xdr:rowOff>161925</xdr:rowOff>
    </xdr:from>
    <xdr:to>
      <xdr:col>10</xdr:col>
      <xdr:colOff>19050</xdr:colOff>
      <xdr:row>63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4DB95F7-549A-44B0-94CA-9FA2B4846230}"/>
            </a:ext>
          </a:extLst>
        </xdr:cNvPr>
        <xdr:cNvCxnSpPr/>
      </xdr:nvCxnSpPr>
      <xdr:spPr>
        <a:xfrm>
          <a:off x="6829425" y="10829925"/>
          <a:ext cx="9525" cy="13620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B1" workbookViewId="0">
      <selection activeCell="V12" sqref="V12"/>
    </sheetView>
  </sheetViews>
  <sheetFormatPr defaultRowHeight="14.4" x14ac:dyDescent="0.3"/>
  <cols>
    <col min="1" max="1" width="16.44140625" customWidth="1"/>
    <col min="2" max="2" width="10.33203125" customWidth="1"/>
    <col min="3" max="4" width="8.88671875" style="5"/>
    <col min="5" max="5" width="13.5546875" style="5" customWidth="1"/>
    <col min="6" max="12" width="8.88671875" style="5"/>
    <col min="19" max="19" width="18.33203125" bestFit="1" customWidth="1"/>
  </cols>
  <sheetData>
    <row r="1" spans="1:22" ht="21" customHeight="1" thickBot="1" x14ac:dyDescent="0.35">
      <c r="A1" s="2"/>
      <c r="B1" s="2"/>
      <c r="C1" s="27" t="s">
        <v>1</v>
      </c>
      <c r="D1" s="27"/>
      <c r="E1" s="27"/>
      <c r="F1" s="27"/>
      <c r="G1" s="27"/>
      <c r="H1" s="27"/>
      <c r="I1" s="27"/>
      <c r="J1" s="27"/>
      <c r="K1" s="27"/>
      <c r="L1" s="27"/>
      <c r="M1" s="1"/>
    </row>
    <row r="2" spans="1:22" ht="18.899999999999999" customHeight="1" thickBot="1" x14ac:dyDescent="0.35">
      <c r="A2" s="14" t="s">
        <v>0</v>
      </c>
      <c r="B2" s="14" t="s">
        <v>6</v>
      </c>
      <c r="C2" s="28" t="s">
        <v>9</v>
      </c>
      <c r="D2" s="29"/>
      <c r="E2" s="28">
        <v>1</v>
      </c>
      <c r="F2" s="29"/>
      <c r="G2" s="28">
        <v>2</v>
      </c>
      <c r="H2" s="29"/>
      <c r="I2" s="28">
        <v>3</v>
      </c>
      <c r="J2" s="29"/>
      <c r="K2" s="28">
        <v>4</v>
      </c>
      <c r="L2" s="29"/>
      <c r="M2" s="13"/>
      <c r="N2" s="1"/>
    </row>
    <row r="3" spans="1:22" ht="20.399999999999999" customHeight="1" thickBot="1" x14ac:dyDescent="0.35">
      <c r="A3" s="3"/>
      <c r="B3" s="3"/>
      <c r="C3" s="15"/>
      <c r="D3" s="16"/>
      <c r="E3" s="17" t="s">
        <v>3</v>
      </c>
      <c r="F3" s="16" t="s">
        <v>4</v>
      </c>
      <c r="G3" s="17" t="s">
        <v>3</v>
      </c>
      <c r="H3" s="18" t="s">
        <v>4</v>
      </c>
      <c r="I3" s="15" t="s">
        <v>3</v>
      </c>
      <c r="J3" s="18" t="s">
        <v>4</v>
      </c>
      <c r="K3" s="15" t="s">
        <v>3</v>
      </c>
      <c r="L3" s="18" t="s">
        <v>4</v>
      </c>
      <c r="M3" s="1"/>
      <c r="N3" s="24" t="s">
        <v>47</v>
      </c>
      <c r="P3" s="24" t="s">
        <v>48</v>
      </c>
    </row>
    <row r="4" spans="1:22" x14ac:dyDescent="0.3">
      <c r="B4" s="1"/>
      <c r="C4" s="8"/>
      <c r="D4" s="4"/>
      <c r="E4" s="10"/>
      <c r="F4" s="4"/>
      <c r="G4" s="8"/>
      <c r="H4" s="9"/>
      <c r="I4" s="8"/>
      <c r="J4" s="9"/>
      <c r="K4" s="8"/>
      <c r="L4" s="9"/>
      <c r="M4" s="13"/>
      <c r="N4" s="1"/>
    </row>
    <row r="5" spans="1:22" x14ac:dyDescent="0.3">
      <c r="A5" s="1" t="s">
        <v>5</v>
      </c>
      <c r="C5" s="8"/>
      <c r="D5" s="9"/>
      <c r="E5" s="12"/>
      <c r="F5" s="9"/>
      <c r="G5" s="8"/>
      <c r="H5" s="9"/>
      <c r="J5" s="6"/>
      <c r="L5" s="6"/>
      <c r="M5" s="1"/>
      <c r="N5" s="1"/>
    </row>
    <row r="6" spans="1:22" x14ac:dyDescent="0.3">
      <c r="A6" s="1"/>
      <c r="C6" s="8"/>
      <c r="D6" s="9"/>
      <c r="E6" s="12"/>
      <c r="F6" s="9"/>
      <c r="G6" s="8"/>
      <c r="H6" s="9"/>
      <c r="I6" s="8"/>
      <c r="J6" s="9"/>
      <c r="K6" s="8"/>
      <c r="L6" s="9"/>
      <c r="M6" s="1"/>
      <c r="N6" s="1"/>
    </row>
    <row r="7" spans="1:22" x14ac:dyDescent="0.3">
      <c r="A7" t="s">
        <v>7</v>
      </c>
      <c r="B7" s="19" t="s">
        <v>8</v>
      </c>
      <c r="C7" s="5" t="s">
        <v>2</v>
      </c>
      <c r="D7" s="6"/>
      <c r="E7" s="11" t="s">
        <v>2</v>
      </c>
      <c r="F7" s="6" t="s">
        <v>2</v>
      </c>
      <c r="G7" s="5" t="s">
        <v>2</v>
      </c>
      <c r="H7" s="6" t="s">
        <v>2</v>
      </c>
      <c r="I7" s="5" t="s">
        <v>2</v>
      </c>
      <c r="J7" s="6" t="s">
        <v>2</v>
      </c>
      <c r="L7" s="6"/>
      <c r="T7" s="24" t="s">
        <v>47</v>
      </c>
    </row>
    <row r="8" spans="1:22" x14ac:dyDescent="0.3">
      <c r="B8" s="19">
        <v>44687</v>
      </c>
      <c r="C8" s="5" t="s">
        <v>2</v>
      </c>
      <c r="D8" s="6"/>
      <c r="E8" s="5" t="s">
        <v>2</v>
      </c>
      <c r="F8" s="6" t="s">
        <v>2</v>
      </c>
      <c r="G8" s="5" t="s">
        <v>2</v>
      </c>
      <c r="H8" s="6" t="s">
        <v>2</v>
      </c>
      <c r="I8" s="5" t="s">
        <v>2</v>
      </c>
      <c r="J8" s="6" t="s">
        <v>2</v>
      </c>
      <c r="L8" s="6"/>
    </row>
    <row r="9" spans="1:22" x14ac:dyDescent="0.3">
      <c r="B9" s="19">
        <v>44687</v>
      </c>
      <c r="C9" s="5" t="s">
        <v>2</v>
      </c>
      <c r="D9" s="6"/>
      <c r="E9" s="5" t="s">
        <v>2</v>
      </c>
      <c r="F9" s="6" t="s">
        <v>2</v>
      </c>
      <c r="G9" s="5" t="s">
        <v>2</v>
      </c>
      <c r="H9" s="6" t="s">
        <v>2</v>
      </c>
      <c r="I9" s="5" t="s">
        <v>2</v>
      </c>
      <c r="J9" s="6" t="s">
        <v>2</v>
      </c>
      <c r="L9" s="6"/>
      <c r="S9" t="s">
        <v>55</v>
      </c>
      <c r="T9" s="25">
        <v>20000000</v>
      </c>
    </row>
    <row r="10" spans="1:22" x14ac:dyDescent="0.3">
      <c r="D10" s="6"/>
      <c r="F10" s="6"/>
      <c r="H10" s="6"/>
      <c r="J10" s="6"/>
      <c r="L10" s="6"/>
      <c r="V10" t="s">
        <v>56</v>
      </c>
    </row>
    <row r="11" spans="1:22" x14ac:dyDescent="0.3">
      <c r="A11" t="s">
        <v>28</v>
      </c>
      <c r="B11" s="19">
        <v>44687</v>
      </c>
      <c r="C11" s="5" t="s">
        <v>2</v>
      </c>
      <c r="D11" s="6"/>
      <c r="E11" s="5">
        <v>220</v>
      </c>
      <c r="F11" s="6">
        <v>167</v>
      </c>
      <c r="G11" s="5">
        <v>20</v>
      </c>
      <c r="H11" s="6">
        <v>14</v>
      </c>
      <c r="I11" s="5">
        <v>2</v>
      </c>
      <c r="J11" s="6">
        <v>2</v>
      </c>
      <c r="L11" s="6"/>
      <c r="N11" s="25">
        <f>G11*10^$G$2*10</f>
        <v>20000</v>
      </c>
      <c r="O11" s="25">
        <f>H11*10^$G$2*10</f>
        <v>14000</v>
      </c>
      <c r="P11">
        <v>2</v>
      </c>
      <c r="S11" t="s">
        <v>54</v>
      </c>
      <c r="T11" s="25">
        <f>AVERAGE(N11:O12)</f>
        <v>21000</v>
      </c>
      <c r="V11" s="25">
        <f>(0.4*T11+0.5*T9)/0.9</f>
        <v>11120444.444444444</v>
      </c>
    </row>
    <row r="12" spans="1:22" x14ac:dyDescent="0.3">
      <c r="B12" s="19">
        <v>44687</v>
      </c>
      <c r="C12" s="5" t="s">
        <v>2</v>
      </c>
      <c r="D12" s="6"/>
      <c r="E12" s="5">
        <v>244</v>
      </c>
      <c r="F12" s="6">
        <v>210</v>
      </c>
      <c r="G12" s="5">
        <v>30</v>
      </c>
      <c r="H12" s="6">
        <v>20</v>
      </c>
      <c r="I12" s="5">
        <v>2</v>
      </c>
      <c r="J12" s="6">
        <v>2</v>
      </c>
      <c r="L12" s="6"/>
      <c r="N12" s="25">
        <f>G12*10^$G$2*10</f>
        <v>30000</v>
      </c>
      <c r="O12" s="25">
        <f>H12*10^$G$2*10</f>
        <v>20000</v>
      </c>
      <c r="P12">
        <v>2</v>
      </c>
    </row>
    <row r="13" spans="1:22" x14ac:dyDescent="0.3">
      <c r="B13" s="19"/>
      <c r="D13" s="6"/>
      <c r="F13" s="6"/>
      <c r="H13" s="6"/>
      <c r="J13" s="6"/>
      <c r="L13" s="6"/>
    </row>
    <row r="14" spans="1:22" x14ac:dyDescent="0.3">
      <c r="D14" s="6"/>
      <c r="F14" s="6"/>
      <c r="H14" s="6"/>
      <c r="J14" s="6"/>
      <c r="L14" s="6"/>
      <c r="V14" t="s">
        <v>57</v>
      </c>
    </row>
    <row r="15" spans="1:22" x14ac:dyDescent="0.3">
      <c r="A15" t="s">
        <v>10</v>
      </c>
      <c r="B15" s="19">
        <v>44687</v>
      </c>
      <c r="C15" s="5">
        <v>155</v>
      </c>
      <c r="D15" s="6"/>
      <c r="E15" s="5">
        <v>8</v>
      </c>
      <c r="F15" s="6">
        <v>16</v>
      </c>
      <c r="G15" s="5">
        <v>2</v>
      </c>
      <c r="H15" s="6">
        <v>1</v>
      </c>
      <c r="I15" s="5">
        <v>0</v>
      </c>
      <c r="J15" s="6">
        <v>0</v>
      </c>
      <c r="L15" s="6"/>
      <c r="N15" s="25">
        <f>G15*10^$G$2*10</f>
        <v>2000</v>
      </c>
      <c r="O15" s="25">
        <f>H15*10^$G$2*10</f>
        <v>1000</v>
      </c>
      <c r="P15">
        <v>2</v>
      </c>
      <c r="S15" t="s">
        <v>53</v>
      </c>
      <c r="T15" s="25">
        <f>AVERAGE(N15:O16)</f>
        <v>1250</v>
      </c>
      <c r="V15" s="25">
        <f>(0.4*T15+0.5*T9)/0.9</f>
        <v>11111666.666666666</v>
      </c>
    </row>
    <row r="16" spans="1:22" x14ac:dyDescent="0.3">
      <c r="B16" s="19">
        <v>44687</v>
      </c>
      <c r="C16" s="5">
        <v>143</v>
      </c>
      <c r="D16" s="6"/>
      <c r="E16" s="5">
        <v>13</v>
      </c>
      <c r="F16" s="6">
        <v>13</v>
      </c>
      <c r="G16" s="5">
        <v>1</v>
      </c>
      <c r="H16" s="6">
        <v>1</v>
      </c>
      <c r="I16" s="5">
        <v>0</v>
      </c>
      <c r="J16" s="6">
        <v>0</v>
      </c>
      <c r="L16" s="6"/>
      <c r="N16" s="25">
        <f>G16*10^$G$2*10</f>
        <v>1000</v>
      </c>
      <c r="O16" s="25">
        <f>H16*10^$G$2*10</f>
        <v>1000</v>
      </c>
      <c r="P16">
        <v>2</v>
      </c>
    </row>
    <row r="17" spans="1:20" x14ac:dyDescent="0.3">
      <c r="B17" s="19"/>
      <c r="D17" s="6"/>
      <c r="F17" s="6"/>
      <c r="H17" s="6"/>
      <c r="J17" s="6"/>
      <c r="L17" s="6"/>
    </row>
    <row r="18" spans="1:20" x14ac:dyDescent="0.3">
      <c r="A18" t="s">
        <v>11</v>
      </c>
      <c r="D18" s="6"/>
      <c r="F18" s="6"/>
      <c r="H18" s="6"/>
      <c r="J18" s="6"/>
      <c r="L18" s="6"/>
      <c r="R18" s="26" t="s">
        <v>49</v>
      </c>
      <c r="S18" s="26" t="s">
        <v>31</v>
      </c>
      <c r="T18" s="26" t="s">
        <v>50</v>
      </c>
    </row>
    <row r="19" spans="1:20" x14ac:dyDescent="0.3">
      <c r="A19" t="s">
        <v>29</v>
      </c>
      <c r="B19" s="19">
        <v>44687</v>
      </c>
      <c r="C19" s="5" t="s">
        <v>2</v>
      </c>
      <c r="D19" s="6"/>
      <c r="E19" s="5" t="s">
        <v>2</v>
      </c>
      <c r="F19" s="6" t="s">
        <v>2</v>
      </c>
      <c r="G19" s="5" t="s">
        <v>2</v>
      </c>
      <c r="H19" s="6" t="s">
        <v>2</v>
      </c>
      <c r="I19" s="7">
        <v>200</v>
      </c>
      <c r="J19" s="6">
        <v>180</v>
      </c>
      <c r="L19" s="6"/>
      <c r="N19" s="25">
        <f>I19*10^$I$2*10</f>
        <v>2000000</v>
      </c>
      <c r="O19" s="25">
        <f>J19*10^$I$2*10</f>
        <v>1800000</v>
      </c>
      <c r="P19">
        <v>3</v>
      </c>
      <c r="R19">
        <v>1</v>
      </c>
      <c r="S19" t="s">
        <v>43</v>
      </c>
      <c r="T19" s="25">
        <f>AVERAGE(N19:O20)</f>
        <v>2025000</v>
      </c>
    </row>
    <row r="20" spans="1:20" x14ac:dyDescent="0.3">
      <c r="B20" s="19">
        <v>44687</v>
      </c>
      <c r="C20" s="5" t="s">
        <v>2</v>
      </c>
      <c r="D20" s="6"/>
      <c r="E20" s="5" t="s">
        <v>2</v>
      </c>
      <c r="F20" s="6" t="s">
        <v>2</v>
      </c>
      <c r="G20" s="5" t="s">
        <v>2</v>
      </c>
      <c r="H20" s="6" t="s">
        <v>2</v>
      </c>
      <c r="I20" s="7">
        <v>240</v>
      </c>
      <c r="J20" s="6">
        <v>190</v>
      </c>
      <c r="L20" s="6"/>
      <c r="N20" s="25">
        <f>I20*10^$I$2*10</f>
        <v>2400000</v>
      </c>
      <c r="O20" s="25">
        <f>J20*10^$I$2*10</f>
        <v>1900000</v>
      </c>
      <c r="P20">
        <v>3</v>
      </c>
    </row>
    <row r="21" spans="1:20" x14ac:dyDescent="0.3">
      <c r="B21" s="19"/>
      <c r="D21" s="6"/>
      <c r="F21" s="6"/>
      <c r="H21" s="6"/>
      <c r="J21" s="6"/>
      <c r="L21" s="6"/>
    </row>
    <row r="22" spans="1:20" x14ac:dyDescent="0.3">
      <c r="A22" t="s">
        <v>12</v>
      </c>
      <c r="B22" s="20">
        <v>44687</v>
      </c>
      <c r="C22" s="5" t="s">
        <v>2</v>
      </c>
      <c r="D22" s="6"/>
      <c r="E22" s="5" t="s">
        <v>2</v>
      </c>
      <c r="F22" s="6" t="s">
        <v>2</v>
      </c>
      <c r="G22" s="5" t="s">
        <v>2</v>
      </c>
      <c r="H22" s="6" t="s">
        <v>2</v>
      </c>
      <c r="I22" s="5" t="s">
        <v>2</v>
      </c>
      <c r="J22" s="6" t="s">
        <v>2</v>
      </c>
      <c r="K22" s="5">
        <v>90</v>
      </c>
      <c r="L22" s="6">
        <v>91</v>
      </c>
      <c r="N22" s="25">
        <f>K22*10^$K$2*10</f>
        <v>9000000</v>
      </c>
      <c r="O22" s="25">
        <f>L22*10^$K$2*10</f>
        <v>9100000</v>
      </c>
      <c r="P22">
        <v>4</v>
      </c>
      <c r="R22">
        <v>1</v>
      </c>
      <c r="S22" t="s">
        <v>45</v>
      </c>
      <c r="T22" s="25">
        <f>AVERAGE(N22:O23)</f>
        <v>8800000</v>
      </c>
    </row>
    <row r="23" spans="1:20" x14ac:dyDescent="0.3">
      <c r="B23" s="19">
        <v>44687</v>
      </c>
      <c r="C23" s="5" t="s">
        <v>2</v>
      </c>
      <c r="D23" s="6"/>
      <c r="E23" s="5" t="s">
        <v>2</v>
      </c>
      <c r="F23" s="6" t="s">
        <v>2</v>
      </c>
      <c r="G23" s="5" t="s">
        <v>2</v>
      </c>
      <c r="H23" s="6" t="s">
        <v>2</v>
      </c>
      <c r="I23" s="5" t="s">
        <v>2</v>
      </c>
      <c r="J23" s="6" t="s">
        <v>2</v>
      </c>
      <c r="K23" s="5">
        <v>72</v>
      </c>
      <c r="L23" s="6">
        <v>99</v>
      </c>
      <c r="N23" s="25">
        <f>K23*10^$K$2*10</f>
        <v>7200000</v>
      </c>
      <c r="O23" s="25">
        <f>L23*10^$K$2*10</f>
        <v>9900000</v>
      </c>
      <c r="P23">
        <v>4</v>
      </c>
    </row>
    <row r="24" spans="1:20" x14ac:dyDescent="0.3">
      <c r="B24" s="19"/>
      <c r="D24" s="6"/>
      <c r="F24" s="6"/>
      <c r="H24" s="6"/>
      <c r="J24" s="6"/>
      <c r="L24" s="6"/>
    </row>
    <row r="25" spans="1:20" x14ac:dyDescent="0.3">
      <c r="B25" s="19"/>
      <c r="D25" s="6"/>
      <c r="F25" s="6"/>
      <c r="H25" s="6"/>
      <c r="J25" s="6"/>
      <c r="L25" s="6"/>
    </row>
    <row r="26" spans="1:20" x14ac:dyDescent="0.3">
      <c r="A26" t="s">
        <v>13</v>
      </c>
      <c r="B26" s="19"/>
      <c r="D26" s="6"/>
      <c r="F26" s="6"/>
      <c r="H26" s="6"/>
      <c r="J26" s="6"/>
      <c r="L26" s="6"/>
    </row>
    <row r="27" spans="1:20" x14ac:dyDescent="0.3">
      <c r="A27" t="s">
        <v>14</v>
      </c>
      <c r="B27" s="19">
        <v>44687</v>
      </c>
      <c r="C27" s="5" t="s">
        <v>2</v>
      </c>
      <c r="D27" s="6"/>
      <c r="E27" s="5" t="s">
        <v>2</v>
      </c>
      <c r="F27" s="6" t="s">
        <v>2</v>
      </c>
      <c r="G27" s="5" t="s">
        <v>2</v>
      </c>
      <c r="H27" s="6" t="s">
        <v>2</v>
      </c>
      <c r="I27" s="5">
        <v>184</v>
      </c>
      <c r="J27" s="6">
        <v>192</v>
      </c>
      <c r="L27" s="6"/>
      <c r="N27" s="25">
        <f>I27*10^$I$2*10</f>
        <v>1840000</v>
      </c>
      <c r="O27" s="25">
        <f>J27*10^$I$2*10</f>
        <v>1920000</v>
      </c>
      <c r="P27">
        <v>3</v>
      </c>
      <c r="R27">
        <v>2</v>
      </c>
      <c r="S27" t="s">
        <v>43</v>
      </c>
      <c r="T27" s="25">
        <f>AVERAGE(N27:O28)</f>
        <v>1970000</v>
      </c>
    </row>
    <row r="28" spans="1:20" x14ac:dyDescent="0.3">
      <c r="B28" s="19">
        <v>44687</v>
      </c>
      <c r="C28" s="5" t="s">
        <v>2</v>
      </c>
      <c r="D28" s="6"/>
      <c r="E28" s="5" t="s">
        <v>2</v>
      </c>
      <c r="F28" s="6" t="s">
        <v>2</v>
      </c>
      <c r="G28" s="5" t="s">
        <v>2</v>
      </c>
      <c r="H28" s="6" t="s">
        <v>2</v>
      </c>
      <c r="I28" s="5">
        <v>224</v>
      </c>
      <c r="J28" s="6">
        <v>188</v>
      </c>
      <c r="L28" s="6"/>
      <c r="N28" s="25">
        <f>I28*10^$I$2*10</f>
        <v>2240000</v>
      </c>
      <c r="O28" s="25">
        <f>J28*10^$I$2*10</f>
        <v>1880000</v>
      </c>
      <c r="P28">
        <v>3</v>
      </c>
    </row>
    <row r="29" spans="1:20" x14ac:dyDescent="0.3">
      <c r="B29" s="19"/>
      <c r="D29" s="6"/>
      <c r="F29" s="6"/>
      <c r="H29" s="6"/>
      <c r="J29" s="6"/>
      <c r="L29" s="6"/>
    </row>
    <row r="30" spans="1:20" x14ac:dyDescent="0.3">
      <c r="A30" t="s">
        <v>15</v>
      </c>
      <c r="B30" s="19"/>
      <c r="D30" s="6"/>
      <c r="F30" s="6"/>
      <c r="H30" s="6"/>
      <c r="J30" s="6"/>
      <c r="L30" s="6"/>
    </row>
    <row r="31" spans="1:20" x14ac:dyDescent="0.3">
      <c r="B31" s="19">
        <v>44687</v>
      </c>
      <c r="C31" s="5" t="s">
        <v>2</v>
      </c>
      <c r="D31" s="6"/>
      <c r="E31" s="5" t="s">
        <v>2</v>
      </c>
      <c r="F31" s="6" t="s">
        <v>2</v>
      </c>
      <c r="G31" s="5" t="s">
        <v>2</v>
      </c>
      <c r="H31" s="6" t="s">
        <v>2</v>
      </c>
      <c r="I31" s="5" t="s">
        <v>2</v>
      </c>
      <c r="J31" s="6" t="s">
        <v>2</v>
      </c>
      <c r="K31" s="5">
        <v>50</v>
      </c>
      <c r="L31" s="6">
        <v>44</v>
      </c>
      <c r="N31" s="25">
        <f>K31*10^$K$2*10</f>
        <v>5000000</v>
      </c>
      <c r="O31" s="25">
        <f>L31*10^$K$2*10</f>
        <v>4400000</v>
      </c>
      <c r="P31">
        <v>4</v>
      </c>
      <c r="R31">
        <v>2</v>
      </c>
      <c r="S31" t="s">
        <v>45</v>
      </c>
      <c r="T31" s="25">
        <f>AVERAGE(N31:O32)</f>
        <v>4200000</v>
      </c>
    </row>
    <row r="32" spans="1:20" x14ac:dyDescent="0.3">
      <c r="B32" s="19">
        <v>44687</v>
      </c>
      <c r="C32" s="5" t="s">
        <v>2</v>
      </c>
      <c r="D32" s="6"/>
      <c r="E32" s="5" t="s">
        <v>2</v>
      </c>
      <c r="F32" s="6" t="s">
        <v>2</v>
      </c>
      <c r="G32" s="5" t="s">
        <v>2</v>
      </c>
      <c r="H32" s="6" t="s">
        <v>2</v>
      </c>
      <c r="I32" s="5" t="s">
        <v>2</v>
      </c>
      <c r="J32" s="6" t="s">
        <v>2</v>
      </c>
      <c r="K32" s="5">
        <v>33</v>
      </c>
      <c r="L32" s="6">
        <v>41</v>
      </c>
      <c r="N32" s="25">
        <f>K32*10^$K$2*10</f>
        <v>3300000</v>
      </c>
      <c r="O32" s="25">
        <f>L32*10^$K$2*10</f>
        <v>4100000</v>
      </c>
      <c r="P32">
        <v>4</v>
      </c>
    </row>
    <row r="33" spans="1:20" x14ac:dyDescent="0.3">
      <c r="B33" s="19"/>
      <c r="D33" s="6"/>
      <c r="F33" s="6"/>
      <c r="H33" s="6"/>
      <c r="J33" s="6"/>
      <c r="L33" s="6"/>
    </row>
    <row r="34" spans="1:20" x14ac:dyDescent="0.3">
      <c r="A34" t="s">
        <v>16</v>
      </c>
      <c r="B34" s="19"/>
      <c r="D34" s="6"/>
      <c r="F34" s="6"/>
      <c r="H34" s="6"/>
      <c r="J34" s="6"/>
      <c r="L34" s="6"/>
    </row>
    <row r="35" spans="1:20" x14ac:dyDescent="0.3">
      <c r="A35" t="s">
        <v>17</v>
      </c>
      <c r="B35" s="19">
        <v>44687</v>
      </c>
      <c r="C35" s="5" t="s">
        <v>2</v>
      </c>
      <c r="D35" s="6"/>
      <c r="E35" s="5" t="s">
        <v>2</v>
      </c>
      <c r="F35" s="6" t="s">
        <v>2</v>
      </c>
      <c r="G35" s="5" t="s">
        <v>2</v>
      </c>
      <c r="H35" s="6" t="s">
        <v>2</v>
      </c>
      <c r="I35" s="5">
        <v>200</v>
      </c>
      <c r="J35" s="6">
        <v>340</v>
      </c>
      <c r="L35" s="6"/>
      <c r="N35" s="25">
        <f>I35*10^$I$2*10</f>
        <v>2000000</v>
      </c>
      <c r="O35" s="25">
        <f>J35*10^$I$2*10</f>
        <v>3400000</v>
      </c>
      <c r="P35">
        <v>3</v>
      </c>
      <c r="R35">
        <v>3</v>
      </c>
      <c r="S35" t="s">
        <v>43</v>
      </c>
      <c r="T35" s="25">
        <f>AVERAGE(N35:O36)</f>
        <v>2825000</v>
      </c>
    </row>
    <row r="36" spans="1:20" x14ac:dyDescent="0.3">
      <c r="B36" s="19">
        <v>44687</v>
      </c>
      <c r="C36" s="5" t="s">
        <v>2</v>
      </c>
      <c r="D36" s="6"/>
      <c r="E36" s="5" t="s">
        <v>2</v>
      </c>
      <c r="F36" s="6" t="s">
        <v>2</v>
      </c>
      <c r="G36" s="5" t="s">
        <v>2</v>
      </c>
      <c r="H36" s="6" t="s">
        <v>2</v>
      </c>
      <c r="I36" s="5">
        <v>300</v>
      </c>
      <c r="J36" s="6">
        <v>290</v>
      </c>
      <c r="L36" s="6"/>
      <c r="N36" s="25">
        <f>I36*10^$I$2*10</f>
        <v>3000000</v>
      </c>
      <c r="O36" s="25">
        <f>J36*10^$I$2*10</f>
        <v>2900000</v>
      </c>
      <c r="P36">
        <v>3</v>
      </c>
    </row>
    <row r="37" spans="1:20" x14ac:dyDescent="0.3">
      <c r="B37" s="19"/>
      <c r="D37" s="6"/>
      <c r="F37" s="6"/>
      <c r="H37" s="6"/>
      <c r="J37" s="6"/>
      <c r="L37" s="6"/>
    </row>
    <row r="38" spans="1:20" x14ac:dyDescent="0.3">
      <c r="A38" t="s">
        <v>18</v>
      </c>
      <c r="B38" s="19">
        <v>44687</v>
      </c>
      <c r="C38" s="5" t="s">
        <v>2</v>
      </c>
      <c r="D38" s="6"/>
      <c r="E38" s="5" t="s">
        <v>2</v>
      </c>
      <c r="F38" s="6" t="s">
        <v>2</v>
      </c>
      <c r="G38" s="5" t="s">
        <v>2</v>
      </c>
      <c r="H38" s="6" t="s">
        <v>2</v>
      </c>
      <c r="I38" s="5">
        <v>80</v>
      </c>
      <c r="J38" s="6">
        <v>64</v>
      </c>
      <c r="L38" s="6"/>
      <c r="N38" s="25">
        <f>I38*10^$I$2*10</f>
        <v>800000</v>
      </c>
      <c r="O38" s="25">
        <f>J38*10^$I$2*10</f>
        <v>640000</v>
      </c>
      <c r="P38">
        <v>3</v>
      </c>
      <c r="R38">
        <v>3</v>
      </c>
      <c r="S38" t="s">
        <v>45</v>
      </c>
      <c r="T38" s="25">
        <f>AVERAGE(N38:O39)</f>
        <v>737500</v>
      </c>
    </row>
    <row r="39" spans="1:20" x14ac:dyDescent="0.3">
      <c r="B39" s="19">
        <v>44687</v>
      </c>
      <c r="C39" s="5" t="s">
        <v>2</v>
      </c>
      <c r="D39" s="6"/>
      <c r="E39" s="5" t="s">
        <v>2</v>
      </c>
      <c r="F39" s="6" t="s">
        <v>2</v>
      </c>
      <c r="G39" s="5" t="s">
        <v>2</v>
      </c>
      <c r="H39" s="6" t="s">
        <v>2</v>
      </c>
      <c r="I39" s="5">
        <v>95</v>
      </c>
      <c r="J39" s="6">
        <v>56</v>
      </c>
      <c r="L39" s="6"/>
      <c r="N39" s="25">
        <f>I39*10^$I$2*10</f>
        <v>950000</v>
      </c>
      <c r="O39" s="25">
        <f>J39*10^$I$2*10</f>
        <v>560000</v>
      </c>
      <c r="P39">
        <v>3</v>
      </c>
    </row>
    <row r="40" spans="1:20" x14ac:dyDescent="0.3">
      <c r="B40" s="19"/>
      <c r="D40" s="6"/>
      <c r="F40" s="6"/>
      <c r="H40" s="6"/>
      <c r="J40" s="6"/>
      <c r="L40" s="6"/>
    </row>
    <row r="41" spans="1:20" x14ac:dyDescent="0.3">
      <c r="A41" t="s">
        <v>19</v>
      </c>
      <c r="B41" s="19"/>
      <c r="D41" s="6"/>
      <c r="F41" s="6"/>
      <c r="H41" s="6"/>
      <c r="J41" s="6"/>
      <c r="L41" s="6"/>
    </row>
    <row r="42" spans="1:20" x14ac:dyDescent="0.3">
      <c r="A42" t="s">
        <v>20</v>
      </c>
      <c r="B42" s="19">
        <v>44687</v>
      </c>
      <c r="C42" s="5" t="s">
        <v>2</v>
      </c>
      <c r="D42" s="6"/>
      <c r="E42" s="5" t="s">
        <v>2</v>
      </c>
      <c r="F42" s="6" t="s">
        <v>2</v>
      </c>
      <c r="G42" s="5" t="s">
        <v>2</v>
      </c>
      <c r="H42" s="6" t="s">
        <v>2</v>
      </c>
      <c r="I42" s="5">
        <v>208</v>
      </c>
      <c r="J42" s="6">
        <v>256</v>
      </c>
      <c r="L42" s="6"/>
      <c r="N42" s="25">
        <f>I42*10^$I$2*10</f>
        <v>2080000</v>
      </c>
      <c r="O42" s="25">
        <f>J42*10^$I$2*10</f>
        <v>2560000</v>
      </c>
      <c r="P42">
        <v>3</v>
      </c>
      <c r="R42">
        <v>4</v>
      </c>
      <c r="S42" t="s">
        <v>43</v>
      </c>
      <c r="T42" s="25">
        <f>AVERAGE(N42:O43)</f>
        <v>2242500</v>
      </c>
    </row>
    <row r="43" spans="1:20" x14ac:dyDescent="0.3">
      <c r="B43" s="19">
        <v>44687</v>
      </c>
      <c r="C43" s="5" t="s">
        <v>2</v>
      </c>
      <c r="D43" s="6"/>
      <c r="E43" s="5" t="s">
        <v>2</v>
      </c>
      <c r="F43" s="6" t="s">
        <v>2</v>
      </c>
      <c r="G43" s="5" t="s">
        <v>2</v>
      </c>
      <c r="H43" s="6" t="s">
        <v>2</v>
      </c>
      <c r="I43" s="5">
        <v>220</v>
      </c>
      <c r="J43" s="6">
        <v>213</v>
      </c>
      <c r="L43" s="6"/>
      <c r="N43" s="25">
        <f>I43*10^$I$2*10</f>
        <v>2200000</v>
      </c>
      <c r="O43" s="25">
        <f>J43*10^$I$2*10</f>
        <v>2130000</v>
      </c>
      <c r="P43">
        <v>3</v>
      </c>
    </row>
    <row r="44" spans="1:20" x14ac:dyDescent="0.3">
      <c r="B44" s="19"/>
      <c r="F44" s="6"/>
      <c r="H44" s="6"/>
      <c r="J44" s="6"/>
      <c r="L44" s="6"/>
    </row>
    <row r="45" spans="1:20" x14ac:dyDescent="0.3">
      <c r="A45" t="s">
        <v>21</v>
      </c>
      <c r="B45" s="19">
        <v>44687</v>
      </c>
      <c r="C45" s="5" t="s">
        <v>2</v>
      </c>
      <c r="D45" s="21"/>
      <c r="E45" s="5" t="s">
        <v>2</v>
      </c>
      <c r="F45" s="6" t="s">
        <v>2</v>
      </c>
      <c r="G45" s="5" t="s">
        <v>2</v>
      </c>
      <c r="H45" s="6" t="s">
        <v>2</v>
      </c>
      <c r="I45" s="5">
        <v>66</v>
      </c>
      <c r="J45" s="6">
        <v>30</v>
      </c>
      <c r="L45" s="6"/>
      <c r="N45" s="25">
        <f>I45*10^$I$2*10</f>
        <v>660000</v>
      </c>
      <c r="O45" s="25">
        <f>J45*10^$I$2*10</f>
        <v>300000</v>
      </c>
      <c r="P45">
        <v>3</v>
      </c>
      <c r="R45">
        <v>4</v>
      </c>
      <c r="S45" t="s">
        <v>45</v>
      </c>
      <c r="T45" s="25">
        <f>AVERAGE(N45:O46)</f>
        <v>427500</v>
      </c>
    </row>
    <row r="46" spans="1:20" x14ac:dyDescent="0.3">
      <c r="B46" s="19">
        <v>44687</v>
      </c>
      <c r="C46" s="5" t="s">
        <v>2</v>
      </c>
      <c r="D46" s="21"/>
      <c r="E46" s="5" t="s">
        <v>2</v>
      </c>
      <c r="F46" s="5" t="s">
        <v>2</v>
      </c>
      <c r="G46" s="5" t="s">
        <v>2</v>
      </c>
      <c r="H46" s="5" t="s">
        <v>2</v>
      </c>
      <c r="I46" s="5">
        <v>38</v>
      </c>
      <c r="J46" s="5">
        <v>37</v>
      </c>
      <c r="N46" s="25">
        <f>I46*10^$I$2*10</f>
        <v>380000</v>
      </c>
      <c r="O46" s="25">
        <f>J46*10^$I$2*10</f>
        <v>370000</v>
      </c>
      <c r="P46">
        <v>3</v>
      </c>
    </row>
    <row r="47" spans="1:20" x14ac:dyDescent="0.3">
      <c r="D47" s="21"/>
    </row>
    <row r="48" spans="1:20" x14ac:dyDescent="0.3">
      <c r="A48" t="s">
        <v>22</v>
      </c>
      <c r="D48" s="21"/>
    </row>
    <row r="49" spans="1:20" x14ac:dyDescent="0.3">
      <c r="A49" t="s">
        <v>23</v>
      </c>
      <c r="B49" s="20">
        <v>44687</v>
      </c>
      <c r="C49" s="5" t="s">
        <v>2</v>
      </c>
      <c r="D49" s="21"/>
      <c r="E49" s="5" t="s">
        <v>2</v>
      </c>
      <c r="F49" s="5" t="s">
        <v>2</v>
      </c>
      <c r="G49" s="5" t="s">
        <v>2</v>
      </c>
      <c r="H49" s="5" t="s">
        <v>2</v>
      </c>
      <c r="I49" s="5">
        <v>80</v>
      </c>
      <c r="J49" s="5">
        <v>74</v>
      </c>
      <c r="N49" s="25">
        <f>I49*10^$I$2*10</f>
        <v>800000</v>
      </c>
      <c r="O49" s="25">
        <f>J49*10^$I$2*10</f>
        <v>740000</v>
      </c>
      <c r="P49">
        <v>3</v>
      </c>
      <c r="R49">
        <v>5</v>
      </c>
      <c r="S49" t="s">
        <v>43</v>
      </c>
      <c r="T49" s="25">
        <f>AVERAGE(N49:O50)</f>
        <v>725000</v>
      </c>
    </row>
    <row r="50" spans="1:20" x14ac:dyDescent="0.3">
      <c r="B50" s="20">
        <v>44687</v>
      </c>
      <c r="C50" s="5" t="s">
        <v>2</v>
      </c>
      <c r="D50" s="21"/>
      <c r="E50" s="5" t="s">
        <v>2</v>
      </c>
      <c r="F50" s="5" t="s">
        <v>2</v>
      </c>
      <c r="G50" s="5" t="s">
        <v>2</v>
      </c>
      <c r="H50" s="5" t="s">
        <v>2</v>
      </c>
      <c r="I50" s="5">
        <v>70</v>
      </c>
      <c r="J50" s="5">
        <v>66</v>
      </c>
      <c r="N50" s="25">
        <f>I50*10^$I$2*10</f>
        <v>700000</v>
      </c>
      <c r="O50" s="25">
        <f>J50*10^$I$2*10</f>
        <v>660000</v>
      </c>
      <c r="P50">
        <v>3</v>
      </c>
    </row>
    <row r="51" spans="1:20" x14ac:dyDescent="0.3">
      <c r="D51" s="21"/>
    </row>
    <row r="52" spans="1:20" x14ac:dyDescent="0.3">
      <c r="A52" t="s">
        <v>24</v>
      </c>
      <c r="B52" s="20">
        <v>44687</v>
      </c>
      <c r="C52" s="5" t="s">
        <v>2</v>
      </c>
      <c r="D52" s="21"/>
      <c r="E52" s="5" t="s">
        <v>2</v>
      </c>
      <c r="F52" s="5" t="s">
        <v>2</v>
      </c>
      <c r="G52" s="5" t="s">
        <v>2</v>
      </c>
      <c r="H52" s="5" t="s">
        <v>2</v>
      </c>
      <c r="I52" s="5">
        <v>15</v>
      </c>
      <c r="J52" s="5">
        <v>25</v>
      </c>
      <c r="N52" s="25">
        <f>I52*10^$I$2*10</f>
        <v>150000</v>
      </c>
      <c r="O52" s="25">
        <f>J52*10^$I$2*10</f>
        <v>250000</v>
      </c>
      <c r="P52">
        <v>3</v>
      </c>
      <c r="R52">
        <v>5</v>
      </c>
      <c r="S52" t="s">
        <v>45</v>
      </c>
      <c r="T52" s="25">
        <f>AVERAGE(N52:O53)</f>
        <v>175000</v>
      </c>
    </row>
    <row r="53" spans="1:20" x14ac:dyDescent="0.3">
      <c r="B53" s="20">
        <v>44687</v>
      </c>
      <c r="C53" s="5" t="s">
        <v>2</v>
      </c>
      <c r="D53" s="21"/>
      <c r="E53" s="5" t="s">
        <v>2</v>
      </c>
      <c r="F53" s="5" t="s">
        <v>2</v>
      </c>
      <c r="G53" s="5" t="s">
        <v>2</v>
      </c>
      <c r="H53" s="5" t="s">
        <v>2</v>
      </c>
      <c r="I53" s="5">
        <v>20</v>
      </c>
      <c r="J53" s="5">
        <v>10</v>
      </c>
      <c r="N53" s="25">
        <f>I53*10^$I$2*10</f>
        <v>200000</v>
      </c>
      <c r="O53" s="25">
        <f>J53*10^$I$2*10</f>
        <v>100000</v>
      </c>
      <c r="P53">
        <v>3</v>
      </c>
    </row>
    <row r="54" spans="1:20" x14ac:dyDescent="0.3">
      <c r="D54" s="21"/>
    </row>
    <row r="55" spans="1:20" x14ac:dyDescent="0.3">
      <c r="D55" s="21"/>
    </row>
    <row r="56" spans="1:20" x14ac:dyDescent="0.3">
      <c r="A56" t="s">
        <v>25</v>
      </c>
      <c r="D56" s="21"/>
    </row>
    <row r="57" spans="1:20" x14ac:dyDescent="0.3">
      <c r="A57" t="s">
        <v>26</v>
      </c>
      <c r="B57" s="20">
        <v>44687</v>
      </c>
      <c r="C57" s="5" t="s">
        <v>2</v>
      </c>
      <c r="D57" s="22"/>
      <c r="E57" s="5" t="s">
        <v>2</v>
      </c>
      <c r="F57" s="5" t="s">
        <v>2</v>
      </c>
      <c r="G57" s="5" t="s">
        <v>2</v>
      </c>
      <c r="H57" s="5" t="s">
        <v>2</v>
      </c>
      <c r="I57" s="5">
        <v>66</v>
      </c>
      <c r="J57" s="5">
        <v>77</v>
      </c>
      <c r="N57" s="25">
        <f>I57*10^$I$2*10</f>
        <v>660000</v>
      </c>
      <c r="O57" s="25">
        <f>J57*10^$I$2*10</f>
        <v>770000</v>
      </c>
      <c r="P57">
        <v>3</v>
      </c>
      <c r="R57">
        <v>6</v>
      </c>
      <c r="S57" t="s">
        <v>43</v>
      </c>
      <c r="T57" s="25">
        <f>AVERAGE(N57:O58)</f>
        <v>637500</v>
      </c>
    </row>
    <row r="58" spans="1:20" x14ac:dyDescent="0.3">
      <c r="B58" s="20">
        <v>44687</v>
      </c>
      <c r="C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>
        <v>52</v>
      </c>
      <c r="J58" s="5">
        <v>60</v>
      </c>
      <c r="N58" s="25">
        <f>I58*10^$I$2*10</f>
        <v>520000</v>
      </c>
      <c r="O58" s="25">
        <f>J58*10^$I$2*10</f>
        <v>600000</v>
      </c>
      <c r="P58">
        <v>3</v>
      </c>
    </row>
    <row r="60" spans="1:20" x14ac:dyDescent="0.3">
      <c r="A60" t="s">
        <v>27</v>
      </c>
      <c r="B60" s="20">
        <v>44687</v>
      </c>
      <c r="C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>
        <v>5</v>
      </c>
      <c r="J60" s="5">
        <v>9</v>
      </c>
      <c r="N60" s="25">
        <f>I60*10^$I$2*10</f>
        <v>50000</v>
      </c>
      <c r="O60" s="25">
        <f>J60*10^$I$2*10</f>
        <v>90000</v>
      </c>
      <c r="P60">
        <v>3</v>
      </c>
      <c r="R60">
        <v>6</v>
      </c>
      <c r="S60" t="s">
        <v>45</v>
      </c>
      <c r="T60" s="25">
        <f>AVERAGE(N60:O61)</f>
        <v>92500</v>
      </c>
    </row>
    <row r="61" spans="1:20" x14ac:dyDescent="0.3">
      <c r="B61" s="20">
        <v>44687</v>
      </c>
      <c r="C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5">
        <v>11</v>
      </c>
      <c r="J61" s="5">
        <v>12</v>
      </c>
      <c r="N61" s="25">
        <f>I61*10^$I$2*10</f>
        <v>110000</v>
      </c>
      <c r="O61" s="25">
        <f>J61*10^$I$2*10</f>
        <v>120000</v>
      </c>
      <c r="P61">
        <v>3</v>
      </c>
    </row>
  </sheetData>
  <mergeCells count="6"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4.4" x14ac:dyDescent="0.3"/>
  <cols>
    <col min="1" max="1" width="4.21875" bestFit="1" customWidth="1"/>
    <col min="2" max="2" width="18.33203125" bestFit="1" customWidth="1"/>
    <col min="3" max="3" width="8.5546875" bestFit="1" customWidth="1"/>
  </cols>
  <sheetData>
    <row r="1" spans="1:5" x14ac:dyDescent="0.3">
      <c r="A1" s="26" t="s">
        <v>49</v>
      </c>
      <c r="B1" s="26" t="s">
        <v>31</v>
      </c>
      <c r="C1" s="26" t="s">
        <v>50</v>
      </c>
      <c r="D1" s="26" t="s">
        <v>51</v>
      </c>
      <c r="E1" s="26" t="s">
        <v>52</v>
      </c>
    </row>
    <row r="2" spans="1:5" x14ac:dyDescent="0.3">
      <c r="A2">
        <v>1</v>
      </c>
      <c r="B2" t="s">
        <v>45</v>
      </c>
      <c r="C2" s="25">
        <v>8800000</v>
      </c>
      <c r="D2" s="25">
        <v>11111666.666666666</v>
      </c>
      <c r="E2" s="25">
        <f t="shared" ref="E2:E13" si="0">D2-C2</f>
        <v>2311666.666666666</v>
      </c>
    </row>
    <row r="3" spans="1:5" x14ac:dyDescent="0.3">
      <c r="A3">
        <v>2</v>
      </c>
      <c r="B3" t="s">
        <v>45</v>
      </c>
      <c r="C3" s="25">
        <v>4200000</v>
      </c>
      <c r="D3" s="25">
        <v>11111666.666666666</v>
      </c>
      <c r="E3" s="25">
        <f t="shared" si="0"/>
        <v>6911666.666666666</v>
      </c>
    </row>
    <row r="4" spans="1:5" x14ac:dyDescent="0.3">
      <c r="A4">
        <v>3</v>
      </c>
      <c r="B4" t="s">
        <v>45</v>
      </c>
      <c r="C4" s="25">
        <v>737500</v>
      </c>
      <c r="D4" s="25">
        <v>11111666.666666666</v>
      </c>
      <c r="E4" s="25">
        <f t="shared" si="0"/>
        <v>10374166.666666666</v>
      </c>
    </row>
    <row r="5" spans="1:5" x14ac:dyDescent="0.3">
      <c r="A5">
        <v>4</v>
      </c>
      <c r="B5" t="s">
        <v>45</v>
      </c>
      <c r="C5" s="25">
        <v>427500</v>
      </c>
      <c r="D5" s="25">
        <v>11111666.666666666</v>
      </c>
      <c r="E5" s="25">
        <f t="shared" si="0"/>
        <v>10684166.666666666</v>
      </c>
    </row>
    <row r="6" spans="1:5" x14ac:dyDescent="0.3">
      <c r="A6">
        <v>5</v>
      </c>
      <c r="B6" t="s">
        <v>45</v>
      </c>
      <c r="C6" s="25">
        <v>175000</v>
      </c>
      <c r="D6" s="25">
        <v>11111666.666666666</v>
      </c>
      <c r="E6" s="25">
        <f t="shared" si="0"/>
        <v>10936666.666666666</v>
      </c>
    </row>
    <row r="7" spans="1:5" x14ac:dyDescent="0.3">
      <c r="A7">
        <v>6</v>
      </c>
      <c r="B7" t="s">
        <v>45</v>
      </c>
      <c r="C7" s="25">
        <v>92500</v>
      </c>
      <c r="D7" s="25">
        <v>11111666.666666666</v>
      </c>
      <c r="E7" s="25">
        <f t="shared" si="0"/>
        <v>11019166.666666666</v>
      </c>
    </row>
    <row r="8" spans="1:5" x14ac:dyDescent="0.3">
      <c r="A8">
        <v>1</v>
      </c>
      <c r="B8" t="s">
        <v>43</v>
      </c>
      <c r="C8" s="25">
        <v>2025000</v>
      </c>
      <c r="D8" s="25">
        <v>11111666.666666666</v>
      </c>
      <c r="E8" s="25">
        <f t="shared" si="0"/>
        <v>9086666.666666666</v>
      </c>
    </row>
    <row r="9" spans="1:5" x14ac:dyDescent="0.3">
      <c r="A9">
        <v>2</v>
      </c>
      <c r="B9" t="s">
        <v>43</v>
      </c>
      <c r="C9" s="25">
        <v>1970000</v>
      </c>
      <c r="D9" s="25">
        <v>11111666.666666666</v>
      </c>
      <c r="E9" s="25">
        <f t="shared" si="0"/>
        <v>9141666.666666666</v>
      </c>
    </row>
    <row r="10" spans="1:5" x14ac:dyDescent="0.3">
      <c r="A10">
        <v>3</v>
      </c>
      <c r="B10" t="s">
        <v>43</v>
      </c>
      <c r="C10" s="25">
        <v>2825000</v>
      </c>
      <c r="D10" s="25">
        <v>11111666.666666666</v>
      </c>
      <c r="E10" s="25">
        <f t="shared" si="0"/>
        <v>8286666.666666666</v>
      </c>
    </row>
    <row r="11" spans="1:5" x14ac:dyDescent="0.3">
      <c r="A11">
        <v>4</v>
      </c>
      <c r="B11" t="s">
        <v>43</v>
      </c>
      <c r="C11" s="25">
        <v>2242500</v>
      </c>
      <c r="D11" s="25">
        <v>11111666.666666666</v>
      </c>
      <c r="E11" s="25">
        <f t="shared" si="0"/>
        <v>8869166.666666666</v>
      </c>
    </row>
    <row r="12" spans="1:5" x14ac:dyDescent="0.3">
      <c r="A12">
        <v>5</v>
      </c>
      <c r="B12" t="s">
        <v>43</v>
      </c>
      <c r="C12" s="25">
        <v>725000</v>
      </c>
      <c r="D12" s="25">
        <v>11111666.666666666</v>
      </c>
      <c r="E12" s="25">
        <f t="shared" si="0"/>
        <v>10386666.666666666</v>
      </c>
    </row>
    <row r="13" spans="1:5" x14ac:dyDescent="0.3">
      <c r="A13">
        <v>6</v>
      </c>
      <c r="B13" t="s">
        <v>43</v>
      </c>
      <c r="C13" s="25">
        <v>637500</v>
      </c>
      <c r="D13" s="25">
        <v>11111666.666666666</v>
      </c>
      <c r="E13" s="25">
        <f t="shared" si="0"/>
        <v>10474166.666666666</v>
      </c>
    </row>
  </sheetData>
  <sortState ref="A2:E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K23" sqref="K23"/>
    </sheetView>
  </sheetViews>
  <sheetFormatPr defaultRowHeight="14.4" x14ac:dyDescent="0.3"/>
  <cols>
    <col min="1" max="1" width="4.44140625" bestFit="1" customWidth="1"/>
    <col min="2" max="2" width="18.33203125" bestFit="1" customWidth="1"/>
    <col min="3" max="4" width="9.5546875" bestFit="1" customWidth="1"/>
    <col min="5" max="5" width="9.33203125" bestFit="1" customWidth="1"/>
    <col min="6" max="6" width="8.6640625" bestFit="1" customWidth="1"/>
    <col min="7" max="7" width="16.33203125" bestFit="1" customWidth="1"/>
    <col min="8" max="8" width="11.6640625" bestFit="1" customWidth="1"/>
    <col min="9" max="9" width="11.77734375" bestFit="1" customWidth="1"/>
    <col min="10" max="10" width="8.77734375" bestFit="1" customWidth="1"/>
    <col min="11" max="11" width="11.6640625" bestFit="1" customWidth="1"/>
    <col min="12" max="12" width="11.77734375" bestFit="1" customWidth="1"/>
    <col min="13" max="13" width="8.77734375" bestFit="1" customWidth="1"/>
  </cols>
  <sheetData>
    <row r="1" spans="1:18" x14ac:dyDescent="0.3">
      <c r="A1" t="s">
        <v>30</v>
      </c>
      <c r="B1" t="s">
        <v>31</v>
      </c>
      <c r="C1" t="s">
        <v>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46</v>
      </c>
    </row>
    <row r="2" spans="1:18" x14ac:dyDescent="0.3">
      <c r="A2">
        <v>1</v>
      </c>
      <c r="B2" t="s">
        <v>43</v>
      </c>
      <c r="C2" t="s">
        <v>42</v>
      </c>
      <c r="D2" s="20">
        <v>44683</v>
      </c>
      <c r="E2" s="23">
        <v>0.58333333333333337</v>
      </c>
      <c r="F2">
        <v>3</v>
      </c>
      <c r="G2">
        <v>50</v>
      </c>
      <c r="H2" s="20">
        <v>44684</v>
      </c>
      <c r="I2" s="23">
        <v>0.61111111111111105</v>
      </c>
      <c r="J2">
        <v>3</v>
      </c>
      <c r="K2" s="20">
        <v>44685</v>
      </c>
      <c r="L2" s="23">
        <v>0.61111111111111105</v>
      </c>
      <c r="M2">
        <v>2</v>
      </c>
    </row>
    <row r="3" spans="1:18" x14ac:dyDescent="0.3">
      <c r="A3">
        <v>2</v>
      </c>
      <c r="B3" t="s">
        <v>43</v>
      </c>
      <c r="C3" t="s">
        <v>42</v>
      </c>
      <c r="D3" s="20">
        <v>44683</v>
      </c>
      <c r="E3" s="23">
        <v>0.58333333333333337</v>
      </c>
      <c r="F3">
        <v>3</v>
      </c>
      <c r="G3">
        <v>50</v>
      </c>
      <c r="H3" s="20">
        <v>44684</v>
      </c>
      <c r="I3" s="23">
        <v>0.61111111111111105</v>
      </c>
      <c r="J3">
        <v>3</v>
      </c>
      <c r="K3" s="20">
        <v>44685</v>
      </c>
      <c r="L3" s="23">
        <v>0.61111111111111105</v>
      </c>
      <c r="M3">
        <v>3</v>
      </c>
    </row>
    <row r="4" spans="1:18" x14ac:dyDescent="0.3">
      <c r="A4">
        <v>3</v>
      </c>
      <c r="B4" t="s">
        <v>43</v>
      </c>
      <c r="C4" t="s">
        <v>42</v>
      </c>
      <c r="D4" s="20">
        <v>44683</v>
      </c>
      <c r="E4" s="23">
        <v>0.58333333333333337</v>
      </c>
      <c r="F4">
        <v>3</v>
      </c>
      <c r="G4">
        <v>50</v>
      </c>
      <c r="H4" s="20">
        <v>44684</v>
      </c>
      <c r="I4" s="23">
        <v>0.61111111111111105</v>
      </c>
      <c r="J4">
        <v>3</v>
      </c>
      <c r="K4" s="20">
        <v>44685</v>
      </c>
      <c r="L4" s="23">
        <v>0.61111111111111105</v>
      </c>
      <c r="M4">
        <v>2</v>
      </c>
    </row>
    <row r="5" spans="1:18" x14ac:dyDescent="0.3">
      <c r="A5">
        <v>4</v>
      </c>
      <c r="B5" t="s">
        <v>43</v>
      </c>
      <c r="C5" t="s">
        <v>42</v>
      </c>
      <c r="D5" s="20">
        <v>44683</v>
      </c>
      <c r="E5" s="23">
        <v>0.58333333333333337</v>
      </c>
      <c r="F5">
        <v>3</v>
      </c>
      <c r="G5">
        <v>50</v>
      </c>
      <c r="H5" s="20">
        <v>44684</v>
      </c>
      <c r="I5" s="23">
        <v>0.61111111111111105</v>
      </c>
      <c r="J5">
        <v>3</v>
      </c>
      <c r="K5" s="20">
        <v>44685</v>
      </c>
      <c r="L5" s="23">
        <v>0.61111111111111105</v>
      </c>
      <c r="M5">
        <v>4</v>
      </c>
    </row>
    <row r="6" spans="1:18" x14ac:dyDescent="0.3">
      <c r="A6">
        <v>5</v>
      </c>
      <c r="B6" t="s">
        <v>43</v>
      </c>
      <c r="C6" t="s">
        <v>42</v>
      </c>
      <c r="D6" s="20">
        <v>44683</v>
      </c>
      <c r="E6" s="23">
        <v>0.58333333333333337</v>
      </c>
      <c r="F6">
        <v>3</v>
      </c>
      <c r="G6">
        <v>50</v>
      </c>
      <c r="H6" s="20">
        <v>44684</v>
      </c>
      <c r="I6" s="23">
        <v>0.61111111111111105</v>
      </c>
      <c r="J6">
        <v>3</v>
      </c>
      <c r="K6" s="20">
        <v>44685</v>
      </c>
      <c r="L6" s="23">
        <v>0.61111111111111105</v>
      </c>
      <c r="M6">
        <v>3</v>
      </c>
    </row>
    <row r="7" spans="1:18" x14ac:dyDescent="0.3">
      <c r="A7">
        <v>6</v>
      </c>
      <c r="B7" t="s">
        <v>43</v>
      </c>
      <c r="C7" t="s">
        <v>42</v>
      </c>
      <c r="D7" s="20">
        <v>44683</v>
      </c>
      <c r="E7" s="23">
        <v>0.58333333333333337</v>
      </c>
      <c r="F7">
        <v>3</v>
      </c>
      <c r="G7">
        <v>50</v>
      </c>
      <c r="H7" s="20">
        <v>44684</v>
      </c>
      <c r="I7" s="23">
        <v>0.61111111111111105</v>
      </c>
      <c r="J7">
        <v>3</v>
      </c>
      <c r="K7" s="20">
        <v>44685</v>
      </c>
      <c r="L7" s="23">
        <v>0.61111111111111105</v>
      </c>
      <c r="M7">
        <v>3</v>
      </c>
    </row>
    <row r="8" spans="1:18" x14ac:dyDescent="0.3">
      <c r="A8">
        <v>7</v>
      </c>
      <c r="B8" t="s">
        <v>43</v>
      </c>
      <c r="C8" t="s">
        <v>44</v>
      </c>
      <c r="D8" s="20">
        <v>44683</v>
      </c>
      <c r="E8" s="23">
        <v>0.58333333333333337</v>
      </c>
      <c r="F8">
        <v>3</v>
      </c>
      <c r="G8">
        <v>50</v>
      </c>
      <c r="H8" s="20">
        <v>44684</v>
      </c>
      <c r="I8" s="23">
        <v>0.61111111111111105</v>
      </c>
      <c r="J8">
        <v>3</v>
      </c>
      <c r="K8" s="20">
        <v>44685</v>
      </c>
      <c r="L8" s="23">
        <v>0.61111111111111105</v>
      </c>
      <c r="M8">
        <v>2</v>
      </c>
    </row>
    <row r="9" spans="1:18" x14ac:dyDescent="0.3">
      <c r="A9">
        <v>8</v>
      </c>
      <c r="B9" t="s">
        <v>43</v>
      </c>
      <c r="C9" t="s">
        <v>44</v>
      </c>
      <c r="D9" s="20">
        <v>44683</v>
      </c>
      <c r="E9" s="23">
        <v>0.58333333333333337</v>
      </c>
      <c r="F9">
        <v>3</v>
      </c>
      <c r="G9">
        <v>50</v>
      </c>
      <c r="H9" s="20">
        <v>44684</v>
      </c>
      <c r="I9" s="23">
        <v>0.61111111111111105</v>
      </c>
      <c r="J9">
        <v>3</v>
      </c>
      <c r="K9" s="20">
        <v>44685</v>
      </c>
      <c r="L9" s="23">
        <v>0.61111111111111105</v>
      </c>
      <c r="M9">
        <v>3</v>
      </c>
    </row>
    <row r="10" spans="1:18" x14ac:dyDescent="0.3">
      <c r="A10">
        <v>9</v>
      </c>
      <c r="B10" t="s">
        <v>43</v>
      </c>
      <c r="C10" t="s">
        <v>44</v>
      </c>
      <c r="D10" s="20">
        <v>44683</v>
      </c>
      <c r="E10" s="23">
        <v>0.58333333333333337</v>
      </c>
      <c r="F10">
        <v>3</v>
      </c>
      <c r="G10">
        <v>50</v>
      </c>
      <c r="H10" s="20">
        <v>44684</v>
      </c>
      <c r="I10" s="23">
        <v>0.61111111111111105</v>
      </c>
      <c r="J10">
        <v>3</v>
      </c>
      <c r="K10" s="20">
        <v>44685</v>
      </c>
      <c r="L10" s="23">
        <v>0.61111111111111105</v>
      </c>
      <c r="M10">
        <v>3</v>
      </c>
    </row>
    <row r="11" spans="1:18" x14ac:dyDescent="0.3">
      <c r="A11">
        <v>10</v>
      </c>
      <c r="B11" t="s">
        <v>43</v>
      </c>
      <c r="C11" t="s">
        <v>44</v>
      </c>
      <c r="D11" s="20">
        <v>44683</v>
      </c>
      <c r="E11" s="23">
        <v>0.58333333333333337</v>
      </c>
      <c r="F11">
        <v>3</v>
      </c>
      <c r="G11">
        <v>50</v>
      </c>
      <c r="H11" s="20">
        <v>44684</v>
      </c>
      <c r="I11" s="23">
        <v>0.61111111111111105</v>
      </c>
      <c r="J11">
        <v>3</v>
      </c>
      <c r="K11" s="20">
        <v>44685</v>
      </c>
      <c r="L11" s="23">
        <v>0.61111111111111105</v>
      </c>
      <c r="M11">
        <v>3</v>
      </c>
    </row>
    <row r="12" spans="1:18" x14ac:dyDescent="0.3">
      <c r="A12">
        <v>11</v>
      </c>
      <c r="B12" t="s">
        <v>43</v>
      </c>
      <c r="C12" t="s">
        <v>44</v>
      </c>
      <c r="D12" s="20">
        <v>44683</v>
      </c>
      <c r="E12" s="23">
        <v>0.58333333333333337</v>
      </c>
      <c r="F12">
        <v>3</v>
      </c>
      <c r="G12">
        <v>50</v>
      </c>
      <c r="H12" s="20">
        <v>44684</v>
      </c>
      <c r="I12" s="23">
        <v>0.61111111111111105</v>
      </c>
      <c r="J12">
        <v>3</v>
      </c>
      <c r="K12" s="20">
        <v>44685</v>
      </c>
      <c r="L12" s="23">
        <v>0.61111111111111105</v>
      </c>
      <c r="M12">
        <v>2</v>
      </c>
    </row>
    <row r="13" spans="1:18" x14ac:dyDescent="0.3">
      <c r="A13">
        <v>12</v>
      </c>
      <c r="B13" t="s">
        <v>43</v>
      </c>
      <c r="C13" t="s">
        <v>44</v>
      </c>
      <c r="D13" s="20">
        <v>44683</v>
      </c>
      <c r="E13" s="23">
        <v>0.58333333333333337</v>
      </c>
      <c r="F13">
        <v>3</v>
      </c>
      <c r="G13">
        <v>50</v>
      </c>
      <c r="H13" s="20">
        <v>44684</v>
      </c>
      <c r="I13" s="23">
        <v>0.61111111111111105</v>
      </c>
      <c r="J13">
        <v>3</v>
      </c>
      <c r="K13" s="20">
        <v>44685</v>
      </c>
      <c r="L13" s="23">
        <v>0.61111111111111105</v>
      </c>
      <c r="M13">
        <v>3</v>
      </c>
    </row>
    <row r="14" spans="1:18" x14ac:dyDescent="0.3">
      <c r="A14">
        <v>1</v>
      </c>
      <c r="B14" t="s">
        <v>45</v>
      </c>
      <c r="C14" t="s">
        <v>42</v>
      </c>
      <c r="D14" s="20">
        <v>44683</v>
      </c>
      <c r="E14" s="23">
        <v>0.58333333333333337</v>
      </c>
      <c r="F14">
        <v>3</v>
      </c>
      <c r="G14">
        <v>50</v>
      </c>
      <c r="H14" s="20">
        <v>44684</v>
      </c>
      <c r="I14" s="23">
        <v>0.61111111111111105</v>
      </c>
      <c r="J14">
        <v>6</v>
      </c>
      <c r="K14" s="20">
        <v>44685</v>
      </c>
      <c r="L14" s="23">
        <v>0.61111111111111105</v>
      </c>
      <c r="M14">
        <v>11</v>
      </c>
      <c r="O14">
        <f>LOG(M14/J14)/1</f>
        <v>0.2632414347745814</v>
      </c>
      <c r="Q14" t="s">
        <v>58</v>
      </c>
      <c r="R14">
        <f>AVERAGE(O14:O19)</f>
        <v>0.65687456198144811</v>
      </c>
    </row>
    <row r="15" spans="1:18" x14ac:dyDescent="0.3">
      <c r="A15">
        <v>2</v>
      </c>
      <c r="B15" t="s">
        <v>45</v>
      </c>
      <c r="C15" t="s">
        <v>42</v>
      </c>
      <c r="D15" s="20">
        <v>44683</v>
      </c>
      <c r="E15" s="23">
        <v>0.58333333333333337</v>
      </c>
      <c r="F15">
        <v>3</v>
      </c>
      <c r="G15">
        <v>50</v>
      </c>
      <c r="H15" s="20">
        <v>44684</v>
      </c>
      <c r="I15" s="23">
        <v>0.61111111111111105</v>
      </c>
      <c r="J15">
        <v>2</v>
      </c>
      <c r="K15" s="20">
        <v>44685</v>
      </c>
      <c r="L15" s="23">
        <v>0.61111111111111105</v>
      </c>
      <c r="M15">
        <v>18</v>
      </c>
      <c r="O15">
        <f t="shared" ref="O15:O25" si="0">LOG(M15/J15)/1</f>
        <v>0.95424250943932487</v>
      </c>
      <c r="Q15" t="s">
        <v>59</v>
      </c>
      <c r="R15">
        <f>STDEV(O14:O19)</f>
        <v>0.2587931880069731</v>
      </c>
    </row>
    <row r="16" spans="1:18" x14ac:dyDescent="0.3">
      <c r="A16">
        <v>3</v>
      </c>
      <c r="B16" t="s">
        <v>45</v>
      </c>
      <c r="C16" t="s">
        <v>42</v>
      </c>
      <c r="D16" s="20">
        <v>44683</v>
      </c>
      <c r="E16" s="23">
        <v>0.58333333333333337</v>
      </c>
      <c r="F16">
        <v>3</v>
      </c>
      <c r="G16">
        <v>50</v>
      </c>
      <c r="H16" s="20">
        <v>44684</v>
      </c>
      <c r="I16" s="23">
        <v>0.61111111111111105</v>
      </c>
      <c r="J16">
        <v>6</v>
      </c>
      <c r="K16" s="20">
        <v>44685</v>
      </c>
      <c r="L16" s="23">
        <v>0.61111111111111105</v>
      </c>
      <c r="M16">
        <v>30</v>
      </c>
      <c r="O16">
        <f t="shared" si="0"/>
        <v>0.69897000433601886</v>
      </c>
    </row>
    <row r="17" spans="1:18" x14ac:dyDescent="0.3">
      <c r="A17">
        <v>4</v>
      </c>
      <c r="B17" t="s">
        <v>45</v>
      </c>
      <c r="C17" t="s">
        <v>42</v>
      </c>
      <c r="D17" s="20">
        <v>44683</v>
      </c>
      <c r="E17" s="23">
        <v>0.58333333333333337</v>
      </c>
      <c r="F17">
        <v>3</v>
      </c>
      <c r="G17">
        <v>50</v>
      </c>
      <c r="H17" s="20">
        <v>44684</v>
      </c>
      <c r="I17" s="23">
        <v>0.61111111111111105</v>
      </c>
      <c r="J17">
        <v>2</v>
      </c>
      <c r="K17" s="20">
        <v>44685</v>
      </c>
      <c r="L17" s="23">
        <v>0.61111111111111105</v>
      </c>
      <c r="M17">
        <v>11</v>
      </c>
      <c r="O17">
        <f t="shared" si="0"/>
        <v>0.74036268949424389</v>
      </c>
    </row>
    <row r="18" spans="1:18" x14ac:dyDescent="0.3">
      <c r="A18">
        <v>5</v>
      </c>
      <c r="B18" t="s">
        <v>45</v>
      </c>
      <c r="C18" t="s">
        <v>42</v>
      </c>
      <c r="D18" s="20">
        <v>44683</v>
      </c>
      <c r="E18" s="23">
        <v>0.58333333333333337</v>
      </c>
      <c r="F18">
        <v>3</v>
      </c>
      <c r="G18">
        <v>50</v>
      </c>
      <c r="H18" s="20">
        <v>44684</v>
      </c>
      <c r="I18" s="23">
        <v>0.61111111111111105</v>
      </c>
      <c r="J18">
        <v>4</v>
      </c>
      <c r="K18" s="20">
        <v>44685</v>
      </c>
      <c r="L18" s="23">
        <v>0.61111111111111105</v>
      </c>
      <c r="M18">
        <v>11</v>
      </c>
      <c r="O18">
        <f t="shared" si="0"/>
        <v>0.43933269383026263</v>
      </c>
    </row>
    <row r="19" spans="1:18" x14ac:dyDescent="0.3">
      <c r="A19">
        <v>6</v>
      </c>
      <c r="B19" t="s">
        <v>45</v>
      </c>
      <c r="C19" t="s">
        <v>42</v>
      </c>
      <c r="D19" s="20">
        <v>44683</v>
      </c>
      <c r="E19" s="23">
        <v>0.58333333333333337</v>
      </c>
      <c r="F19">
        <v>3</v>
      </c>
      <c r="G19">
        <v>50</v>
      </c>
      <c r="H19" s="20">
        <v>44684</v>
      </c>
      <c r="I19" s="23">
        <v>0.61111111111111105</v>
      </c>
      <c r="J19">
        <v>2</v>
      </c>
      <c r="K19" s="20">
        <v>44685</v>
      </c>
      <c r="L19" s="23">
        <v>0.61111111111111105</v>
      </c>
      <c r="M19">
        <v>14</v>
      </c>
      <c r="O19">
        <f t="shared" si="0"/>
        <v>0.84509804001425681</v>
      </c>
    </row>
    <row r="20" spans="1:18" x14ac:dyDescent="0.3">
      <c r="A20">
        <v>7</v>
      </c>
      <c r="B20" t="s">
        <v>45</v>
      </c>
      <c r="C20" t="s">
        <v>44</v>
      </c>
      <c r="D20" s="20">
        <v>44683</v>
      </c>
      <c r="E20" s="23">
        <v>0.58333333333333337</v>
      </c>
      <c r="F20">
        <v>3</v>
      </c>
      <c r="G20">
        <v>50</v>
      </c>
      <c r="H20" s="20">
        <v>44684</v>
      </c>
      <c r="I20" s="23">
        <v>0.61111111111111105</v>
      </c>
      <c r="J20">
        <v>3</v>
      </c>
      <c r="K20" s="20">
        <v>44685</v>
      </c>
      <c r="L20" s="23">
        <v>0.61111111111111105</v>
      </c>
      <c r="M20">
        <v>3</v>
      </c>
      <c r="O20">
        <f t="shared" si="0"/>
        <v>0</v>
      </c>
      <c r="Q20" t="s">
        <v>58</v>
      </c>
      <c r="R20">
        <f>AVERAGE(O20:O25)</f>
        <v>0.22036988245565323</v>
      </c>
    </row>
    <row r="21" spans="1:18" x14ac:dyDescent="0.3">
      <c r="A21">
        <v>8</v>
      </c>
      <c r="B21" t="s">
        <v>45</v>
      </c>
      <c r="C21" t="s">
        <v>44</v>
      </c>
      <c r="D21" s="20">
        <v>44683</v>
      </c>
      <c r="E21" s="23">
        <v>0.58333333333333337</v>
      </c>
      <c r="F21">
        <v>3</v>
      </c>
      <c r="G21">
        <v>50</v>
      </c>
      <c r="H21" s="20">
        <v>44684</v>
      </c>
      <c r="I21" s="23">
        <v>0.61111111111111105</v>
      </c>
      <c r="J21">
        <v>2</v>
      </c>
      <c r="K21" s="20">
        <v>44685</v>
      </c>
      <c r="L21" s="23">
        <v>0.61111111111111105</v>
      </c>
      <c r="M21">
        <v>3</v>
      </c>
      <c r="O21">
        <f t="shared" si="0"/>
        <v>0.17609125905568124</v>
      </c>
      <c r="Q21" t="s">
        <v>59</v>
      </c>
      <c r="R21">
        <f>STDEV(O20:O25)</f>
        <v>0.11879014178989419</v>
      </c>
    </row>
    <row r="22" spans="1:18" x14ac:dyDescent="0.3">
      <c r="A22">
        <v>9</v>
      </c>
      <c r="B22" t="s">
        <v>45</v>
      </c>
      <c r="C22" t="s">
        <v>44</v>
      </c>
      <c r="D22" s="20">
        <v>44683</v>
      </c>
      <c r="E22" s="23">
        <v>0.58333333333333337</v>
      </c>
      <c r="F22">
        <v>3</v>
      </c>
      <c r="G22">
        <v>50</v>
      </c>
      <c r="H22" s="20">
        <v>44684</v>
      </c>
      <c r="I22" s="23">
        <v>0.61111111111111105</v>
      </c>
      <c r="J22">
        <v>2</v>
      </c>
      <c r="K22" s="20">
        <v>44685</v>
      </c>
      <c r="L22" s="23">
        <v>0.61111111111111105</v>
      </c>
      <c r="M22">
        <v>4</v>
      </c>
      <c r="O22">
        <f t="shared" si="0"/>
        <v>0.3010299956639812</v>
      </c>
    </row>
    <row r="23" spans="1:18" x14ac:dyDescent="0.3">
      <c r="A23">
        <v>10</v>
      </c>
      <c r="B23" t="s">
        <v>45</v>
      </c>
      <c r="C23" t="s">
        <v>44</v>
      </c>
      <c r="D23" s="20">
        <v>44683</v>
      </c>
      <c r="E23" s="23">
        <v>0.58333333333333337</v>
      </c>
      <c r="F23">
        <v>3</v>
      </c>
      <c r="G23">
        <v>50</v>
      </c>
      <c r="H23" s="20">
        <v>44684</v>
      </c>
      <c r="I23" s="23">
        <v>0.61111111111111105</v>
      </c>
      <c r="J23">
        <v>4</v>
      </c>
      <c r="K23" s="20">
        <v>44685</v>
      </c>
      <c r="L23" s="23">
        <v>0.61111111111111105</v>
      </c>
      <c r="M23">
        <v>7</v>
      </c>
      <c r="O23">
        <f t="shared" si="0"/>
        <v>0.24303804868629444</v>
      </c>
    </row>
    <row r="24" spans="1:18" x14ac:dyDescent="0.3">
      <c r="A24">
        <v>11</v>
      </c>
      <c r="B24" t="s">
        <v>45</v>
      </c>
      <c r="C24" t="s">
        <v>44</v>
      </c>
      <c r="D24" s="20">
        <v>44683</v>
      </c>
      <c r="E24" s="23">
        <v>0.58333333333333337</v>
      </c>
      <c r="F24">
        <v>3</v>
      </c>
      <c r="G24">
        <v>50</v>
      </c>
      <c r="H24" s="20">
        <v>44684</v>
      </c>
      <c r="I24" s="23">
        <v>0.61111111111111105</v>
      </c>
      <c r="J24">
        <v>2</v>
      </c>
      <c r="K24" s="20">
        <v>44685</v>
      </c>
      <c r="L24" s="23">
        <v>0.61111111111111105</v>
      </c>
      <c r="M24">
        <v>4</v>
      </c>
      <c r="O24">
        <f t="shared" si="0"/>
        <v>0.3010299956639812</v>
      </c>
    </row>
    <row r="25" spans="1:18" x14ac:dyDescent="0.3">
      <c r="A25">
        <v>12</v>
      </c>
      <c r="B25" t="s">
        <v>45</v>
      </c>
      <c r="C25" t="s">
        <v>44</v>
      </c>
      <c r="D25" s="20">
        <v>44683</v>
      </c>
      <c r="E25" s="23">
        <v>0.58333333333333337</v>
      </c>
      <c r="F25">
        <v>3</v>
      </c>
      <c r="G25">
        <v>50</v>
      </c>
      <c r="H25" s="20">
        <v>44684</v>
      </c>
      <c r="I25" s="23">
        <v>0.61111111111111105</v>
      </c>
      <c r="J25">
        <v>3</v>
      </c>
      <c r="K25" s="20">
        <v>44685</v>
      </c>
      <c r="L25" s="23">
        <v>0.61111111111111105</v>
      </c>
      <c r="M25">
        <v>6</v>
      </c>
      <c r="O25">
        <f t="shared" si="0"/>
        <v>0.3010299956639812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C732A05FE33468B4089A8EF241325" ma:contentTypeVersion="14" ma:contentTypeDescription="Create a new document." ma:contentTypeScope="" ma:versionID="6fbb616dc084febcbb80dc01d92cd607">
  <xsd:schema xmlns:xsd="http://www.w3.org/2001/XMLSchema" xmlns:xs="http://www.w3.org/2001/XMLSchema" xmlns:p="http://schemas.microsoft.com/office/2006/metadata/properties" xmlns:ns3="38463f19-5a6a-46d0-8ef9-6adf7189e063" xmlns:ns4="72a4cdc8-5fd9-4cf2-830b-628b7a07056f" targetNamespace="http://schemas.microsoft.com/office/2006/metadata/properties" ma:root="true" ma:fieldsID="51fbf830e828b899cb131308fac42ec1" ns3:_="" ns4:_="">
    <xsd:import namespace="38463f19-5a6a-46d0-8ef9-6adf7189e063"/>
    <xsd:import namespace="72a4cdc8-5fd9-4cf2-830b-628b7a0705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3f19-5a6a-46d0-8ef9-6adf7189e0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4cdc8-5fd9-4cf2-830b-628b7a070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819778-BA6F-4019-9A03-AB572A881564}">
  <ds:schemaRefs>
    <ds:schemaRef ds:uri="http://purl.org/dc/terms/"/>
    <ds:schemaRef ds:uri="38463f19-5a6a-46d0-8ef9-6adf7189e063"/>
    <ds:schemaRef ds:uri="http://schemas.microsoft.com/office/2006/documentManagement/types"/>
    <ds:schemaRef ds:uri="http://schemas.microsoft.com/office/infopath/2007/PartnerControls"/>
    <ds:schemaRef ds:uri="72a4cdc8-5fd9-4cf2-830b-628b7a07056f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6130F8-006D-4D28-B4BC-5AE2E0643C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3f19-5a6a-46d0-8ef9-6adf7189e063"/>
    <ds:schemaRef ds:uri="72a4cdc8-5fd9-4cf2-830b-628b7a070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FCA5E2-CA23-428E-8A66-F9D08A6C96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Plaque assay raw</vt:lpstr>
      <vt:lpstr>Plaque assay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Agarkova</dc:creator>
  <cp:lastModifiedBy>College of Arts &amp; Sciences</cp:lastModifiedBy>
  <cp:lastPrinted>2022-04-13T17:44:50Z</cp:lastPrinted>
  <dcterms:created xsi:type="dcterms:W3CDTF">2022-04-12T15:45:49Z</dcterms:created>
  <dcterms:modified xsi:type="dcterms:W3CDTF">2022-12-07T14:40:32Z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0x010100AF2C732A05FE33468B4089A8EF241325</vt:lpwstr>
  </property>
</Properties>
</file>