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1715" windowHeight="4695"/>
  </bookViews>
  <sheets>
    <sheet name="Hoja1" sheetId="1" r:id="rId1"/>
    <sheet name="Tablero" sheetId="8" r:id="rId2"/>
    <sheet name="Datos históricos" sheetId="2" r:id="rId3"/>
    <sheet name="Hoja3" sheetId="3" state="hidden" r:id="rId4"/>
    <sheet name="Hoja7" sheetId="7" state="hidden" r:id="rId5"/>
  </sheets>
  <calcPr calcId="144525"/>
</workbook>
</file>

<file path=xl/calcChain.xml><?xml version="1.0" encoding="utf-8"?>
<calcChain xmlns="http://schemas.openxmlformats.org/spreadsheetml/2006/main">
  <c r="H55" i="8" l="1"/>
  <c r="H54" i="8"/>
  <c r="H53" i="8"/>
  <c r="H50" i="8"/>
  <c r="H48" i="8"/>
  <c r="H38" i="8"/>
  <c r="H39" i="8"/>
  <c r="H40" i="8"/>
  <c r="H41" i="8"/>
  <c r="H42" i="8"/>
  <c r="H43" i="8"/>
  <c r="H44" i="8"/>
  <c r="H45" i="8"/>
  <c r="H46" i="8"/>
  <c r="H37" i="8"/>
  <c r="H35" i="8"/>
  <c r="H34" i="8"/>
  <c r="H33" i="8"/>
  <c r="H52" i="8"/>
  <c r="H49" i="8"/>
  <c r="H32" i="8"/>
  <c r="H31" i="8"/>
  <c r="H30" i="8"/>
  <c r="H27" i="8"/>
  <c r="H28" i="8"/>
  <c r="H26" i="8"/>
  <c r="H25" i="8"/>
  <c r="H24" i="8"/>
  <c r="H22" i="8"/>
  <c r="H21" i="8"/>
  <c r="H20" i="8"/>
  <c r="H19" i="8"/>
  <c r="H18" i="8"/>
  <c r="H17" i="8"/>
  <c r="H15" i="8"/>
  <c r="H14" i="8"/>
  <c r="H13" i="8"/>
  <c r="H12" i="8"/>
  <c r="H11" i="8"/>
  <c r="H10" i="8"/>
  <c r="C15" i="7" l="1"/>
  <c r="C14" i="7"/>
  <c r="C13" i="7"/>
  <c r="C10" i="7"/>
  <c r="C9" i="7"/>
  <c r="C8" i="7"/>
  <c r="C3" i="7"/>
  <c r="C4" i="7"/>
  <c r="C5" i="7"/>
  <c r="I5" i="1" l="1"/>
  <c r="I4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376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07" i="1"/>
  <c r="A222" i="1" l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21" i="1"/>
  <c r="K7" i="2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170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" i="1"/>
  <c r="M35" i="1" l="1"/>
  <c r="M34" i="1"/>
  <c r="L35" i="1"/>
  <c r="Q34" i="1"/>
  <c r="L34" i="1"/>
  <c r="W10" i="1" s="1"/>
  <c r="K14" i="2" s="1"/>
  <c r="Q35" i="1"/>
  <c r="M17" i="1"/>
  <c r="Q26" i="1"/>
  <c r="Q24" i="1"/>
  <c r="M10" i="1"/>
  <c r="M22" i="1"/>
  <c r="Q16" i="1"/>
  <c r="M12" i="1"/>
  <c r="M4" i="1"/>
  <c r="Q28" i="1"/>
  <c r="X4" i="1" s="1"/>
  <c r="L8" i="2" s="1"/>
  <c r="Q18" i="1"/>
  <c r="Q14" i="1"/>
  <c r="M32" i="1"/>
  <c r="M33" i="1"/>
  <c r="Q20" i="1"/>
  <c r="Q10" i="1"/>
  <c r="Q8" i="1"/>
  <c r="Q6" i="1"/>
  <c r="M8" i="1"/>
  <c r="Q12" i="1"/>
  <c r="Q33" i="1"/>
  <c r="X9" i="1" s="1"/>
  <c r="L13" i="2" s="1"/>
  <c r="Q31" i="1"/>
  <c r="X7" i="1" s="1"/>
  <c r="L11" i="2" s="1"/>
  <c r="Q29" i="1"/>
  <c r="X5" i="1" s="1"/>
  <c r="L9" i="2" s="1"/>
  <c r="M15" i="1"/>
  <c r="M24" i="1"/>
  <c r="M21" i="1"/>
  <c r="M25" i="1"/>
  <c r="M7" i="1"/>
  <c r="M28" i="1"/>
  <c r="Q13" i="1"/>
  <c r="M23" i="1"/>
  <c r="M6" i="1"/>
  <c r="Q27" i="1"/>
  <c r="Q25" i="1"/>
  <c r="Q23" i="1"/>
  <c r="Q21" i="1"/>
  <c r="M31" i="1"/>
  <c r="Q15" i="1"/>
  <c r="M20" i="1"/>
  <c r="M16" i="1"/>
  <c r="Q19" i="1"/>
  <c r="Q17" i="1"/>
  <c r="M14" i="1"/>
  <c r="Q11" i="1"/>
  <c r="Q9" i="1"/>
  <c r="Q7" i="1"/>
  <c r="Q5" i="1"/>
  <c r="M19" i="1"/>
  <c r="Q4" i="1"/>
  <c r="Q32" i="1"/>
  <c r="X8" i="1" s="1"/>
  <c r="L12" i="2" s="1"/>
  <c r="Q30" i="1"/>
  <c r="X6" i="1" s="1"/>
  <c r="L10" i="2" s="1"/>
  <c r="M11" i="1"/>
  <c r="M13" i="1"/>
  <c r="M30" i="1"/>
  <c r="M18" i="1"/>
  <c r="Q22" i="1"/>
  <c r="M5" i="1"/>
  <c r="M27" i="1"/>
  <c r="M9" i="1"/>
  <c r="M26" i="1"/>
  <c r="M29" i="1"/>
  <c r="L27" i="1"/>
  <c r="L9" i="1"/>
  <c r="L23" i="1"/>
  <c r="L6" i="1"/>
  <c r="L19" i="1"/>
  <c r="L10" i="1"/>
  <c r="L15" i="1"/>
  <c r="L12" i="1"/>
  <c r="L11" i="1"/>
  <c r="L32" i="1"/>
  <c r="W8" i="1" s="1"/>
  <c r="K12" i="2" s="1"/>
  <c r="L7" i="1"/>
  <c r="L29" i="1"/>
  <c r="W5" i="1" s="1"/>
  <c r="K9" i="2" s="1"/>
  <c r="L20" i="1"/>
  <c r="L24" i="1"/>
  <c r="L28" i="1"/>
  <c r="W4" i="1" s="1"/>
  <c r="K8" i="2" s="1"/>
  <c r="L21" i="1"/>
  <c r="L18" i="1"/>
  <c r="L16" i="1"/>
  <c r="L4" i="1"/>
  <c r="L13" i="1"/>
  <c r="L33" i="1"/>
  <c r="W9" i="1" s="1"/>
  <c r="K13" i="2" s="1"/>
  <c r="L8" i="1"/>
  <c r="L30" i="1"/>
  <c r="W6" i="1" s="1"/>
  <c r="K10" i="2" s="1"/>
  <c r="L5" i="1"/>
  <c r="L25" i="1"/>
  <c r="L26" i="1"/>
  <c r="L22" i="1"/>
  <c r="L17" i="1"/>
  <c r="L31" i="1"/>
  <c r="W7" i="1" s="1"/>
  <c r="K11" i="2" s="1"/>
  <c r="L14" i="1"/>
  <c r="N35" i="1" l="1"/>
  <c r="W11" i="1"/>
  <c r="K15" i="2" s="1"/>
  <c r="T35" i="1"/>
  <c r="R35" i="1"/>
  <c r="X11" i="1"/>
  <c r="L15" i="2" s="1"/>
  <c r="S35" i="1"/>
  <c r="R34" i="1"/>
  <c r="X10" i="1"/>
  <c r="L14" i="2" s="1"/>
  <c r="S34" i="1"/>
  <c r="R4" i="1"/>
  <c r="S4" i="1"/>
  <c r="R19" i="1"/>
  <c r="S19" i="1"/>
  <c r="R27" i="1"/>
  <c r="S27" i="1"/>
  <c r="R8" i="1"/>
  <c r="S8" i="1"/>
  <c r="R22" i="1"/>
  <c r="S22" i="1"/>
  <c r="R10" i="1"/>
  <c r="S10" i="1"/>
  <c r="S5" i="1"/>
  <c r="R5" i="1"/>
  <c r="S29" i="1"/>
  <c r="R29" i="1"/>
  <c r="S20" i="1"/>
  <c r="R20" i="1"/>
  <c r="R16" i="1"/>
  <c r="S16" i="1"/>
  <c r="R7" i="1"/>
  <c r="S7" i="1"/>
  <c r="R15" i="1"/>
  <c r="S15" i="1"/>
  <c r="S13" i="1"/>
  <c r="R13" i="1"/>
  <c r="R31" i="1"/>
  <c r="S31" i="1"/>
  <c r="S9" i="1"/>
  <c r="R9" i="1"/>
  <c r="R33" i="1"/>
  <c r="S33" i="1"/>
  <c r="R11" i="1"/>
  <c r="S11" i="1"/>
  <c r="S21" i="1"/>
  <c r="R21" i="1"/>
  <c r="S12" i="1"/>
  <c r="R12" i="1"/>
  <c r="R14" i="1"/>
  <c r="S14" i="1"/>
  <c r="R24" i="1"/>
  <c r="S24" i="1"/>
  <c r="R30" i="1"/>
  <c r="S30" i="1"/>
  <c r="R23" i="1"/>
  <c r="S23" i="1"/>
  <c r="S18" i="1"/>
  <c r="R18" i="1"/>
  <c r="S26" i="1"/>
  <c r="R26" i="1"/>
  <c r="R32" i="1"/>
  <c r="S32" i="1"/>
  <c r="R17" i="1"/>
  <c r="S17" i="1"/>
  <c r="S25" i="1"/>
  <c r="R25" i="1"/>
  <c r="R6" i="1"/>
  <c r="S6" i="1"/>
  <c r="S28" i="1"/>
  <c r="R28" i="1"/>
</calcChain>
</file>

<file path=xl/sharedStrings.xml><?xml version="1.0" encoding="utf-8"?>
<sst xmlns="http://schemas.openxmlformats.org/spreadsheetml/2006/main" count="869" uniqueCount="107">
  <si>
    <t>Serie</t>
  </si>
  <si>
    <t>Periodo</t>
  </si>
  <si>
    <t>Id</t>
  </si>
  <si>
    <t>Variaciones anuales</t>
  </si>
  <si>
    <t>Unidades</t>
  </si>
  <si>
    <t>Actividad</t>
  </si>
  <si>
    <t>Lista de series</t>
  </si>
  <si>
    <t>Id serie</t>
  </si>
  <si>
    <t>Exportaciones</t>
  </si>
  <si>
    <t>Importaciones</t>
  </si>
  <si>
    <t>Unidad</t>
  </si>
  <si>
    <t>Miles de USD</t>
  </si>
  <si>
    <t>Índice base 2004 = 100</t>
  </si>
  <si>
    <t>Serie1</t>
  </si>
  <si>
    <t>Serie2</t>
  </si>
  <si>
    <t>Dos series?</t>
  </si>
  <si>
    <t>Período</t>
  </si>
  <si>
    <t>Verde</t>
  </si>
  <si>
    <t>Rojo</t>
  </si>
  <si>
    <t>Variación       anual (%)</t>
  </si>
  <si>
    <t>Precio de la soja</t>
  </si>
  <si>
    <t>Índice Construya</t>
  </si>
  <si>
    <t>USD por Tn</t>
  </si>
  <si>
    <t>Índice base enero 2015 = 100</t>
  </si>
  <si>
    <t>NORMALES</t>
  </si>
  <si>
    <t>INVERSOS</t>
  </si>
  <si>
    <t>NEUTRALES</t>
  </si>
  <si>
    <t>Fecha de última actualización: 17 de octubre de 2016</t>
  </si>
  <si>
    <t>Indicador</t>
  </si>
  <si>
    <t>Último dato disponible</t>
  </si>
  <si>
    <t>Acumulado</t>
  </si>
  <si>
    <t>Si var. neg.</t>
  </si>
  <si>
    <t>Si var. pos.</t>
  </si>
  <si>
    <t>Valor</t>
  </si>
  <si>
    <t>Variación i.a.</t>
  </si>
  <si>
    <t>Var. 16/15</t>
  </si>
  <si>
    <t>neg.</t>
  </si>
  <si>
    <t>pos.</t>
  </si>
  <si>
    <t>Color de flechas</t>
  </si>
  <si>
    <t>Sector externo</t>
  </si>
  <si>
    <t>Millones de US$</t>
  </si>
  <si>
    <t>Ý</t>
  </si>
  <si>
    <t>Acumulado anual</t>
  </si>
  <si>
    <t>Þ</t>
  </si>
  <si>
    <t>Normal</t>
  </si>
  <si>
    <t xml:space="preserve">    Exportaciones (cantidades)</t>
  </si>
  <si>
    <t>-</t>
  </si>
  <si>
    <t>Neutral</t>
  </si>
  <si>
    <t xml:space="preserve">    Importaciones (cantidades)</t>
  </si>
  <si>
    <t>Balanza comercial (1)</t>
  </si>
  <si>
    <t>Precio de la Soja</t>
  </si>
  <si>
    <t>U$S/Ton</t>
  </si>
  <si>
    <t>Inverso</t>
  </si>
  <si>
    <t>Inversión</t>
  </si>
  <si>
    <t>IED</t>
  </si>
  <si>
    <t>Importacion de Bs. De capital</t>
  </si>
  <si>
    <t>Construcción</t>
  </si>
  <si>
    <t>Variación anual en %</t>
  </si>
  <si>
    <t>Indice Construya</t>
  </si>
  <si>
    <t>Inversion (IBIF)</t>
  </si>
  <si>
    <t>II trim16</t>
  </si>
  <si>
    <t>IBIM (OJF)</t>
  </si>
  <si>
    <t>Consumo</t>
  </si>
  <si>
    <t>Ventas en supermercados (reales)</t>
  </si>
  <si>
    <t>Ventas en centros de compras (reales)</t>
  </si>
  <si>
    <t>Patentamentos (Unidades)</t>
  </si>
  <si>
    <t>Recaudacion de IVA deflactado</t>
  </si>
  <si>
    <t>Tasa de desempleo</t>
  </si>
  <si>
    <t>% de la PEA</t>
  </si>
  <si>
    <t>Precios</t>
  </si>
  <si>
    <t>Salario Real - Privado Registrado</t>
  </si>
  <si>
    <t>Precios IPC (2)</t>
  </si>
  <si>
    <t>Tipo de cambio oficial (2)</t>
  </si>
  <si>
    <t>$/US$</t>
  </si>
  <si>
    <t>Tipo de cambio real multilateral (2)</t>
  </si>
  <si>
    <t>enero 01 = 1</t>
  </si>
  <si>
    <t>Tipo de cambio real bilateral (vs. Brasil) (2)</t>
  </si>
  <si>
    <t>Tipo de cambio real bilateral (vs. EE.UU.) (2)</t>
  </si>
  <si>
    <t>Sector real</t>
  </si>
  <si>
    <t>Estimador Mensual de Actividad (EMAE)</t>
  </si>
  <si>
    <t>Índice general de actividad (IGA-OJF)</t>
  </si>
  <si>
    <t>Producción Industrial (EMI)</t>
  </si>
  <si>
    <t>Producción Automotriz (Unidades)</t>
  </si>
  <si>
    <t>Despacho de cemento (Toneladas)</t>
  </si>
  <si>
    <t>Producción de Acero (miles de Ton)</t>
  </si>
  <si>
    <t>Producción de gas (en Miles de m3)</t>
  </si>
  <si>
    <t>Producción de petroleo (en M3)</t>
  </si>
  <si>
    <t>Faena de carne vacuna (unidades)</t>
  </si>
  <si>
    <t>Producción Industrial Brasil</t>
  </si>
  <si>
    <t xml:space="preserve"> - </t>
  </si>
  <si>
    <t>Monetario</t>
  </si>
  <si>
    <t>Costos Fin. Empresas (3)</t>
  </si>
  <si>
    <t>Tasa nominal anual</t>
  </si>
  <si>
    <t>Base monetaria</t>
  </si>
  <si>
    <t>Millones de $</t>
  </si>
  <si>
    <t>Reservas</t>
  </si>
  <si>
    <t>Millones de U$S</t>
  </si>
  <si>
    <t>Fiscal</t>
  </si>
  <si>
    <t>Gasto primario</t>
  </si>
  <si>
    <t>Acumulado anual, en %</t>
  </si>
  <si>
    <t>Ingresos tributarios (4)</t>
  </si>
  <si>
    <t>Resultado primario (s/ Anses y BCRA)</t>
  </si>
  <si>
    <t>Resultado financiero (s/ Anses y BCRA)</t>
  </si>
  <si>
    <t>(1) La variación es en valores absolutos.</t>
  </si>
  <si>
    <t>(2) La variación acumulada es repecto a Diciembre 2015</t>
  </si>
  <si>
    <t>(3) Tasa activa del Banco Nación al Sector Privado No Financiero</t>
  </si>
  <si>
    <t>(4) Sector Público Nacional No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</si>
</sst>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\+0.0;\-0.0"/>
    <numFmt numFmtId="165" formatCode="0.0"/>
    <numFmt numFmtId="166" formatCode="_ * #,##0.00_ ;_ * \-#,##0.00_ ;_ * &quot;-&quot;??_ ;_ @_ "/>
    <numFmt numFmtId="167" formatCode="[$-C0A]mmm\-yy;@"/>
    <numFmt numFmtId="168" formatCode="0.0%"/>
    <numFmt numFmtId="169" formatCode="_ * #,##0_ ;_ * \-#,##0_ ;_ * &quot;-&quot;??_ ;_ @_ "/>
    <numFmt numFmtId="170" formatCode="_ * #,##0.0_ ;_ * \-#,##0.0_ ;_ * &quot;-&quot;??_ ;_ @_ "/>
    <numFmt numFmtId="171" formatCode="#,##0_ ;\-#,##0\ "/>
    <numFmt numFmtId="172" formatCode="_-* #,##0.0_-;\-* #,##0.0_-;_-* &quot;-&quot;??_-;_-@_-"/>
  </numFmts>
  <fonts count="41" x14ac:knownFonts="1">
    <font>
      <sz val="10"/>
      <color theme="1"/>
      <name val="Consolas"/>
      <family val="2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sz val="9"/>
      <color theme="0" tint="-0.34998626667073579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71BB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Wingdings 3"/>
      <family val="1"/>
      <charset val="2"/>
    </font>
    <font>
      <sz val="10"/>
      <color theme="0" tint="-0.499984740745262"/>
      <name val="Wingdings 3"/>
      <family val="1"/>
      <charset val="2"/>
    </font>
    <font>
      <sz val="8"/>
      <color indexed="62"/>
      <name val="Verdana"/>
      <family val="2"/>
    </font>
    <font>
      <b/>
      <sz val="10"/>
      <color theme="0"/>
      <name val="Calibri"/>
      <family val="2"/>
    </font>
    <font>
      <b/>
      <sz val="8"/>
      <name val="Verdana"/>
      <family val="2"/>
    </font>
    <font>
      <b/>
      <u/>
      <sz val="11"/>
      <color theme="1"/>
      <name val="Calibri"/>
      <family val="2"/>
      <scheme val="minor"/>
    </font>
    <font>
      <b/>
      <sz val="10"/>
      <color indexed="63"/>
      <name val="Calibri"/>
      <family val="2"/>
    </font>
    <font>
      <sz val="10"/>
      <color indexed="63"/>
      <name val="Calibri"/>
      <family val="2"/>
    </font>
    <font>
      <sz val="10"/>
      <name val="Calibri"/>
      <family val="2"/>
    </font>
    <font>
      <sz val="10"/>
      <color rgb="FF00B050"/>
      <name val="Calibri"/>
      <family val="2"/>
    </font>
    <font>
      <sz val="10"/>
      <color rgb="FFFF0000"/>
      <name val="Calibri"/>
      <family val="2"/>
    </font>
    <font>
      <sz val="8"/>
      <color indexed="10"/>
      <name val="Wingdings"/>
      <charset val="2"/>
    </font>
    <font>
      <sz val="8"/>
      <color indexed="17"/>
      <name val="Wingdings"/>
      <charset val="2"/>
    </font>
    <font>
      <i/>
      <sz val="10"/>
      <color rgb="FF00B050"/>
      <name val="Calibri"/>
      <family val="2"/>
    </font>
    <font>
      <sz val="10"/>
      <color rgb="FF008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 tint="0.14999847407452621"/>
      <name val="Calibri"/>
      <family val="2"/>
    </font>
    <font>
      <sz val="11"/>
      <color theme="0"/>
      <name val="Calibri"/>
      <family val="2"/>
      <scheme val="minor"/>
    </font>
    <font>
      <sz val="8"/>
      <color rgb="FFFF0000"/>
      <name val="Wingdings"/>
      <charset val="2"/>
    </font>
    <font>
      <sz val="8"/>
      <color rgb="FF008000"/>
      <name val="Wingdings"/>
      <charset val="2"/>
    </font>
    <font>
      <b/>
      <sz val="10"/>
      <color rgb="FF333333"/>
      <name val="Calibri"/>
      <family val="2"/>
    </font>
    <font>
      <b/>
      <sz val="11"/>
      <color rgb="FF333333"/>
      <name val="Calibri"/>
      <family val="2"/>
      <scheme val="minor"/>
    </font>
    <font>
      <b/>
      <i/>
      <sz val="10"/>
      <color rgb="FF333333"/>
      <name val="Calibri"/>
      <family val="2"/>
    </font>
    <font>
      <sz val="10"/>
      <color rgb="FF333333"/>
      <name val="Consolas"/>
      <family val="2"/>
    </font>
    <font>
      <sz val="10"/>
      <color rgb="FF333333"/>
      <name val="Calibri"/>
      <family val="2"/>
      <scheme val="minor"/>
    </font>
    <font>
      <sz val="10"/>
      <color theme="0" tint="-0.34998626667073579"/>
      <name val="Wingdings 3"/>
      <family val="1"/>
      <charset val="2"/>
    </font>
    <font>
      <b/>
      <sz val="11"/>
      <color rgb="FF0071BB"/>
      <name val="Calibri"/>
      <family val="2"/>
      <scheme val="minor"/>
    </font>
    <font>
      <sz val="10"/>
      <name val="Consolas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onsolas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AF6"/>
        <bgColor indexed="64"/>
      </patternFill>
    </fill>
    <fill>
      <patternFill patternType="solid">
        <fgColor rgb="FF009CCC"/>
        <bgColor indexed="64"/>
      </patternFill>
    </fill>
    <fill>
      <patternFill patternType="solid">
        <fgColor rgb="FF0071BB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9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40" fillId="0" borderId="0" applyFont="0" applyFill="0" applyBorder="0" applyAlignment="0" applyProtection="0"/>
  </cellStyleXfs>
  <cellXfs count="220">
    <xf numFmtId="0" fontId="0" fillId="0" borderId="0" xfId="0"/>
    <xf numFmtId="0" fontId="3" fillId="3" borderId="0" xfId="0" applyFont="1" applyFill="1"/>
    <xf numFmtId="0" fontId="1" fillId="4" borderId="0" xfId="0" applyFont="1" applyFill="1"/>
    <xf numFmtId="17" fontId="1" fillId="4" borderId="0" xfId="0" applyNumberFormat="1" applyFont="1" applyFill="1" applyBorder="1"/>
    <xf numFmtId="0" fontId="1" fillId="2" borderId="0" xfId="0" applyFont="1" applyFill="1"/>
    <xf numFmtId="0" fontId="1" fillId="2" borderId="0" xfId="0" applyFont="1" applyFill="1" applyBorder="1" applyAlignment="1">
      <alignment horizontal="right"/>
    </xf>
    <xf numFmtId="17" fontId="1" fillId="2" borderId="0" xfId="0" applyNumberFormat="1" applyFont="1" applyFill="1" applyBorder="1"/>
    <xf numFmtId="2" fontId="1" fillId="2" borderId="0" xfId="0" applyNumberFormat="1" applyFont="1" applyFill="1" applyBorder="1" applyAlignment="1">
      <alignment horizontal="right"/>
    </xf>
    <xf numFmtId="2" fontId="1" fillId="4" borderId="0" xfId="0" applyNumberFormat="1" applyFont="1" applyFill="1"/>
    <xf numFmtId="0" fontId="2" fillId="4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1" fontId="1" fillId="2" borderId="0" xfId="0" applyNumberFormat="1" applyFont="1" applyFill="1" applyBorder="1" applyAlignment="1">
      <alignment horizontal="right"/>
    </xf>
    <xf numFmtId="1" fontId="1" fillId="2" borderId="0" xfId="0" applyNumberFormat="1" applyFont="1" applyFill="1"/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right" vertical="center"/>
    </xf>
    <xf numFmtId="0" fontId="4" fillId="4" borderId="0" xfId="0" applyFont="1" applyFill="1" applyAlignment="1">
      <alignment vertical="center" wrapText="1"/>
    </xf>
    <xf numFmtId="17" fontId="4" fillId="4" borderId="0" xfId="0" applyNumberFormat="1" applyFont="1" applyFill="1" applyAlignment="1">
      <alignment horizontal="left" vertical="center"/>
    </xf>
    <xf numFmtId="164" fontId="1" fillId="4" borderId="0" xfId="0" applyNumberFormat="1" applyFont="1" applyFill="1"/>
    <xf numFmtId="164" fontId="1" fillId="2" borderId="0" xfId="0" applyNumberFormat="1" applyFont="1" applyFill="1"/>
    <xf numFmtId="17" fontId="4" fillId="4" borderId="1" xfId="0" applyNumberFormat="1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right" vertical="center"/>
    </xf>
    <xf numFmtId="0" fontId="6" fillId="4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right" vertical="center"/>
    </xf>
    <xf numFmtId="17" fontId="4" fillId="5" borderId="0" xfId="0" applyNumberFormat="1" applyFont="1" applyFill="1" applyAlignment="1">
      <alignment horizontal="left" vertical="center"/>
    </xf>
    <xf numFmtId="3" fontId="0" fillId="0" borderId="0" xfId="0" applyNumberFormat="1"/>
    <xf numFmtId="17" fontId="0" fillId="0" borderId="0" xfId="0" applyNumberFormat="1"/>
    <xf numFmtId="17" fontId="4" fillId="4" borderId="0" xfId="0" applyNumberFormat="1" applyFont="1" applyFill="1" applyBorder="1" applyAlignment="1">
      <alignment horizontal="left" vertical="center"/>
    </xf>
    <xf numFmtId="164" fontId="4" fillId="4" borderId="0" xfId="0" applyNumberFormat="1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right" inden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12" fillId="7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0" fillId="9" borderId="0" xfId="0" applyFill="1"/>
    <xf numFmtId="167" fontId="16" fillId="4" borderId="6" xfId="0" applyNumberFormat="1" applyFont="1" applyFill="1" applyBorder="1" applyAlignment="1">
      <alignment horizontal="center" vertical="center"/>
    </xf>
    <xf numFmtId="3" fontId="17" fillId="2" borderId="6" xfId="0" applyNumberFormat="1" applyFont="1" applyFill="1" applyBorder="1" applyAlignment="1">
      <alignment horizontal="right" vertical="center" indent="1"/>
    </xf>
    <xf numFmtId="168" fontId="18" fillId="2" borderId="6" xfId="2" applyNumberFormat="1" applyFont="1" applyFill="1" applyBorder="1" applyAlignment="1">
      <alignment horizontal="right" vertical="center" indent="1"/>
    </xf>
    <xf numFmtId="168" fontId="19" fillId="2" borderId="6" xfId="2" applyNumberFormat="1" applyFont="1" applyFill="1" applyBorder="1" applyAlignment="1">
      <alignment horizontal="right" vertical="center" indent="1"/>
    </xf>
    <xf numFmtId="0" fontId="21" fillId="8" borderId="7" xfId="0" applyFont="1" applyFill="1" applyBorder="1" applyAlignment="1">
      <alignment horizontal="center" vertical="center"/>
    </xf>
    <xf numFmtId="168" fontId="22" fillId="2" borderId="6" xfId="2" applyNumberFormat="1" applyFont="1" applyFill="1" applyBorder="1" applyAlignment="1">
      <alignment horizontal="right" vertical="center" indent="1"/>
    </xf>
    <xf numFmtId="3" fontId="17" fillId="2" borderId="8" xfId="0" applyNumberFormat="1" applyFont="1" applyFill="1" applyBorder="1" applyAlignment="1">
      <alignment horizontal="right" vertical="center" indent="1"/>
    </xf>
    <xf numFmtId="0" fontId="17" fillId="4" borderId="9" xfId="0" applyFont="1" applyFill="1" applyBorder="1" applyAlignment="1">
      <alignment horizontal="center" vertical="center" wrapText="1"/>
    </xf>
    <xf numFmtId="3" fontId="17" fillId="2" borderId="9" xfId="0" applyNumberFormat="1" applyFont="1" applyFill="1" applyBorder="1" applyAlignment="1">
      <alignment horizontal="right" vertical="center" indent="1"/>
    </xf>
    <xf numFmtId="1" fontId="19" fillId="4" borderId="9" xfId="0" applyNumberFormat="1" applyFont="1" applyFill="1" applyBorder="1" applyAlignment="1">
      <alignment horizontal="center" vertical="center" wrapText="1"/>
    </xf>
    <xf numFmtId="3" fontId="17" fillId="2" borderId="9" xfId="0" applyNumberFormat="1" applyFont="1" applyFill="1" applyBorder="1" applyAlignment="1">
      <alignment horizontal="right" indent="1"/>
    </xf>
    <xf numFmtId="168" fontId="23" fillId="2" borderId="9" xfId="4" applyNumberFormat="1" applyFont="1" applyFill="1" applyBorder="1" applyAlignment="1">
      <alignment horizontal="right" indent="1"/>
    </xf>
    <xf numFmtId="0" fontId="25" fillId="9" borderId="0" xfId="0" applyFont="1" applyFill="1"/>
    <xf numFmtId="0" fontId="24" fillId="0" borderId="0" xfId="0" applyFont="1"/>
    <xf numFmtId="168" fontId="23" fillId="2" borderId="8" xfId="2" applyNumberFormat="1" applyFont="1" applyFill="1" applyBorder="1" applyAlignment="1">
      <alignment horizontal="right" vertical="center" indent="1"/>
    </xf>
    <xf numFmtId="167" fontId="17" fillId="4" borderId="8" xfId="0" applyNumberFormat="1" applyFont="1" applyFill="1" applyBorder="1" applyAlignment="1">
      <alignment horizontal="center" vertical="center"/>
    </xf>
    <xf numFmtId="168" fontId="19" fillId="2" borderId="8" xfId="2" applyNumberFormat="1" applyFont="1" applyFill="1" applyBorder="1" applyAlignment="1">
      <alignment horizontal="right" vertical="center" indent="1"/>
    </xf>
    <xf numFmtId="168" fontId="19" fillId="2" borderId="8" xfId="4" applyNumberFormat="1" applyFont="1" applyFill="1" applyBorder="1" applyAlignment="1">
      <alignment horizontal="right" indent="1"/>
    </xf>
    <xf numFmtId="167" fontId="17" fillId="4" borderId="9" xfId="0" applyNumberFormat="1" applyFont="1" applyFill="1" applyBorder="1" applyAlignment="1">
      <alignment horizontal="center" vertical="center"/>
    </xf>
    <xf numFmtId="168" fontId="19" fillId="2" borderId="9" xfId="4" applyNumberFormat="1" applyFont="1" applyFill="1" applyBorder="1" applyAlignment="1">
      <alignment horizontal="right" indent="1"/>
    </xf>
    <xf numFmtId="167" fontId="26" fillId="4" borderId="9" xfId="0" applyNumberFormat="1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 wrapText="1"/>
    </xf>
    <xf numFmtId="1" fontId="16" fillId="4" borderId="0" xfId="0" applyNumberFormat="1" applyFont="1" applyFill="1" applyBorder="1" applyAlignment="1">
      <alignment horizontal="center" vertical="center" wrapText="1"/>
    </xf>
    <xf numFmtId="168" fontId="19" fillId="2" borderId="0" xfId="2" applyNumberFormat="1" applyFont="1" applyFill="1" applyBorder="1" applyAlignment="1">
      <alignment horizontal="right" vertical="center" indent="1"/>
    </xf>
    <xf numFmtId="168" fontId="23" fillId="2" borderId="8" xfId="4" applyNumberFormat="1" applyFont="1" applyFill="1" applyBorder="1" applyAlignment="1">
      <alignment horizontal="right" indent="1"/>
    </xf>
    <xf numFmtId="0" fontId="16" fillId="4" borderId="6" xfId="0" applyFont="1" applyFill="1" applyBorder="1" applyAlignment="1">
      <alignment vertical="center"/>
    </xf>
    <xf numFmtId="169" fontId="17" fillId="2" borderId="6" xfId="3" applyNumberFormat="1" applyFont="1" applyFill="1" applyBorder="1" applyAlignment="1">
      <alignment horizontal="right" vertical="center" indent="1"/>
    </xf>
    <xf numFmtId="168" fontId="19" fillId="2" borderId="6" xfId="2" applyNumberFormat="1" applyFont="1" applyFill="1" applyBorder="1" applyAlignment="1">
      <alignment horizontal="right" indent="1"/>
    </xf>
    <xf numFmtId="168" fontId="17" fillId="2" borderId="8" xfId="2" applyNumberFormat="1" applyFont="1" applyFill="1" applyBorder="1" applyAlignment="1">
      <alignment horizontal="right" vertical="center" indent="1"/>
    </xf>
    <xf numFmtId="0" fontId="28" fillId="8" borderId="7" xfId="0" applyFont="1" applyFill="1" applyBorder="1" applyAlignment="1">
      <alignment horizontal="center" vertical="center"/>
    </xf>
    <xf numFmtId="0" fontId="24" fillId="9" borderId="0" xfId="0" applyFont="1" applyFill="1"/>
    <xf numFmtId="0" fontId="16" fillId="4" borderId="8" xfId="0" applyFont="1" applyFill="1" applyBorder="1" applyAlignment="1">
      <alignment horizontal="center" vertical="center" wrapText="1"/>
    </xf>
    <xf numFmtId="167" fontId="16" fillId="4" borderId="8" xfId="0" applyNumberFormat="1" applyFont="1" applyFill="1" applyBorder="1" applyAlignment="1">
      <alignment horizontal="center" vertical="center"/>
    </xf>
    <xf numFmtId="165" fontId="17" fillId="2" borderId="8" xfId="0" applyNumberFormat="1" applyFont="1" applyFill="1" applyBorder="1" applyAlignment="1">
      <alignment horizontal="right" vertical="center" indent="1"/>
    </xf>
    <xf numFmtId="2" fontId="17" fillId="2" borderId="9" xfId="0" applyNumberFormat="1" applyFont="1" applyFill="1" applyBorder="1" applyAlignment="1">
      <alignment horizontal="right" vertical="center" indent="1"/>
    </xf>
    <xf numFmtId="168" fontId="23" fillId="2" borderId="9" xfId="2" applyNumberFormat="1" applyFont="1" applyFill="1" applyBorder="1" applyAlignment="1">
      <alignment horizontal="right" vertical="center" indent="1"/>
    </xf>
    <xf numFmtId="2" fontId="17" fillId="2" borderId="8" xfId="0" applyNumberFormat="1" applyFont="1" applyFill="1" applyBorder="1" applyAlignment="1">
      <alignment horizontal="right" vertical="center" indent="1"/>
    </xf>
    <xf numFmtId="170" fontId="17" fillId="2" borderId="6" xfId="3" applyNumberFormat="1" applyFont="1" applyFill="1" applyBorder="1" applyAlignment="1">
      <alignment horizontal="right" vertical="center" indent="1"/>
    </xf>
    <xf numFmtId="168" fontId="17" fillId="2" borderId="6" xfId="2" applyNumberFormat="1" applyFont="1" applyFill="1" applyBorder="1" applyAlignment="1">
      <alignment horizontal="right" vertical="center" indent="1"/>
    </xf>
    <xf numFmtId="170" fontId="17" fillId="2" borderId="8" xfId="3" applyNumberFormat="1" applyFont="1" applyFill="1" applyBorder="1" applyAlignment="1">
      <alignment horizontal="right" vertical="center" indent="1"/>
    </xf>
    <xf numFmtId="169" fontId="17" fillId="2" borderId="8" xfId="3" applyNumberFormat="1" applyFont="1" applyFill="1" applyBorder="1" applyAlignment="1">
      <alignment horizontal="right" vertical="center" indent="1"/>
    </xf>
    <xf numFmtId="167" fontId="15" fillId="4" borderId="8" xfId="0" applyNumberFormat="1" applyFont="1" applyFill="1" applyBorder="1" applyAlignment="1">
      <alignment horizontal="center" vertical="center"/>
    </xf>
    <xf numFmtId="167" fontId="16" fillId="4" borderId="0" xfId="0" applyNumberFormat="1" applyFont="1" applyFill="1" applyBorder="1" applyAlignment="1">
      <alignment horizontal="center" vertical="center"/>
    </xf>
    <xf numFmtId="169" fontId="17" fillId="2" borderId="0" xfId="3" applyNumberFormat="1" applyFont="1" applyFill="1" applyBorder="1" applyAlignment="1">
      <alignment horizontal="right" vertical="center" indent="1"/>
    </xf>
    <xf numFmtId="0" fontId="16" fillId="4" borderId="6" xfId="0" applyFont="1" applyFill="1" applyBorder="1" applyAlignment="1">
      <alignment horizontal="center" vertical="center" wrapText="1"/>
    </xf>
    <xf numFmtId="165" fontId="17" fillId="2" borderId="6" xfId="0" applyNumberFormat="1" applyFont="1" applyFill="1" applyBorder="1" applyAlignment="1">
      <alignment horizontal="right" vertical="center" indent="1"/>
    </xf>
    <xf numFmtId="165" fontId="18" fillId="2" borderId="6" xfId="2" applyNumberFormat="1" applyFont="1" applyFill="1" applyBorder="1" applyAlignment="1">
      <alignment horizontal="right" vertical="center" indent="1"/>
    </xf>
    <xf numFmtId="0" fontId="16" fillId="4" borderId="9" xfId="0" applyFont="1" applyFill="1" applyBorder="1" applyAlignment="1">
      <alignment horizontal="center" vertical="center" wrapText="1"/>
    </xf>
    <xf numFmtId="167" fontId="16" fillId="4" borderId="9" xfId="0" applyNumberFormat="1" applyFont="1" applyFill="1" applyBorder="1" applyAlignment="1">
      <alignment horizontal="center" vertical="center"/>
    </xf>
    <xf numFmtId="168" fontId="19" fillId="2" borderId="9" xfId="4" applyNumberFormat="1" applyFont="1" applyFill="1" applyBorder="1" applyAlignment="1">
      <alignment horizontal="right" vertical="center" indent="1"/>
    </xf>
    <xf numFmtId="168" fontId="18" fillId="2" borderId="9" xfId="4" applyNumberFormat="1" applyFont="1" applyFill="1" applyBorder="1" applyAlignment="1">
      <alignment horizontal="right" vertical="center" indent="1"/>
    </xf>
    <xf numFmtId="168" fontId="18" fillId="2" borderId="8" xfId="2" applyNumberFormat="1" applyFont="1" applyFill="1" applyBorder="1" applyAlignment="1">
      <alignment horizontal="right" vertical="center" indent="1"/>
    </xf>
    <xf numFmtId="167" fontId="16" fillId="0" borderId="0" xfId="0" applyNumberFormat="1" applyFont="1" applyFill="1" applyBorder="1" applyAlignment="1">
      <alignment horizontal="center" vertical="center"/>
    </xf>
    <xf numFmtId="171" fontId="23" fillId="2" borderId="8" xfId="3" applyNumberFormat="1" applyFont="1" applyFill="1" applyBorder="1" applyAlignment="1">
      <alignment horizontal="right" vertical="center" indent="1"/>
    </xf>
    <xf numFmtId="167" fontId="16" fillId="4" borderId="13" xfId="0" applyNumberFormat="1" applyFont="1" applyFill="1" applyBorder="1" applyAlignment="1">
      <alignment horizontal="center" vertical="center"/>
    </xf>
    <xf numFmtId="3" fontId="17" fillId="2" borderId="13" xfId="0" applyNumberFormat="1" applyFont="1" applyFill="1" applyBorder="1" applyAlignment="1">
      <alignment horizontal="right" vertical="center" indent="1"/>
    </xf>
    <xf numFmtId="168" fontId="23" fillId="2" borderId="13" xfId="2" applyNumberFormat="1" applyFont="1" applyFill="1" applyBorder="1" applyAlignment="1">
      <alignment horizontal="right" vertical="center" indent="1"/>
    </xf>
    <xf numFmtId="167" fontId="26" fillId="4" borderId="8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 wrapText="1"/>
    </xf>
    <xf numFmtId="167" fontId="26" fillId="4" borderId="14" xfId="0" applyNumberFormat="1" applyFont="1" applyFill="1" applyBorder="1" applyAlignment="1">
      <alignment horizontal="center" vertical="center"/>
    </xf>
    <xf numFmtId="3" fontId="17" fillId="2" borderId="14" xfId="0" applyNumberFormat="1" applyFont="1" applyFill="1" applyBorder="1" applyAlignment="1">
      <alignment horizontal="right" vertical="center" indent="1"/>
    </xf>
    <xf numFmtId="168" fontId="22" fillId="2" borderId="14" xfId="2" applyNumberFormat="1" applyFont="1" applyFill="1" applyBorder="1" applyAlignment="1">
      <alignment horizontal="right" vertical="center" indent="1"/>
    </xf>
    <xf numFmtId="168" fontId="23" fillId="2" borderId="13" xfId="4" applyNumberFormat="1" applyFont="1" applyFill="1" applyBorder="1" applyAlignment="1">
      <alignment horizontal="right" indent="1"/>
    </xf>
    <xf numFmtId="168" fontId="19" fillId="2" borderId="14" xfId="4" applyNumberFormat="1" applyFont="1" applyFill="1" applyBorder="1" applyAlignment="1">
      <alignment horizontal="right" indent="1"/>
    </xf>
    <xf numFmtId="0" fontId="16" fillId="4" borderId="13" xfId="0" applyFont="1" applyFill="1" applyBorder="1" applyAlignment="1">
      <alignment horizontal="center" vertical="center" wrapText="1"/>
    </xf>
    <xf numFmtId="167" fontId="26" fillId="4" borderId="13" xfId="0" applyNumberFormat="1" applyFont="1" applyFill="1" applyBorder="1" applyAlignment="1">
      <alignment horizontal="center" vertical="center"/>
    </xf>
    <xf numFmtId="168" fontId="19" fillId="2" borderId="13" xfId="2" applyNumberFormat="1" applyFont="1" applyFill="1" applyBorder="1" applyAlignment="1">
      <alignment horizontal="right" vertical="center" indent="1"/>
    </xf>
    <xf numFmtId="1" fontId="16" fillId="4" borderId="13" xfId="0" applyNumberFormat="1" applyFont="1" applyFill="1" applyBorder="1" applyAlignment="1">
      <alignment horizontal="center" vertical="center" wrapText="1"/>
    </xf>
    <xf numFmtId="168" fontId="19" fillId="2" borderId="13" xfId="4" applyNumberFormat="1" applyFont="1" applyFill="1" applyBorder="1" applyAlignment="1">
      <alignment horizontal="right" indent="1"/>
    </xf>
    <xf numFmtId="1" fontId="16" fillId="4" borderId="8" xfId="0" applyNumberFormat="1" applyFont="1" applyFill="1" applyBorder="1" applyAlignment="1">
      <alignment horizontal="center" vertical="center" wrapText="1"/>
    </xf>
    <xf numFmtId="1" fontId="16" fillId="4" borderId="9" xfId="0" applyNumberFormat="1" applyFont="1" applyFill="1" applyBorder="1" applyAlignment="1">
      <alignment horizontal="center" vertical="center" wrapText="1"/>
    </xf>
    <xf numFmtId="168" fontId="18" fillId="2" borderId="13" xfId="2" applyNumberFormat="1" applyFont="1" applyFill="1" applyBorder="1" applyAlignment="1">
      <alignment horizontal="right" vertical="center" indent="1"/>
    </xf>
    <xf numFmtId="169" fontId="17" fillId="2" borderId="13" xfId="3" applyNumberFormat="1" applyFont="1" applyFill="1" applyBorder="1" applyAlignment="1">
      <alignment horizontal="right" vertical="center" indent="1"/>
    </xf>
    <xf numFmtId="0" fontId="0" fillId="4" borderId="15" xfId="0" applyFill="1" applyBorder="1"/>
    <xf numFmtId="0" fontId="0" fillId="4" borderId="16" xfId="0" applyFill="1" applyBorder="1" applyAlignment="1">
      <alignment horizontal="right" indent="1"/>
    </xf>
    <xf numFmtId="0" fontId="0" fillId="4" borderId="17" xfId="0" applyFill="1" applyBorder="1" applyAlignment="1">
      <alignment horizontal="right" indent="1"/>
    </xf>
    <xf numFmtId="0" fontId="0" fillId="6" borderId="16" xfId="0" applyFill="1" applyBorder="1"/>
    <xf numFmtId="0" fontId="0" fillId="6" borderId="16" xfId="0" applyFill="1" applyBorder="1" applyAlignment="1">
      <alignment horizontal="right" indent="1"/>
    </xf>
    <xf numFmtId="0" fontId="0" fillId="6" borderId="17" xfId="0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30" fillId="4" borderId="8" xfId="0" applyFont="1" applyFill="1" applyBorder="1" applyAlignment="1">
      <alignment horizontal="left" vertical="center" indent="1"/>
    </xf>
    <xf numFmtId="0" fontId="31" fillId="0" borderId="0" xfId="0" applyFont="1"/>
    <xf numFmtId="0" fontId="31" fillId="6" borderId="15" xfId="0" applyFont="1" applyFill="1" applyBorder="1"/>
    <xf numFmtId="0" fontId="30" fillId="4" borderId="6" xfId="0" applyFont="1" applyFill="1" applyBorder="1" applyAlignment="1">
      <alignment horizontal="left" vertical="center" indent="1"/>
    </xf>
    <xf numFmtId="0" fontId="32" fillId="4" borderId="6" xfId="0" applyFont="1" applyFill="1" applyBorder="1" applyAlignment="1">
      <alignment horizontal="left" vertical="center" indent="1"/>
    </xf>
    <xf numFmtId="0" fontId="32" fillId="4" borderId="8" xfId="0" applyFont="1" applyFill="1" applyBorder="1" applyAlignment="1">
      <alignment horizontal="left" vertical="center" indent="1"/>
    </xf>
    <xf numFmtId="0" fontId="30" fillId="4" borderId="9" xfId="0" applyFont="1" applyFill="1" applyBorder="1" applyAlignment="1">
      <alignment horizontal="left" vertical="center" indent="1"/>
    </xf>
    <xf numFmtId="0" fontId="30" fillId="4" borderId="13" xfId="0" applyFont="1" applyFill="1" applyBorder="1" applyAlignment="1">
      <alignment horizontal="left" vertical="center" indent="1"/>
    </xf>
    <xf numFmtId="0" fontId="30" fillId="0" borderId="8" xfId="0" applyFont="1" applyFill="1" applyBorder="1" applyAlignment="1">
      <alignment horizontal="left" vertical="center" indent="1"/>
    </xf>
    <xf numFmtId="0" fontId="30" fillId="4" borderId="14" xfId="0" applyFont="1" applyFill="1" applyBorder="1" applyAlignment="1">
      <alignment horizontal="left" vertical="center" indent="1"/>
    </xf>
    <xf numFmtId="0" fontId="30" fillId="0" borderId="9" xfId="0" applyFont="1" applyFill="1" applyBorder="1" applyAlignment="1">
      <alignment horizontal="left" vertical="center" indent="1"/>
    </xf>
    <xf numFmtId="0" fontId="30" fillId="4" borderId="0" xfId="0" applyFont="1" applyFill="1" applyBorder="1" applyAlignment="1">
      <alignment horizontal="left" vertical="center" indent="1"/>
    </xf>
    <xf numFmtId="0" fontId="33" fillId="0" borderId="0" xfId="0" applyFont="1"/>
    <xf numFmtId="0" fontId="4" fillId="0" borderId="0" xfId="0" applyFont="1"/>
    <xf numFmtId="0" fontId="4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168" fontId="23" fillId="2" borderId="9" xfId="4" applyNumberFormat="1" applyFont="1" applyFill="1" applyBorder="1" applyAlignment="1">
      <alignment horizontal="right" vertical="center" indent="1"/>
    </xf>
    <xf numFmtId="171" fontId="17" fillId="2" borderId="6" xfId="3" applyNumberFormat="1" applyFont="1" applyFill="1" applyBorder="1" applyAlignment="1">
      <alignment horizontal="right" vertical="center" indent="1"/>
    </xf>
    <xf numFmtId="0" fontId="20" fillId="8" borderId="19" xfId="0" applyFont="1" applyFill="1" applyBorder="1" applyAlignment="1">
      <alignment horizontal="center"/>
    </xf>
    <xf numFmtId="0" fontId="29" fillId="8" borderId="19" xfId="0" applyFont="1" applyFill="1" applyBorder="1" applyAlignment="1">
      <alignment horizontal="center"/>
    </xf>
    <xf numFmtId="0" fontId="0" fillId="0" borderId="20" xfId="0" applyFill="1" applyBorder="1"/>
    <xf numFmtId="0" fontId="31" fillId="0" borderId="21" xfId="0" applyFont="1" applyBorder="1"/>
    <xf numFmtId="0" fontId="0" fillId="0" borderId="21" xfId="0" applyBorder="1"/>
    <xf numFmtId="0" fontId="0" fillId="0" borderId="21" xfId="0" applyBorder="1" applyAlignment="1">
      <alignment horizontal="right" indent="1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0" fillId="0" borderId="23" xfId="0" applyFont="1" applyFill="1" applyBorder="1" applyAlignment="1">
      <alignment vertical="center"/>
    </xf>
    <xf numFmtId="0" fontId="36" fillId="0" borderId="0" xfId="0" applyFont="1" applyBorder="1" applyAlignment="1">
      <alignment vertical="top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center" vertical="center"/>
    </xf>
    <xf numFmtId="0" fontId="0" fillId="0" borderId="24" xfId="0" applyFont="1" applyBorder="1" applyAlignment="1">
      <alignment vertical="center"/>
    </xf>
    <xf numFmtId="0" fontId="0" fillId="0" borderId="23" xfId="0" applyFill="1" applyBorder="1"/>
    <xf numFmtId="0" fontId="31" fillId="0" borderId="0" xfId="0" applyFont="1" applyBorder="1"/>
    <xf numFmtId="0" fontId="0" fillId="0" borderId="0" xfId="0" applyBorder="1" applyAlignment="1">
      <alignment horizontal="right" indent="1"/>
    </xf>
    <xf numFmtId="0" fontId="0" fillId="0" borderId="0" xfId="0" applyBorder="1" applyAlignment="1">
      <alignment horizontal="center" vertical="center"/>
    </xf>
    <xf numFmtId="0" fontId="0" fillId="0" borderId="24" xfId="0" applyBorder="1"/>
    <xf numFmtId="0" fontId="11" fillId="0" borderId="24" xfId="0" applyFont="1" applyFill="1" applyBorder="1" applyAlignment="1">
      <alignment horizontal="center" vertical="center"/>
    </xf>
    <xf numFmtId="0" fontId="0" fillId="4" borderId="24" xfId="0" applyFill="1" applyBorder="1"/>
    <xf numFmtId="0" fontId="14" fillId="4" borderId="24" xfId="0" applyFont="1" applyFill="1" applyBorder="1"/>
    <xf numFmtId="0" fontId="0" fillId="4" borderId="23" xfId="0" applyFill="1" applyBorder="1"/>
    <xf numFmtId="0" fontId="10" fillId="0" borderId="0" xfId="0" applyFont="1" applyBorder="1" applyAlignment="1">
      <alignment horizontal="center" vertical="center"/>
    </xf>
    <xf numFmtId="0" fontId="24" fillId="4" borderId="23" xfId="0" applyFont="1" applyFill="1" applyBorder="1"/>
    <xf numFmtId="0" fontId="24" fillId="4" borderId="24" xfId="0" applyFont="1" applyFill="1" applyBorder="1"/>
    <xf numFmtId="0" fontId="24" fillId="0" borderId="23" xfId="0" applyFont="1" applyFill="1" applyBorder="1"/>
    <xf numFmtId="0" fontId="35" fillId="0" borderId="0" xfId="0" applyFont="1" applyBorder="1" applyAlignment="1">
      <alignment horizontal="center" vertical="center"/>
    </xf>
    <xf numFmtId="0" fontId="4" fillId="4" borderId="23" xfId="0" applyFont="1" applyFill="1" applyBorder="1"/>
    <xf numFmtId="0" fontId="4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center" vertical="center"/>
    </xf>
    <xf numFmtId="0" fontId="4" fillId="0" borderId="24" xfId="0" applyFont="1" applyBorder="1"/>
    <xf numFmtId="0" fontId="4" fillId="0" borderId="23" xfId="0" applyFont="1" applyFill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24" xfId="0" applyFont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34" fillId="0" borderId="26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6" xfId="0" applyFont="1" applyBorder="1" applyAlignment="1">
      <alignment horizontal="right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vertical="center"/>
    </xf>
    <xf numFmtId="0" fontId="37" fillId="5" borderId="0" xfId="0" applyFont="1" applyFill="1"/>
    <xf numFmtId="0" fontId="38" fillId="5" borderId="0" xfId="0" applyFont="1" applyFill="1"/>
    <xf numFmtId="0" fontId="37" fillId="5" borderId="0" xfId="0" applyFont="1" applyFill="1" applyAlignment="1">
      <alignment horizontal="right" indent="1"/>
    </xf>
    <xf numFmtId="0" fontId="37" fillId="5" borderId="0" xfId="0" applyFont="1" applyFill="1" applyAlignment="1">
      <alignment horizontal="center" vertical="center"/>
    </xf>
    <xf numFmtId="0" fontId="37" fillId="5" borderId="0" xfId="0" applyFont="1" applyFill="1" applyBorder="1"/>
    <xf numFmtId="0" fontId="37" fillId="5" borderId="0" xfId="0" applyFont="1" applyFill="1" applyAlignment="1">
      <alignment vertical="center"/>
    </xf>
    <xf numFmtId="0" fontId="25" fillId="5" borderId="0" xfId="0" applyFont="1" applyFill="1"/>
    <xf numFmtId="0" fontId="39" fillId="5" borderId="0" xfId="0" applyFont="1" applyFill="1"/>
    <xf numFmtId="0" fontId="39" fillId="5" borderId="0" xfId="0" applyFont="1" applyFill="1" applyAlignment="1">
      <alignment vertical="center"/>
    </xf>
    <xf numFmtId="172" fontId="4" fillId="4" borderId="0" xfId="5" applyNumberFormat="1" applyFont="1" applyFill="1" applyBorder="1" applyAlignment="1">
      <alignment horizontal="right" vertical="center"/>
    </xf>
    <xf numFmtId="172" fontId="4" fillId="4" borderId="1" xfId="5" applyNumberFormat="1" applyFont="1" applyFill="1" applyBorder="1" applyAlignment="1">
      <alignment horizontal="right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1" fontId="16" fillId="4" borderId="6" xfId="0" applyNumberFormat="1" applyFont="1" applyFill="1" applyBorder="1" applyAlignment="1">
      <alignment horizontal="center" vertical="center" wrapText="1"/>
    </xf>
    <xf numFmtId="1" fontId="16" fillId="4" borderId="8" xfId="0" applyNumberFormat="1" applyFont="1" applyFill="1" applyBorder="1" applyAlignment="1">
      <alignment horizontal="center" vertical="center" wrapText="1"/>
    </xf>
    <xf numFmtId="1" fontId="16" fillId="4" borderId="9" xfId="0" applyNumberFormat="1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1" fontId="16" fillId="4" borderId="13" xfId="0" applyNumberFormat="1" applyFont="1" applyFill="1" applyBorder="1" applyAlignment="1">
      <alignment horizontal="center" vertical="center" wrapText="1"/>
    </xf>
    <xf numFmtId="0" fontId="27" fillId="6" borderId="11" xfId="0" applyFont="1" applyFill="1" applyBorder="1" applyAlignment="1">
      <alignment horizontal="center"/>
    </xf>
    <xf numFmtId="0" fontId="27" fillId="6" borderId="12" xfId="0" applyFont="1" applyFill="1" applyBorder="1" applyAlignment="1">
      <alignment horizontal="center"/>
    </xf>
    <xf numFmtId="17" fontId="16" fillId="4" borderId="5" xfId="0" applyNumberFormat="1" applyFont="1" applyFill="1" applyBorder="1" applyAlignment="1">
      <alignment horizontal="center" vertical="center" wrapText="1"/>
    </xf>
    <xf numFmtId="17" fontId="16" fillId="4" borderId="0" xfId="0" applyNumberFormat="1" applyFont="1" applyFill="1" applyBorder="1" applyAlignment="1">
      <alignment horizontal="center" vertical="center" wrapText="1"/>
    </xf>
    <xf numFmtId="17" fontId="16" fillId="4" borderId="18" xfId="0" applyNumberFormat="1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1" fontId="16" fillId="4" borderId="0" xfId="0" applyNumberFormat="1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3" fillId="8" borderId="0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 wrapText="1"/>
    </xf>
  </cellXfs>
  <cellStyles count="6">
    <cellStyle name="Millares" xfId="5" builtinId="3"/>
    <cellStyle name="Millares 2" xfId="3"/>
    <cellStyle name="Normal" xfId="0" builtinId="0"/>
    <cellStyle name="Normal 2" xfId="1"/>
    <cellStyle name="Porcentaje 2" xfId="4"/>
    <cellStyle name="Porcentual 2" xfId="2"/>
  </cellStyles>
  <dxfs count="60"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</dxfs>
  <tableStyles count="0" defaultTableStyle="TableStyleMedium2" defaultPivotStyle="PivotStyleLight16"/>
  <colors>
    <mruColors>
      <color rgb="FFE0EAF6"/>
      <color rgb="FF0071BB"/>
      <color rgb="FF1C9ACB"/>
      <color rgb="FF333333"/>
      <color rgb="FFD7D7D7"/>
      <color rgb="FFB9B9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60586356644596"/>
          <c:y val="3.0727837654416324E-2"/>
          <c:w val="0.78430501129164987"/>
          <c:h val="0.8888645059679916"/>
        </c:manualLayout>
      </c:layout>
      <c:lineChart>
        <c:grouping val="standard"/>
        <c:varyColors val="0"/>
        <c:ser>
          <c:idx val="1"/>
          <c:order val="0"/>
          <c:spPr>
            <a:ln w="34925">
              <a:solidFill>
                <a:srgbClr val="1C9ACB">
                  <a:alpha val="6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Hoja1!$K$4:$K$35</c:f>
              <c:numCache>
                <c:formatCode>mmm\-yy</c:formatCode>
                <c:ptCount val="3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</c:numCache>
            </c:numRef>
          </c:cat>
          <c:val>
            <c:numRef>
              <c:f>Hoja1!$M$4:$M$35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ser>
          <c:idx val="0"/>
          <c:order val="1"/>
          <c:spPr>
            <a:ln w="31750">
              <a:solidFill>
                <a:srgbClr val="0071BB"/>
              </a:solidFill>
            </a:ln>
          </c:spPr>
          <c:marker>
            <c:symbol val="circle"/>
            <c:size val="5"/>
            <c:spPr>
              <a:solidFill>
                <a:srgbClr val="0071BB"/>
              </a:solidFill>
              <a:ln w="12700">
                <a:solidFill>
                  <a:schemeClr val="bg1"/>
                </a:solidFill>
              </a:ln>
            </c:spPr>
          </c:marker>
          <c:cat>
            <c:numRef>
              <c:f>Hoja1!$K$4:$K$35</c:f>
              <c:numCache>
                <c:formatCode>mmm\-yy</c:formatCode>
                <c:ptCount val="3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</c:numCache>
            </c:numRef>
          </c:cat>
          <c:val>
            <c:numRef>
              <c:f>Hoja1!$L$4:$L$35</c:f>
              <c:numCache>
                <c:formatCode>0.00</c:formatCode>
                <c:ptCount val="32"/>
                <c:pt idx="0">
                  <c:v>29507.545454545452</c:v>
                </c:pt>
                <c:pt idx="1">
                  <c:v>27666.050000000003</c:v>
                </c:pt>
                <c:pt idx="2">
                  <c:v>27310.555555555555</c:v>
                </c:pt>
                <c:pt idx="3">
                  <c:v>27686.052631578954</c:v>
                </c:pt>
                <c:pt idx="4">
                  <c:v>28403.699999999997</c:v>
                </c:pt>
                <c:pt idx="5">
                  <c:v>28862.25</c:v>
                </c:pt>
                <c:pt idx="6">
                  <c:v>29480.409090909077</c:v>
                </c:pt>
                <c:pt idx="7">
                  <c:v>28856.2</c:v>
                </c:pt>
                <c:pt idx="8">
                  <c:v>28290.681818181816</c:v>
                </c:pt>
                <c:pt idx="9">
                  <c:v>27586.36363636364</c:v>
                </c:pt>
                <c:pt idx="10">
                  <c:v>28497.888888888887</c:v>
                </c:pt>
                <c:pt idx="11">
                  <c:v>30119.368421052637</c:v>
                </c:pt>
                <c:pt idx="12">
                  <c:v>31272.047619047622</c:v>
                </c:pt>
                <c:pt idx="13">
                  <c:v>31342.944444444445</c:v>
                </c:pt>
                <c:pt idx="14">
                  <c:v>31431.199999999997</c:v>
                </c:pt>
                <c:pt idx="15">
                  <c:v>31998.799999999996</c:v>
                </c:pt>
                <c:pt idx="16">
                  <c:v>33805.736842105252</c:v>
                </c:pt>
                <c:pt idx="17">
                  <c:v>33676.409090909088</c:v>
                </c:pt>
                <c:pt idx="18">
                  <c:v>33875</c:v>
                </c:pt>
                <c:pt idx="19">
                  <c:v>33712.949999999997</c:v>
                </c:pt>
                <c:pt idx="20">
                  <c:v>33433.090909090912</c:v>
                </c:pt>
                <c:pt idx="21">
                  <c:v>27916.90476190476</c:v>
                </c:pt>
                <c:pt idx="22">
                  <c:v>26175.05263157895</c:v>
                </c:pt>
                <c:pt idx="23">
                  <c:v>24823.850000000006</c:v>
                </c:pt>
                <c:pt idx="24">
                  <c:v>25750.400000000001</c:v>
                </c:pt>
                <c:pt idx="25">
                  <c:v>29365.842105263153</c:v>
                </c:pt>
                <c:pt idx="26">
                  <c:v>28764.952380952382</c:v>
                </c:pt>
                <c:pt idx="27">
                  <c:v>30937.238095238095</c:v>
                </c:pt>
                <c:pt idx="28">
                  <c:v>31563.09523809524</c:v>
                </c:pt>
                <c:pt idx="29">
                  <c:v>31375.199999999997</c:v>
                </c:pt>
                <c:pt idx="30">
                  <c:v>33360.1</c:v>
                </c:pt>
                <c:pt idx="31">
                  <c:v>32555.499999999996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dLbls>
            <c:numFmt formatCode="#,##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Hoja1!$K$4:$K$35</c:f>
              <c:numCache>
                <c:formatCode>mmm\-yy</c:formatCode>
                <c:ptCount val="3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</c:numCache>
            </c:numRef>
          </c:cat>
          <c:val>
            <c:numRef>
              <c:f>Hoja1!$N$4:$N$35</c:f>
              <c:numCache>
                <c:formatCode>0.00</c:formatCode>
                <c:ptCount val="32"/>
                <c:pt idx="31">
                  <c:v>32555.499999999996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72544"/>
        <c:axId val="184590720"/>
      </c:lineChart>
      <c:dateAx>
        <c:axId val="184572544"/>
        <c:scaling>
          <c:orientation val="minMax"/>
        </c:scaling>
        <c:delete val="0"/>
        <c:axPos val="b"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numFmt formatCode="yy" sourceLinked="0"/>
        <c:majorTickMark val="in"/>
        <c:minorTickMark val="none"/>
        <c:tickLblPos val="low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s-AR"/>
          </a:p>
        </c:txPr>
        <c:crossAx val="184590720"/>
        <c:crosses val="autoZero"/>
        <c:auto val="1"/>
        <c:lblOffset val="100"/>
        <c:baseTimeUnit val="months"/>
        <c:majorUnit val="12"/>
        <c:majorTimeUnit val="months"/>
        <c:minorUnit val="12"/>
        <c:minorTimeUnit val="months"/>
      </c:dateAx>
      <c:valAx>
        <c:axId val="184590720"/>
        <c:scaling>
          <c:orientation val="minMax"/>
        </c:scaling>
        <c:delete val="0"/>
        <c:axPos val="l"/>
        <c:title>
          <c:tx>
            <c:strRef>
              <c:f>Hoja1!$I$5</c:f>
              <c:strCache>
                <c:ptCount val="1"/>
                <c:pt idx="0">
                  <c:v>Miles de USD</c:v>
                </c:pt>
              </c:strCache>
            </c:strRef>
          </c:tx>
          <c:layout>
            <c:manualLayout>
              <c:xMode val="edge"/>
              <c:yMode val="edge"/>
              <c:x val="2.115717766203376E-3"/>
              <c:y val="4.6333839093186231E-2"/>
            </c:manualLayout>
          </c:layout>
          <c:overlay val="0"/>
          <c:txPr>
            <a:bodyPr rot="-5400000" vert="horz"/>
            <a:lstStyle/>
            <a:p>
              <a:pPr>
                <a:defRPr>
                  <a:solidFill>
                    <a:schemeClr val="bg1">
                      <a:lumMod val="50000"/>
                    </a:schemeClr>
                  </a:solidFill>
                </a:defRPr>
              </a:pPr>
              <a:endParaRPr lang="es-AR"/>
            </a:p>
          </c:txPr>
        </c:title>
        <c:numFmt formatCode="#,##0" sourceLinked="0"/>
        <c:majorTickMark val="in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s-AR"/>
          </a:p>
        </c:txPr>
        <c:crossAx val="184572544"/>
        <c:crosses val="autoZero"/>
        <c:crossBetween val="between"/>
      </c:valAx>
      <c:spPr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60586356644596"/>
          <c:y val="3.0727837654416324E-2"/>
          <c:w val="0.78430501129164987"/>
          <c:h val="0.794436124527665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C9ACB"/>
            </a:solidFill>
          </c:spPr>
          <c:invertIfNegative val="0"/>
          <c:cat>
            <c:numRef>
              <c:f>Hoja1!$P$4:$P$35</c:f>
              <c:numCache>
                <c:formatCode>mmm\-yy</c:formatCode>
                <c:ptCount val="3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</c:numCache>
            </c:numRef>
          </c:cat>
          <c:val>
            <c:numRef>
              <c:f>Hoja1!$R$4:$R$35</c:f>
              <c:numCache>
                <c:formatCode>\+#,#00;\-#,#00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5.9798337588610195</c:v>
                </c:pt>
                <c:pt idx="13">
                  <c:v>13.2902761487254</c:v>
                </c:pt>
                <c:pt idx="14">
                  <c:v>15.088101873512482</c:v>
                </c:pt>
                <c:pt idx="15">
                  <c:v>15.577328504757237</c:v>
                </c:pt>
                <c:pt idx="16">
                  <c:v>19.018778687654269</c:v>
                </c:pt>
                <c:pt idx="17">
                  <c:v>16.679777532621642</c:v>
                </c:pt>
                <c:pt idx="18">
                  <c:v>14.906817933018734</c:v>
                </c:pt>
                <c:pt idx="19">
                  <c:v>16.830871701748663</c:v>
                </c:pt>
                <c:pt idx="20">
                  <c:v>18.177041910683744</c:v>
                </c:pt>
                <c:pt idx="21">
                  <c:v>1.1982047721049049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</c:ser>
        <c:ser>
          <c:idx val="1"/>
          <c:order val="1"/>
          <c:spPr>
            <a:solidFill>
              <a:srgbClr val="B9B9BB"/>
            </a:solidFill>
          </c:spPr>
          <c:invertIfNegative val="0"/>
          <c:cat>
            <c:numRef>
              <c:f>Hoja1!$P$4:$P$35</c:f>
              <c:numCache>
                <c:formatCode>mmm\-yy</c:formatCode>
                <c:ptCount val="3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</c:numCache>
            </c:numRef>
          </c:cat>
          <c:val>
            <c:numRef>
              <c:f>Hoja1!$S$4:$S$35</c:f>
              <c:numCache>
                <c:formatCode>\+#,#00;\-#,#00</c:formatCode>
                <c:ptCount val="32"/>
                <c:pt idx="0">
                  <c:v>-31.30545518641954</c:v>
                </c:pt>
                <c:pt idx="1">
                  <c:v>-34.367358871558565</c:v>
                </c:pt>
                <c:pt idx="2">
                  <c:v>-33.760814686783647</c:v>
                </c:pt>
                <c:pt idx="3">
                  <c:v>-30.846156015284077</c:v>
                </c:pt>
                <c:pt idx="4">
                  <c:v>-27.127108612878239</c:v>
                </c:pt>
                <c:pt idx="5">
                  <c:v>-24.572607071456453</c:v>
                </c:pt>
                <c:pt idx="6">
                  <c:v>-20.967517876378839</c:v>
                </c:pt>
                <c:pt idx="7">
                  <c:v>-21.997219612032904</c:v>
                </c:pt>
                <c:pt idx="8">
                  <c:v>-20.623846050417971</c:v>
                </c:pt>
                <c:pt idx="9">
                  <c:v>-19.388152223433874</c:v>
                </c:pt>
                <c:pt idx="10">
                  <c:v>-11.516185829956516</c:v>
                </c:pt>
                <c:pt idx="11">
                  <c:v>-1.5358038795995621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-8.1509064280743679</c:v>
                </c:pt>
                <c:pt idx="23">
                  <c:v>-17.581771128212655</c:v>
                </c:pt>
                <c:pt idx="24">
                  <c:v>-17.656815077514842</c:v>
                </c:pt>
                <c:pt idx="25">
                  <c:v>-6.3079661921544012</c:v>
                </c:pt>
                <c:pt idx="26">
                  <c:v>-8.4828056804945877</c:v>
                </c:pt>
                <c:pt idx="27">
                  <c:v>-3.3175053588318959</c:v>
                </c:pt>
                <c:pt idx="28">
                  <c:v>-6.6339083643838448</c:v>
                </c:pt>
                <c:pt idx="29">
                  <c:v>-6.8332971151912396</c:v>
                </c:pt>
                <c:pt idx="30">
                  <c:v>-1.5199999999999991</c:v>
                </c:pt>
                <c:pt idx="31">
                  <c:v>-3.4332504275063513</c:v>
                </c:pt>
              </c:numCache>
            </c:numRef>
          </c:val>
        </c:ser>
        <c:ser>
          <c:idx val="2"/>
          <c:order val="2"/>
          <c:spPr>
            <a:noFill/>
          </c:spPr>
          <c:invertIfNegative val="0"/>
          <c:dLbls>
            <c:spPr>
              <a:solidFill>
                <a:schemeClr val="bg1">
                  <a:lumMod val="50000"/>
                </a:schemeClr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Hoja1!$P$4:$P$35</c:f>
              <c:numCache>
                <c:formatCode>mmm\-yy</c:formatCode>
                <c:ptCount val="3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</c:numCache>
            </c:numRef>
          </c:cat>
          <c:val>
            <c:numRef>
              <c:f>Hoja1!$T$4:$T$35</c:f>
              <c:numCache>
                <c:formatCode>\+#,#00;\-#,#00</c:formatCode>
                <c:ptCount val="32"/>
                <c:pt idx="31">
                  <c:v>-3.4332504275063513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4629120"/>
        <c:axId val="184630656"/>
      </c:barChart>
      <c:dateAx>
        <c:axId val="184629120"/>
        <c:scaling>
          <c:orientation val="minMax"/>
        </c:scaling>
        <c:delete val="0"/>
        <c:axPos val="b"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numFmt formatCode="yy" sourceLinked="0"/>
        <c:majorTickMark val="in"/>
        <c:minorTickMark val="none"/>
        <c:tickLblPos val="low"/>
        <c:spPr>
          <a:ln>
            <a:solidFill>
              <a:schemeClr val="bg1">
                <a:lumMod val="75000"/>
              </a:schemeClr>
            </a:solidFill>
          </a:ln>
        </c:spPr>
        <c:txPr>
          <a:bodyPr rot="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s-AR"/>
          </a:p>
        </c:txPr>
        <c:crossAx val="184630656"/>
        <c:crosses val="autoZero"/>
        <c:auto val="1"/>
        <c:lblOffset val="100"/>
        <c:baseTimeUnit val="months"/>
        <c:majorUnit val="12"/>
        <c:majorTimeUnit val="months"/>
        <c:minorUnit val="12"/>
        <c:minorTimeUnit val="months"/>
      </c:dateAx>
      <c:valAx>
        <c:axId val="184630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/>
                  <a:t>Variación anual (%)</a:t>
                </a:r>
              </a:p>
            </c:rich>
          </c:tx>
          <c:layout>
            <c:manualLayout>
              <c:xMode val="edge"/>
              <c:yMode val="edge"/>
              <c:x val="7.253802789777883E-3"/>
              <c:y val="0.1556548578799466"/>
            </c:manualLayout>
          </c:layout>
          <c:overlay val="0"/>
        </c:title>
        <c:numFmt formatCode="\+0;\-0;0" sourceLinked="0"/>
        <c:majorTickMark val="in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s-AR"/>
          </a:p>
        </c:txPr>
        <c:crossAx val="184629120"/>
        <c:crosses val="autoZero"/>
        <c:crossBetween val="between"/>
      </c:valAx>
      <c:spPr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trlProps/ctrlProp1.xml><?xml version="1.0" encoding="utf-8"?>
<formControlPr xmlns="http://schemas.microsoft.com/office/spreadsheetml/2009/9/main" objectType="Drop" dropLines="7" dropStyle="combo" dx="16" fmlaLink="Hoja1!$I$3" fmlaRange="Hoja1!$AA$4:$AA$9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419100</xdr:colOff>
      <xdr:row>4</xdr:row>
      <xdr:rowOff>200025</xdr:rowOff>
    </xdr:from>
    <xdr:to>
      <xdr:col>10</xdr:col>
      <xdr:colOff>424751</xdr:colOff>
      <xdr:row>4</xdr:row>
      <xdr:rowOff>523875</xdr:rowOff>
    </xdr:to>
    <xdr:pic>
      <xdr:nvPicPr>
        <xdr:cNvPr id="2" name="9 Imagen" descr="Logo-ministerio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96150" y="609600"/>
          <a:ext cx="1777301" cy="32385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161924</xdr:colOff>
      <xdr:row>4</xdr:row>
      <xdr:rowOff>142875</xdr:rowOff>
    </xdr:from>
    <xdr:to>
      <xdr:col>3</xdr:col>
      <xdr:colOff>191125</xdr:colOff>
      <xdr:row>4</xdr:row>
      <xdr:rowOff>600075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5575" t="12541" r="5950" b="14733"/>
        <a:stretch>
          <a:fillRect/>
        </a:stretch>
      </xdr:blipFill>
      <xdr:spPr bwMode="auto">
        <a:xfrm>
          <a:off x="323849" y="552450"/>
          <a:ext cx="2620001" cy="4572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152400</xdr:rowOff>
    </xdr:from>
    <xdr:to>
      <xdr:col>12</xdr:col>
      <xdr:colOff>253736</xdr:colOff>
      <xdr:row>3</xdr:row>
      <xdr:rowOff>133350</xdr:rowOff>
    </xdr:to>
    <xdr:sp macro="" textlink="">
      <xdr:nvSpPr>
        <xdr:cNvPr id="13" name="12 Rectángulo"/>
        <xdr:cNvSpPr/>
      </xdr:nvSpPr>
      <xdr:spPr>
        <a:xfrm>
          <a:off x="114300" y="457200"/>
          <a:ext cx="8016611" cy="180975"/>
        </a:xfrm>
        <a:prstGeom prst="rect">
          <a:avLst/>
        </a:prstGeom>
        <a:gradFill flip="none" rotWithShape="1">
          <a:gsLst>
            <a:gs pos="0">
              <a:srgbClr val="D7D7D7">
                <a:alpha val="70000"/>
              </a:srgbClr>
            </a:gs>
            <a:gs pos="100000">
              <a:schemeClr val="bg1">
                <a:alpha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absolute">
    <xdr:from>
      <xdr:col>1</xdr:col>
      <xdr:colOff>85724</xdr:colOff>
      <xdr:row>6</xdr:row>
      <xdr:rowOff>9526</xdr:rowOff>
    </xdr:from>
    <xdr:to>
      <xdr:col>7</xdr:col>
      <xdr:colOff>457200</xdr:colOff>
      <xdr:row>14</xdr:row>
      <xdr:rowOff>83608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1</xdr:rowOff>
    </xdr:from>
    <xdr:to>
      <xdr:col>13</xdr:col>
      <xdr:colOff>0</xdr:colOff>
      <xdr:row>25</xdr:row>
      <xdr:rowOff>1</xdr:rowOff>
    </xdr:to>
    <xdr:sp macro="" textlink="">
      <xdr:nvSpPr>
        <xdr:cNvPr id="3" name="2 Rectángulo"/>
        <xdr:cNvSpPr/>
      </xdr:nvSpPr>
      <xdr:spPr>
        <a:xfrm>
          <a:off x="114300" y="104776"/>
          <a:ext cx="8020050" cy="5524500"/>
        </a:xfrm>
        <a:prstGeom prst="rect">
          <a:avLst/>
        </a:prstGeom>
        <a:noFill/>
        <a:ln w="3175">
          <a:solidFill>
            <a:schemeClr val="tx1"/>
          </a:solidFill>
        </a:ln>
        <a:effectLst>
          <a:outerShdw blurRad="88900" algn="ct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absolute">
    <xdr:from>
      <xdr:col>1</xdr:col>
      <xdr:colOff>85724</xdr:colOff>
      <xdr:row>14</xdr:row>
      <xdr:rowOff>118006</xdr:rowOff>
    </xdr:from>
    <xdr:to>
      <xdr:col>7</xdr:col>
      <xdr:colOff>457200</xdr:colOff>
      <xdr:row>24</xdr:row>
      <xdr:rowOff>127003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685800</xdr:colOff>
      <xdr:row>4</xdr:row>
      <xdr:rowOff>85725</xdr:rowOff>
    </xdr:from>
    <xdr:to>
      <xdr:col>3</xdr:col>
      <xdr:colOff>710328</xdr:colOff>
      <xdr:row>5</xdr:row>
      <xdr:rowOff>58371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4014" t="17925" r="3244" b="1461"/>
        <a:stretch>
          <a:fillRect/>
        </a:stretch>
      </xdr:blipFill>
      <xdr:spPr bwMode="auto">
        <a:xfrm>
          <a:off x="800100" y="790575"/>
          <a:ext cx="1548528" cy="172671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8</xdr:col>
      <xdr:colOff>56477</xdr:colOff>
      <xdr:row>4</xdr:row>
      <xdr:rowOff>83789</xdr:rowOff>
    </xdr:from>
    <xdr:to>
      <xdr:col>10</xdr:col>
      <xdr:colOff>280020</xdr:colOff>
      <xdr:row>5</xdr:row>
      <xdr:rowOff>58272</xdr:rowOff>
    </xdr:to>
    <xdr:pic>
      <xdr:nvPicPr>
        <xdr:cNvPr id="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5738" t="16754" r="4810" b="1774"/>
        <a:stretch>
          <a:fillRect/>
        </a:stretch>
      </xdr:blipFill>
      <xdr:spPr bwMode="auto">
        <a:xfrm>
          <a:off x="5504777" y="788639"/>
          <a:ext cx="1061743" cy="17450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</xdr:colOff>
          <xdr:row>4</xdr:row>
          <xdr:rowOff>76200</xdr:rowOff>
        </xdr:from>
        <xdr:to>
          <xdr:col>7</xdr:col>
          <xdr:colOff>0</xdr:colOff>
          <xdr:row>5</xdr:row>
          <xdr:rowOff>76200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2</xdr:row>
      <xdr:rowOff>173272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104775"/>
          <a:ext cx="8020050" cy="373297"/>
        </a:xfrm>
        <a:prstGeom prst="rect">
          <a:avLst/>
        </a:prstGeom>
        <a:ln w="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7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RowHeight="12" x14ac:dyDescent="0.2"/>
  <cols>
    <col min="1" max="1" width="4.5703125" style="1" customWidth="1"/>
    <col min="2" max="2" width="28.28515625" style="4" customWidth="1"/>
    <col min="3" max="3" width="10.42578125" style="6" customWidth="1"/>
    <col min="4" max="4" width="13.28515625" style="5" customWidth="1"/>
    <col min="5" max="6" width="11.42578125" style="4"/>
    <col min="7" max="7" width="10.7109375" style="4" customWidth="1"/>
    <col min="8" max="8" width="11.42578125" style="4"/>
    <col min="9" max="9" width="26.85546875" style="4" customWidth="1"/>
    <col min="10" max="10" width="0.85546875" style="4" customWidth="1"/>
    <col min="11" max="25" width="11.42578125" style="4"/>
    <col min="26" max="26" width="3.140625" style="10" customWidth="1"/>
    <col min="27" max="27" width="27.7109375" style="4" customWidth="1"/>
    <col min="28" max="28" width="29.42578125" style="4" bestFit="1" customWidth="1"/>
    <col min="29" max="29" width="12" style="4" bestFit="1" customWidth="1"/>
    <col min="30" max="16384" width="11.42578125" style="4"/>
  </cols>
  <sheetData>
    <row r="1" spans="1:29" x14ac:dyDescent="0.2">
      <c r="A1" s="1" t="s">
        <v>2</v>
      </c>
      <c r="B1" s="4" t="s">
        <v>0</v>
      </c>
      <c r="C1" s="6" t="s">
        <v>1</v>
      </c>
      <c r="D1" s="5" t="s">
        <v>13</v>
      </c>
      <c r="E1" s="4" t="s">
        <v>14</v>
      </c>
      <c r="O1" s="4" t="s">
        <v>3</v>
      </c>
    </row>
    <row r="2" spans="1:29" x14ac:dyDescent="0.2">
      <c r="A2" s="1" t="str">
        <f>B2&amp;"|"&amp;C2</f>
        <v>Reservas|41275</v>
      </c>
      <c r="B2" s="4" t="s">
        <v>95</v>
      </c>
      <c r="C2" s="6">
        <v>41275</v>
      </c>
      <c r="D2" s="7">
        <v>42954.71428571429</v>
      </c>
    </row>
    <row r="3" spans="1:29" x14ac:dyDescent="0.2">
      <c r="A3" s="1" t="str">
        <f t="shared" ref="A3:A45" si="0">B3&amp;"|"&amp;C3</f>
        <v>Reservas|41306</v>
      </c>
      <c r="B3" s="4" t="s">
        <v>95</v>
      </c>
      <c r="C3" s="6">
        <v>41306</v>
      </c>
      <c r="D3" s="7">
        <v>42152.882352941175</v>
      </c>
      <c r="H3" s="9" t="s">
        <v>7</v>
      </c>
      <c r="I3" s="12">
        <v>1</v>
      </c>
      <c r="L3" s="4" t="s">
        <v>13</v>
      </c>
      <c r="M3" s="4" t="s">
        <v>14</v>
      </c>
      <c r="R3" s="4" t="s">
        <v>17</v>
      </c>
      <c r="S3" s="4" t="s">
        <v>18</v>
      </c>
      <c r="AA3" s="4" t="s">
        <v>6</v>
      </c>
      <c r="AB3" s="4" t="s">
        <v>10</v>
      </c>
      <c r="AC3" s="4" t="s">
        <v>15</v>
      </c>
    </row>
    <row r="4" spans="1:29" x14ac:dyDescent="0.2">
      <c r="A4" s="1" t="str">
        <f t="shared" si="0"/>
        <v>Reservas|41334</v>
      </c>
      <c r="B4" s="4" t="s">
        <v>95</v>
      </c>
      <c r="C4" s="6">
        <v>41334</v>
      </c>
      <c r="D4" s="7">
        <v>41230.210526315794</v>
      </c>
      <c r="H4" s="9" t="s">
        <v>0</v>
      </c>
      <c r="I4" s="12" t="str">
        <f>VLOOKUP($I$3,Z:AC,2,0)</f>
        <v>Reservas</v>
      </c>
      <c r="K4" s="3">
        <v>41640</v>
      </c>
      <c r="L4" s="8">
        <f t="shared" ref="L4:L35" si="1">IFERROR(VLOOKUP(I$4&amp;"|"&amp;$K4,$A:$D,4,0),NA())</f>
        <v>29507.545454545452</v>
      </c>
      <c r="M4" s="8" t="e">
        <f t="shared" ref="M4:M35" si="2">IF(VLOOKUP($I$3,$Z$4:$AC$7,4,0)=0,NA(),IFERROR(VLOOKUP(I$4&amp;"|"&amp;$K4,$A:$E,5,0),""))</f>
        <v>#N/A</v>
      </c>
      <c r="N4" s="8"/>
      <c r="P4" s="3">
        <v>41640</v>
      </c>
      <c r="Q4" s="20">
        <f>(VLOOKUP(I$4&amp;"|"&amp;$P4,$A:$D,4,0)/VLOOKUP(I$4&amp;"|"&amp;(DATE(YEAR(P4)-1,MONTH(P4),1)),$A:$D,4,0)-1)*100</f>
        <v>-31.30545518641954</v>
      </c>
      <c r="R4" s="20" t="e">
        <f>IF(Q4&gt;0,Q4,NA())</f>
        <v>#N/A</v>
      </c>
      <c r="S4" s="20">
        <f>IF(Q4&lt;=0,Q4,NA())</f>
        <v>-31.30545518641954</v>
      </c>
      <c r="T4" s="20"/>
      <c r="U4" s="21"/>
      <c r="V4" s="3">
        <v>42370</v>
      </c>
      <c r="W4" s="8">
        <f>VLOOKUP($V4,$K:$L,2,0)</f>
        <v>25750.400000000001</v>
      </c>
      <c r="X4" s="20">
        <f>VLOOKUP($V4,$P:$Q,2,0)</f>
        <v>-17.656815077514842</v>
      </c>
      <c r="Z4" s="11">
        <v>1</v>
      </c>
      <c r="AA4" s="2" t="s">
        <v>95</v>
      </c>
      <c r="AB4" s="2" t="s">
        <v>11</v>
      </c>
      <c r="AC4" s="2">
        <v>0</v>
      </c>
    </row>
    <row r="5" spans="1:29" x14ac:dyDescent="0.2">
      <c r="A5" s="1" t="str">
        <f t="shared" si="0"/>
        <v>Reservas|41365</v>
      </c>
      <c r="B5" s="4" t="s">
        <v>95</v>
      </c>
      <c r="C5" s="6">
        <v>41365</v>
      </c>
      <c r="D5" s="7">
        <v>40035.450000000004</v>
      </c>
      <c r="H5" s="9" t="s">
        <v>4</v>
      </c>
      <c r="I5" s="12" t="str">
        <f>VLOOKUP($I$3,Z:AC,3,0)</f>
        <v>Miles de USD</v>
      </c>
      <c r="K5" s="3">
        <v>41671</v>
      </c>
      <c r="L5" s="8">
        <f t="shared" si="1"/>
        <v>27666.050000000003</v>
      </c>
      <c r="M5" s="8" t="e">
        <f t="shared" si="2"/>
        <v>#N/A</v>
      </c>
      <c r="N5" s="8"/>
      <c r="P5" s="3">
        <v>41671</v>
      </c>
      <c r="Q5" s="20">
        <f t="shared" ref="Q5:Q33" si="3">(VLOOKUP(I$4&amp;"|"&amp;$P5,$A:$D,4,0)/VLOOKUP(I$4&amp;"|"&amp;(DATE(YEAR(P5)-1,MONTH(P5),1)),$A:$D,4,0)-1)*100</f>
        <v>-34.367358871558565</v>
      </c>
      <c r="R5" s="20" t="e">
        <f t="shared" ref="R5:R35" si="4">IF(Q5&gt;0,Q5,NA())</f>
        <v>#N/A</v>
      </c>
      <c r="S5" s="20">
        <f t="shared" ref="S5:S33" si="5">IF(Q5&lt;=0,Q5,NA())</f>
        <v>-34.367358871558565</v>
      </c>
      <c r="T5" s="20"/>
      <c r="U5" s="21"/>
      <c r="V5" s="3">
        <v>42401</v>
      </c>
      <c r="W5" s="8">
        <f t="shared" ref="W5:W11" si="6">VLOOKUP($V5,$K:$L,2,0)</f>
        <v>29365.842105263153</v>
      </c>
      <c r="X5" s="20">
        <f t="shared" ref="X5:X11" si="7">VLOOKUP($V5,$P:$Q,2,0)</f>
        <v>-6.3079661921544012</v>
      </c>
      <c r="Z5" s="11">
        <v>2</v>
      </c>
      <c r="AA5" s="2" t="s">
        <v>8</v>
      </c>
      <c r="AB5" s="2" t="s">
        <v>11</v>
      </c>
      <c r="AC5" s="2">
        <v>0</v>
      </c>
    </row>
    <row r="6" spans="1:29" x14ac:dyDescent="0.2">
      <c r="A6" s="1" t="str">
        <f t="shared" si="0"/>
        <v>Reservas|41395</v>
      </c>
      <c r="B6" s="4" t="s">
        <v>95</v>
      </c>
      <c r="C6" s="6">
        <v>41395</v>
      </c>
      <c r="D6" s="7">
        <v>38977.045454545463</v>
      </c>
      <c r="K6" s="3">
        <v>41699</v>
      </c>
      <c r="L6" s="8">
        <f t="shared" si="1"/>
        <v>27310.555555555555</v>
      </c>
      <c r="M6" s="8" t="e">
        <f t="shared" si="2"/>
        <v>#N/A</v>
      </c>
      <c r="N6" s="8"/>
      <c r="P6" s="3">
        <v>41699</v>
      </c>
      <c r="Q6" s="20">
        <f t="shared" si="3"/>
        <v>-33.760814686783647</v>
      </c>
      <c r="R6" s="20" t="e">
        <f t="shared" si="4"/>
        <v>#N/A</v>
      </c>
      <c r="S6" s="20">
        <f t="shared" si="5"/>
        <v>-33.760814686783647</v>
      </c>
      <c r="T6" s="20"/>
      <c r="U6" s="21"/>
      <c r="V6" s="3">
        <v>42430</v>
      </c>
      <c r="W6" s="8">
        <f t="shared" si="6"/>
        <v>28764.952380952382</v>
      </c>
      <c r="X6" s="20">
        <f t="shared" si="7"/>
        <v>-8.4828056804945877</v>
      </c>
      <c r="Z6" s="11">
        <v>3</v>
      </c>
      <c r="AA6" s="2" t="s">
        <v>9</v>
      </c>
      <c r="AB6" s="2" t="s">
        <v>11</v>
      </c>
      <c r="AC6" s="2">
        <v>0</v>
      </c>
    </row>
    <row r="7" spans="1:29" x14ac:dyDescent="0.2">
      <c r="A7" s="1" t="str">
        <f t="shared" si="0"/>
        <v>Reservas|41426</v>
      </c>
      <c r="B7" s="4" t="s">
        <v>95</v>
      </c>
      <c r="C7" s="6">
        <v>41426</v>
      </c>
      <c r="D7" s="7">
        <v>38264.944444444438</v>
      </c>
      <c r="K7" s="3">
        <v>41730</v>
      </c>
      <c r="L7" s="8">
        <f t="shared" si="1"/>
        <v>27686.052631578954</v>
      </c>
      <c r="M7" s="8" t="e">
        <f t="shared" si="2"/>
        <v>#N/A</v>
      </c>
      <c r="N7" s="8"/>
      <c r="P7" s="3">
        <v>41730</v>
      </c>
      <c r="Q7" s="20">
        <f t="shared" si="3"/>
        <v>-30.846156015284077</v>
      </c>
      <c r="R7" s="20" t="e">
        <f t="shared" si="4"/>
        <v>#N/A</v>
      </c>
      <c r="S7" s="20">
        <f t="shared" si="5"/>
        <v>-30.846156015284077</v>
      </c>
      <c r="T7" s="20"/>
      <c r="U7" s="21"/>
      <c r="V7" s="3">
        <v>42461</v>
      </c>
      <c r="W7" s="8">
        <f t="shared" si="6"/>
        <v>30937.238095238095</v>
      </c>
      <c r="X7" s="20">
        <f t="shared" si="7"/>
        <v>-3.3175053588318959</v>
      </c>
      <c r="Z7" s="11">
        <v>4</v>
      </c>
      <c r="AA7" s="2" t="s">
        <v>5</v>
      </c>
      <c r="AB7" s="2" t="s">
        <v>12</v>
      </c>
      <c r="AC7" s="2">
        <v>1</v>
      </c>
    </row>
    <row r="8" spans="1:29" x14ac:dyDescent="0.2">
      <c r="A8" s="1" t="str">
        <f t="shared" si="0"/>
        <v>Reservas|41456</v>
      </c>
      <c r="B8" s="4" t="s">
        <v>95</v>
      </c>
      <c r="C8" s="6">
        <v>41456</v>
      </c>
      <c r="D8" s="7">
        <v>37301.63636363636</v>
      </c>
      <c r="K8" s="3">
        <v>41760</v>
      </c>
      <c r="L8" s="8">
        <f t="shared" si="1"/>
        <v>28403.699999999997</v>
      </c>
      <c r="M8" s="8" t="e">
        <f t="shared" si="2"/>
        <v>#N/A</v>
      </c>
      <c r="N8" s="8"/>
      <c r="P8" s="3">
        <v>41760</v>
      </c>
      <c r="Q8" s="20">
        <f t="shared" si="3"/>
        <v>-27.127108612878239</v>
      </c>
      <c r="R8" s="20" t="e">
        <f t="shared" si="4"/>
        <v>#N/A</v>
      </c>
      <c r="S8" s="20">
        <f t="shared" si="5"/>
        <v>-27.127108612878239</v>
      </c>
      <c r="T8" s="20"/>
      <c r="U8" s="21"/>
      <c r="V8" s="3">
        <v>42491</v>
      </c>
      <c r="W8" s="8">
        <f t="shared" si="6"/>
        <v>31563.09523809524</v>
      </c>
      <c r="X8" s="20">
        <f t="shared" si="7"/>
        <v>-6.6339083643838448</v>
      </c>
      <c r="Z8" s="11">
        <v>5</v>
      </c>
      <c r="AA8" s="2" t="s">
        <v>20</v>
      </c>
      <c r="AB8" s="2" t="s">
        <v>22</v>
      </c>
      <c r="AC8" s="2">
        <v>0</v>
      </c>
    </row>
    <row r="9" spans="1:29" x14ac:dyDescent="0.2">
      <c r="A9" s="1" t="str">
        <f t="shared" si="0"/>
        <v>Reservas|41487</v>
      </c>
      <c r="B9" s="4" t="s">
        <v>95</v>
      </c>
      <c r="C9" s="6">
        <v>41487</v>
      </c>
      <c r="D9" s="7">
        <v>36993.809523809527</v>
      </c>
      <c r="K9" s="3">
        <v>41791</v>
      </c>
      <c r="L9" s="8">
        <f t="shared" si="1"/>
        <v>28862.25</v>
      </c>
      <c r="M9" s="8" t="e">
        <f t="shared" si="2"/>
        <v>#N/A</v>
      </c>
      <c r="N9" s="8"/>
      <c r="P9" s="3">
        <v>41791</v>
      </c>
      <c r="Q9" s="20">
        <f t="shared" si="3"/>
        <v>-24.572607071456453</v>
      </c>
      <c r="R9" s="20" t="e">
        <f t="shared" si="4"/>
        <v>#N/A</v>
      </c>
      <c r="S9" s="20">
        <f t="shared" si="5"/>
        <v>-24.572607071456453</v>
      </c>
      <c r="T9" s="20"/>
      <c r="U9" s="21"/>
      <c r="V9" s="3">
        <v>42522</v>
      </c>
      <c r="W9" s="8">
        <f t="shared" si="6"/>
        <v>31375.199999999997</v>
      </c>
      <c r="X9" s="20">
        <f t="shared" si="7"/>
        <v>-6.8332971151912396</v>
      </c>
      <c r="Z9" s="11">
        <v>6</v>
      </c>
      <c r="AA9" s="2" t="s">
        <v>21</v>
      </c>
      <c r="AB9" s="2" t="s">
        <v>23</v>
      </c>
      <c r="AC9" s="2">
        <v>0</v>
      </c>
    </row>
    <row r="10" spans="1:29" x14ac:dyDescent="0.2">
      <c r="A10" s="1" t="str">
        <f t="shared" si="0"/>
        <v>Reservas|41518</v>
      </c>
      <c r="B10" s="4" t="s">
        <v>95</v>
      </c>
      <c r="C10" s="6">
        <v>41518</v>
      </c>
      <c r="D10" s="7">
        <v>35641.285714285717</v>
      </c>
      <c r="K10" s="3">
        <v>41821</v>
      </c>
      <c r="L10" s="8">
        <f t="shared" si="1"/>
        <v>29480.409090909077</v>
      </c>
      <c r="M10" s="8" t="e">
        <f t="shared" si="2"/>
        <v>#N/A</v>
      </c>
      <c r="N10" s="8"/>
      <c r="P10" s="3">
        <v>41821</v>
      </c>
      <c r="Q10" s="20">
        <f t="shared" si="3"/>
        <v>-20.967517876378839</v>
      </c>
      <c r="R10" s="20" t="e">
        <f t="shared" si="4"/>
        <v>#N/A</v>
      </c>
      <c r="S10" s="20">
        <f t="shared" si="5"/>
        <v>-20.967517876378839</v>
      </c>
      <c r="T10" s="20"/>
      <c r="U10" s="21"/>
      <c r="V10" s="3">
        <v>42552</v>
      </c>
      <c r="W10" s="8">
        <f t="shared" si="6"/>
        <v>33360.1</v>
      </c>
      <c r="X10" s="20">
        <f t="shared" si="7"/>
        <v>-1.5199999999999991</v>
      </c>
    </row>
    <row r="11" spans="1:29" x14ac:dyDescent="0.2">
      <c r="A11" s="1" t="str">
        <f t="shared" si="0"/>
        <v>Reservas|41548</v>
      </c>
      <c r="B11" s="4" t="s">
        <v>95</v>
      </c>
      <c r="C11" s="6">
        <v>41548</v>
      </c>
      <c r="D11" s="7">
        <v>34221.227272727272</v>
      </c>
      <c r="K11" s="3">
        <v>41852</v>
      </c>
      <c r="L11" s="8">
        <f t="shared" si="1"/>
        <v>28856.2</v>
      </c>
      <c r="M11" s="8" t="e">
        <f t="shared" si="2"/>
        <v>#N/A</v>
      </c>
      <c r="N11" s="8"/>
      <c r="P11" s="3">
        <v>41852</v>
      </c>
      <c r="Q11" s="20">
        <f t="shared" si="3"/>
        <v>-21.997219612032904</v>
      </c>
      <c r="R11" s="20" t="e">
        <f t="shared" si="4"/>
        <v>#N/A</v>
      </c>
      <c r="S11" s="20">
        <f t="shared" si="5"/>
        <v>-21.997219612032904</v>
      </c>
      <c r="T11" s="20"/>
      <c r="U11" s="21"/>
      <c r="V11" s="3">
        <v>42583</v>
      </c>
      <c r="W11" s="8">
        <f t="shared" si="6"/>
        <v>32555.499999999996</v>
      </c>
      <c r="X11" s="20">
        <f t="shared" si="7"/>
        <v>-3.4332504275063513</v>
      </c>
    </row>
    <row r="12" spans="1:29" x14ac:dyDescent="0.2">
      <c r="A12" s="1" t="str">
        <f t="shared" si="0"/>
        <v>Reservas|41579</v>
      </c>
      <c r="B12" s="4" t="s">
        <v>95</v>
      </c>
      <c r="C12" s="6">
        <v>41579</v>
      </c>
      <c r="D12" s="7">
        <v>32206.89473684211</v>
      </c>
      <c r="K12" s="3">
        <v>41883</v>
      </c>
      <c r="L12" s="8">
        <f t="shared" si="1"/>
        <v>28290.681818181816</v>
      </c>
      <c r="M12" s="8" t="e">
        <f t="shared" si="2"/>
        <v>#N/A</v>
      </c>
      <c r="N12" s="8"/>
      <c r="P12" s="3">
        <v>41883</v>
      </c>
      <c r="Q12" s="20">
        <f t="shared" si="3"/>
        <v>-20.623846050417971</v>
      </c>
      <c r="R12" s="20" t="e">
        <f t="shared" si="4"/>
        <v>#N/A</v>
      </c>
      <c r="S12" s="20">
        <f t="shared" si="5"/>
        <v>-20.623846050417971</v>
      </c>
      <c r="T12" s="20"/>
      <c r="U12" s="21"/>
      <c r="V12" s="3"/>
      <c r="W12" s="8"/>
      <c r="X12" s="20"/>
    </row>
    <row r="13" spans="1:29" x14ac:dyDescent="0.2">
      <c r="A13" s="1" t="str">
        <f t="shared" si="0"/>
        <v>Reservas|41609</v>
      </c>
      <c r="B13" s="4" t="s">
        <v>95</v>
      </c>
      <c r="C13" s="6">
        <v>41609</v>
      </c>
      <c r="D13" s="7">
        <v>30589.15789473684</v>
      </c>
      <c r="K13" s="3">
        <v>41913</v>
      </c>
      <c r="L13" s="8">
        <f t="shared" si="1"/>
        <v>27586.36363636364</v>
      </c>
      <c r="M13" s="8" t="e">
        <f t="shared" si="2"/>
        <v>#N/A</v>
      </c>
      <c r="N13" s="8"/>
      <c r="P13" s="3">
        <v>41913</v>
      </c>
      <c r="Q13" s="20">
        <f t="shared" si="3"/>
        <v>-19.388152223433874</v>
      </c>
      <c r="R13" s="20" t="e">
        <f t="shared" si="4"/>
        <v>#N/A</v>
      </c>
      <c r="S13" s="20">
        <f t="shared" si="5"/>
        <v>-19.388152223433874</v>
      </c>
      <c r="T13" s="20"/>
      <c r="U13" s="21"/>
      <c r="V13" s="21"/>
      <c r="W13" s="21"/>
      <c r="X13" s="21"/>
    </row>
    <row r="14" spans="1:29" x14ac:dyDescent="0.2">
      <c r="A14" s="1" t="str">
        <f t="shared" si="0"/>
        <v>Reservas|41640</v>
      </c>
      <c r="B14" s="4" t="s">
        <v>95</v>
      </c>
      <c r="C14" s="6">
        <v>41640</v>
      </c>
      <c r="D14" s="7">
        <v>29507.545454545452</v>
      </c>
      <c r="K14" s="3">
        <v>41944</v>
      </c>
      <c r="L14" s="8">
        <f t="shared" si="1"/>
        <v>28497.888888888887</v>
      </c>
      <c r="M14" s="8" t="e">
        <f t="shared" si="2"/>
        <v>#N/A</v>
      </c>
      <c r="N14" s="8"/>
      <c r="P14" s="3">
        <v>41944</v>
      </c>
      <c r="Q14" s="20">
        <f t="shared" si="3"/>
        <v>-11.516185829956516</v>
      </c>
      <c r="R14" s="20" t="e">
        <f t="shared" si="4"/>
        <v>#N/A</v>
      </c>
      <c r="S14" s="20">
        <f t="shared" si="5"/>
        <v>-11.516185829956516</v>
      </c>
      <c r="T14" s="20"/>
      <c r="U14" s="21"/>
      <c r="V14" s="21"/>
      <c r="W14" s="21"/>
      <c r="X14" s="21"/>
    </row>
    <row r="15" spans="1:29" x14ac:dyDescent="0.2">
      <c r="A15" s="1" t="str">
        <f t="shared" si="0"/>
        <v>Reservas|41671</v>
      </c>
      <c r="B15" s="4" t="s">
        <v>95</v>
      </c>
      <c r="C15" s="6">
        <v>41671</v>
      </c>
      <c r="D15" s="7">
        <v>27666.050000000003</v>
      </c>
      <c r="K15" s="3">
        <v>41974</v>
      </c>
      <c r="L15" s="8">
        <f t="shared" si="1"/>
        <v>30119.368421052637</v>
      </c>
      <c r="M15" s="8" t="e">
        <f t="shared" si="2"/>
        <v>#N/A</v>
      </c>
      <c r="N15" s="8"/>
      <c r="P15" s="3">
        <v>41974</v>
      </c>
      <c r="Q15" s="20">
        <f t="shared" si="3"/>
        <v>-1.5358038795995621</v>
      </c>
      <c r="R15" s="20" t="e">
        <f t="shared" si="4"/>
        <v>#N/A</v>
      </c>
      <c r="S15" s="20">
        <f t="shared" si="5"/>
        <v>-1.5358038795995621</v>
      </c>
      <c r="T15" s="20"/>
      <c r="U15" s="21"/>
      <c r="V15" s="21"/>
      <c r="W15" s="21"/>
      <c r="X15" s="21"/>
    </row>
    <row r="16" spans="1:29" x14ac:dyDescent="0.2">
      <c r="A16" s="1" t="str">
        <f t="shared" si="0"/>
        <v>Reservas|41699</v>
      </c>
      <c r="B16" s="4" t="s">
        <v>95</v>
      </c>
      <c r="C16" s="6">
        <v>41699</v>
      </c>
      <c r="D16" s="7">
        <v>27310.555555555555</v>
      </c>
      <c r="K16" s="3">
        <v>42005</v>
      </c>
      <c r="L16" s="8">
        <f t="shared" si="1"/>
        <v>31272.047619047622</v>
      </c>
      <c r="M16" s="8" t="e">
        <f t="shared" si="2"/>
        <v>#N/A</v>
      </c>
      <c r="N16" s="8"/>
      <c r="P16" s="3">
        <v>42005</v>
      </c>
      <c r="Q16" s="20">
        <f t="shared" si="3"/>
        <v>5.9798337588610195</v>
      </c>
      <c r="R16" s="20">
        <f t="shared" si="4"/>
        <v>5.9798337588610195</v>
      </c>
      <c r="S16" s="20" t="e">
        <f t="shared" si="5"/>
        <v>#N/A</v>
      </c>
      <c r="T16" s="20"/>
      <c r="U16" s="21"/>
      <c r="V16" s="21"/>
      <c r="W16" s="21"/>
      <c r="X16" s="21"/>
    </row>
    <row r="17" spans="1:24" x14ac:dyDescent="0.2">
      <c r="A17" s="1" t="str">
        <f t="shared" si="0"/>
        <v>Reservas|41730</v>
      </c>
      <c r="B17" s="4" t="s">
        <v>95</v>
      </c>
      <c r="C17" s="6">
        <v>41730</v>
      </c>
      <c r="D17" s="7">
        <v>27686.052631578954</v>
      </c>
      <c r="K17" s="3">
        <v>42036</v>
      </c>
      <c r="L17" s="8">
        <f t="shared" si="1"/>
        <v>31342.944444444445</v>
      </c>
      <c r="M17" s="8" t="e">
        <f t="shared" si="2"/>
        <v>#N/A</v>
      </c>
      <c r="N17" s="8"/>
      <c r="P17" s="3">
        <v>42036</v>
      </c>
      <c r="Q17" s="20">
        <f t="shared" si="3"/>
        <v>13.2902761487254</v>
      </c>
      <c r="R17" s="20">
        <f t="shared" si="4"/>
        <v>13.2902761487254</v>
      </c>
      <c r="S17" s="20" t="e">
        <f t="shared" si="5"/>
        <v>#N/A</v>
      </c>
      <c r="T17" s="20"/>
      <c r="U17" s="21"/>
      <c r="V17" s="21"/>
      <c r="W17" s="21"/>
      <c r="X17" s="21"/>
    </row>
    <row r="18" spans="1:24" x14ac:dyDescent="0.2">
      <c r="A18" s="1" t="str">
        <f t="shared" si="0"/>
        <v>Reservas|41760</v>
      </c>
      <c r="B18" s="4" t="s">
        <v>95</v>
      </c>
      <c r="C18" s="6">
        <v>41760</v>
      </c>
      <c r="D18" s="7">
        <v>28403.699999999997</v>
      </c>
      <c r="K18" s="3">
        <v>42064</v>
      </c>
      <c r="L18" s="8">
        <f t="shared" si="1"/>
        <v>31431.199999999997</v>
      </c>
      <c r="M18" s="8" t="e">
        <f t="shared" si="2"/>
        <v>#N/A</v>
      </c>
      <c r="N18" s="8"/>
      <c r="P18" s="3">
        <v>42064</v>
      </c>
      <c r="Q18" s="20">
        <f t="shared" si="3"/>
        <v>15.088101873512482</v>
      </c>
      <c r="R18" s="20">
        <f t="shared" si="4"/>
        <v>15.088101873512482</v>
      </c>
      <c r="S18" s="20" t="e">
        <f t="shared" si="5"/>
        <v>#N/A</v>
      </c>
      <c r="T18" s="20"/>
      <c r="U18" s="21"/>
      <c r="V18" s="21"/>
      <c r="W18" s="21"/>
      <c r="X18" s="21"/>
    </row>
    <row r="19" spans="1:24" x14ac:dyDescent="0.2">
      <c r="A19" s="1" t="str">
        <f t="shared" si="0"/>
        <v>Reservas|41791</v>
      </c>
      <c r="B19" s="4" t="s">
        <v>95</v>
      </c>
      <c r="C19" s="6">
        <v>41791</v>
      </c>
      <c r="D19" s="7">
        <v>28862.25</v>
      </c>
      <c r="K19" s="3">
        <v>42095</v>
      </c>
      <c r="L19" s="8">
        <f t="shared" si="1"/>
        <v>31998.799999999996</v>
      </c>
      <c r="M19" s="8" t="e">
        <f t="shared" si="2"/>
        <v>#N/A</v>
      </c>
      <c r="N19" s="8"/>
      <c r="P19" s="3">
        <v>42095</v>
      </c>
      <c r="Q19" s="20">
        <f t="shared" si="3"/>
        <v>15.577328504757237</v>
      </c>
      <c r="R19" s="20">
        <f t="shared" si="4"/>
        <v>15.577328504757237</v>
      </c>
      <c r="S19" s="20" t="e">
        <f t="shared" si="5"/>
        <v>#N/A</v>
      </c>
      <c r="T19" s="20"/>
      <c r="U19" s="21"/>
      <c r="V19" s="21"/>
      <c r="W19" s="21"/>
      <c r="X19" s="21"/>
    </row>
    <row r="20" spans="1:24" x14ac:dyDescent="0.2">
      <c r="A20" s="1" t="str">
        <f t="shared" si="0"/>
        <v>Reservas|41821</v>
      </c>
      <c r="B20" s="4" t="s">
        <v>95</v>
      </c>
      <c r="C20" s="6">
        <v>41821</v>
      </c>
      <c r="D20" s="7">
        <v>29480.409090909077</v>
      </c>
      <c r="K20" s="3">
        <v>42125</v>
      </c>
      <c r="L20" s="8">
        <f t="shared" si="1"/>
        <v>33805.736842105252</v>
      </c>
      <c r="M20" s="8" t="e">
        <f t="shared" si="2"/>
        <v>#N/A</v>
      </c>
      <c r="N20" s="8"/>
      <c r="P20" s="3">
        <v>42125</v>
      </c>
      <c r="Q20" s="20">
        <f t="shared" si="3"/>
        <v>19.018778687654269</v>
      </c>
      <c r="R20" s="20">
        <f t="shared" si="4"/>
        <v>19.018778687654269</v>
      </c>
      <c r="S20" s="20" t="e">
        <f t="shared" si="5"/>
        <v>#N/A</v>
      </c>
      <c r="T20" s="20"/>
      <c r="U20" s="21"/>
      <c r="V20" s="21"/>
      <c r="W20" s="21"/>
      <c r="X20" s="21"/>
    </row>
    <row r="21" spans="1:24" x14ac:dyDescent="0.2">
      <c r="A21" s="1" t="str">
        <f t="shared" si="0"/>
        <v>Reservas|41852</v>
      </c>
      <c r="B21" s="4" t="s">
        <v>95</v>
      </c>
      <c r="C21" s="6">
        <v>41852</v>
      </c>
      <c r="D21" s="7">
        <v>28856.2</v>
      </c>
      <c r="K21" s="3">
        <v>42156</v>
      </c>
      <c r="L21" s="8">
        <f t="shared" si="1"/>
        <v>33676.409090909088</v>
      </c>
      <c r="M21" s="8" t="e">
        <f t="shared" si="2"/>
        <v>#N/A</v>
      </c>
      <c r="N21" s="8"/>
      <c r="P21" s="3">
        <v>42156</v>
      </c>
      <c r="Q21" s="20">
        <f t="shared" si="3"/>
        <v>16.679777532621642</v>
      </c>
      <c r="R21" s="20">
        <f t="shared" si="4"/>
        <v>16.679777532621642</v>
      </c>
      <c r="S21" s="20" t="e">
        <f t="shared" si="5"/>
        <v>#N/A</v>
      </c>
      <c r="T21" s="20"/>
      <c r="U21" s="21"/>
      <c r="V21" s="21"/>
      <c r="W21" s="21"/>
      <c r="X21" s="21"/>
    </row>
    <row r="22" spans="1:24" x14ac:dyDescent="0.2">
      <c r="A22" s="1" t="str">
        <f t="shared" si="0"/>
        <v>Reservas|41883</v>
      </c>
      <c r="B22" s="4" t="s">
        <v>95</v>
      </c>
      <c r="C22" s="6">
        <v>41883</v>
      </c>
      <c r="D22" s="7">
        <v>28290.681818181816</v>
      </c>
      <c r="K22" s="3">
        <v>42186</v>
      </c>
      <c r="L22" s="8">
        <f t="shared" si="1"/>
        <v>33875</v>
      </c>
      <c r="M22" s="8" t="e">
        <f t="shared" si="2"/>
        <v>#N/A</v>
      </c>
      <c r="N22" s="8"/>
      <c r="P22" s="3">
        <v>42186</v>
      </c>
      <c r="Q22" s="20">
        <f t="shared" si="3"/>
        <v>14.906817933018734</v>
      </c>
      <c r="R22" s="20">
        <f t="shared" si="4"/>
        <v>14.906817933018734</v>
      </c>
      <c r="S22" s="20" t="e">
        <f t="shared" si="5"/>
        <v>#N/A</v>
      </c>
      <c r="T22" s="20"/>
      <c r="U22" s="21"/>
      <c r="V22" s="21"/>
      <c r="W22" s="21"/>
      <c r="X22" s="21"/>
    </row>
    <row r="23" spans="1:24" x14ac:dyDescent="0.2">
      <c r="A23" s="1" t="str">
        <f t="shared" si="0"/>
        <v>Reservas|41913</v>
      </c>
      <c r="B23" s="4" t="s">
        <v>95</v>
      </c>
      <c r="C23" s="6">
        <v>41913</v>
      </c>
      <c r="D23" s="7">
        <v>27586.36363636364</v>
      </c>
      <c r="K23" s="3">
        <v>42217</v>
      </c>
      <c r="L23" s="8">
        <f t="shared" si="1"/>
        <v>33712.949999999997</v>
      </c>
      <c r="M23" s="8" t="e">
        <f t="shared" si="2"/>
        <v>#N/A</v>
      </c>
      <c r="N23" s="8"/>
      <c r="P23" s="3">
        <v>42217</v>
      </c>
      <c r="Q23" s="20">
        <f t="shared" si="3"/>
        <v>16.830871701748663</v>
      </c>
      <c r="R23" s="20">
        <f t="shared" si="4"/>
        <v>16.830871701748663</v>
      </c>
      <c r="S23" s="20" t="e">
        <f t="shared" si="5"/>
        <v>#N/A</v>
      </c>
      <c r="T23" s="20"/>
      <c r="U23" s="21"/>
      <c r="V23" s="21"/>
      <c r="W23" s="21"/>
      <c r="X23" s="21"/>
    </row>
    <row r="24" spans="1:24" x14ac:dyDescent="0.2">
      <c r="A24" s="1" t="str">
        <f t="shared" si="0"/>
        <v>Reservas|41944</v>
      </c>
      <c r="B24" s="4" t="s">
        <v>95</v>
      </c>
      <c r="C24" s="6">
        <v>41944</v>
      </c>
      <c r="D24" s="7">
        <v>28497.888888888887</v>
      </c>
      <c r="K24" s="3">
        <v>42248</v>
      </c>
      <c r="L24" s="8">
        <f t="shared" si="1"/>
        <v>33433.090909090912</v>
      </c>
      <c r="M24" s="8" t="e">
        <f t="shared" si="2"/>
        <v>#N/A</v>
      </c>
      <c r="N24" s="8"/>
      <c r="P24" s="3">
        <v>42248</v>
      </c>
      <c r="Q24" s="20">
        <f t="shared" si="3"/>
        <v>18.177041910683744</v>
      </c>
      <c r="R24" s="20">
        <f t="shared" si="4"/>
        <v>18.177041910683744</v>
      </c>
      <c r="S24" s="20" t="e">
        <f t="shared" si="5"/>
        <v>#N/A</v>
      </c>
      <c r="T24" s="20"/>
      <c r="U24" s="21"/>
      <c r="V24" s="21"/>
      <c r="W24" s="21"/>
      <c r="X24" s="21"/>
    </row>
    <row r="25" spans="1:24" x14ac:dyDescent="0.2">
      <c r="A25" s="1" t="str">
        <f t="shared" si="0"/>
        <v>Reservas|41974</v>
      </c>
      <c r="B25" s="4" t="s">
        <v>95</v>
      </c>
      <c r="C25" s="6">
        <v>41974</v>
      </c>
      <c r="D25" s="7">
        <v>30119.368421052637</v>
      </c>
      <c r="K25" s="3">
        <v>42278</v>
      </c>
      <c r="L25" s="8">
        <f t="shared" si="1"/>
        <v>27916.90476190476</v>
      </c>
      <c r="M25" s="8" t="e">
        <f t="shared" si="2"/>
        <v>#N/A</v>
      </c>
      <c r="N25" s="8"/>
      <c r="P25" s="3">
        <v>42278</v>
      </c>
      <c r="Q25" s="20">
        <f t="shared" si="3"/>
        <v>1.1982047721049049</v>
      </c>
      <c r="R25" s="20">
        <f t="shared" si="4"/>
        <v>1.1982047721049049</v>
      </c>
      <c r="S25" s="20" t="e">
        <f t="shared" si="5"/>
        <v>#N/A</v>
      </c>
      <c r="T25" s="20"/>
      <c r="U25" s="21"/>
      <c r="V25" s="21"/>
      <c r="W25" s="21"/>
      <c r="X25" s="21"/>
    </row>
    <row r="26" spans="1:24" x14ac:dyDescent="0.2">
      <c r="A26" s="1" t="str">
        <f t="shared" si="0"/>
        <v>Reservas|42005</v>
      </c>
      <c r="B26" s="4" t="s">
        <v>95</v>
      </c>
      <c r="C26" s="6">
        <v>42005</v>
      </c>
      <c r="D26" s="7">
        <v>31272.047619047622</v>
      </c>
      <c r="K26" s="3">
        <v>42309</v>
      </c>
      <c r="L26" s="8">
        <f t="shared" si="1"/>
        <v>26175.05263157895</v>
      </c>
      <c r="M26" s="8" t="e">
        <f t="shared" si="2"/>
        <v>#N/A</v>
      </c>
      <c r="N26" s="8"/>
      <c r="P26" s="3">
        <v>42309</v>
      </c>
      <c r="Q26" s="20">
        <f t="shared" si="3"/>
        <v>-8.1509064280743679</v>
      </c>
      <c r="R26" s="20" t="e">
        <f t="shared" si="4"/>
        <v>#N/A</v>
      </c>
      <c r="S26" s="20">
        <f t="shared" si="5"/>
        <v>-8.1509064280743679</v>
      </c>
      <c r="T26" s="20"/>
      <c r="U26" s="21"/>
      <c r="V26" s="21"/>
      <c r="W26" s="21"/>
      <c r="X26" s="21"/>
    </row>
    <row r="27" spans="1:24" x14ac:dyDescent="0.2">
      <c r="A27" s="1" t="str">
        <f t="shared" si="0"/>
        <v>Reservas|42036</v>
      </c>
      <c r="B27" s="4" t="s">
        <v>95</v>
      </c>
      <c r="C27" s="6">
        <v>42036</v>
      </c>
      <c r="D27" s="7">
        <v>31342.944444444445</v>
      </c>
      <c r="K27" s="3">
        <v>42339</v>
      </c>
      <c r="L27" s="8">
        <f t="shared" si="1"/>
        <v>24823.850000000006</v>
      </c>
      <c r="M27" s="8" t="e">
        <f t="shared" si="2"/>
        <v>#N/A</v>
      </c>
      <c r="N27" s="8"/>
      <c r="P27" s="3">
        <v>42339</v>
      </c>
      <c r="Q27" s="20">
        <f t="shared" si="3"/>
        <v>-17.581771128212655</v>
      </c>
      <c r="R27" s="20" t="e">
        <f t="shared" si="4"/>
        <v>#N/A</v>
      </c>
      <c r="S27" s="20">
        <f t="shared" si="5"/>
        <v>-17.581771128212655</v>
      </c>
      <c r="T27" s="20"/>
      <c r="U27" s="21"/>
      <c r="V27" s="21"/>
      <c r="W27" s="21"/>
      <c r="X27" s="21"/>
    </row>
    <row r="28" spans="1:24" x14ac:dyDescent="0.2">
      <c r="A28" s="1" t="str">
        <f t="shared" si="0"/>
        <v>Reservas|42064</v>
      </c>
      <c r="B28" s="4" t="s">
        <v>95</v>
      </c>
      <c r="C28" s="6">
        <v>42064</v>
      </c>
      <c r="D28" s="7">
        <v>31431.199999999997</v>
      </c>
      <c r="K28" s="3">
        <v>42370</v>
      </c>
      <c r="L28" s="8">
        <f t="shared" si="1"/>
        <v>25750.400000000001</v>
      </c>
      <c r="M28" s="8" t="e">
        <f t="shared" si="2"/>
        <v>#N/A</v>
      </c>
      <c r="N28" s="8"/>
      <c r="P28" s="3">
        <v>42370</v>
      </c>
      <c r="Q28" s="20">
        <f t="shared" si="3"/>
        <v>-17.656815077514842</v>
      </c>
      <c r="R28" s="20" t="e">
        <f t="shared" si="4"/>
        <v>#N/A</v>
      </c>
      <c r="S28" s="20">
        <f t="shared" si="5"/>
        <v>-17.656815077514842</v>
      </c>
      <c r="T28" s="20"/>
      <c r="U28" s="21"/>
      <c r="V28" s="21"/>
      <c r="W28" s="21"/>
      <c r="X28" s="21"/>
    </row>
    <row r="29" spans="1:24" x14ac:dyDescent="0.2">
      <c r="A29" s="1" t="str">
        <f t="shared" si="0"/>
        <v>Reservas|42095</v>
      </c>
      <c r="B29" s="4" t="s">
        <v>95</v>
      </c>
      <c r="C29" s="6">
        <v>42095</v>
      </c>
      <c r="D29" s="7">
        <v>31998.799999999996</v>
      </c>
      <c r="K29" s="3">
        <v>42401</v>
      </c>
      <c r="L29" s="8">
        <f t="shared" si="1"/>
        <v>29365.842105263153</v>
      </c>
      <c r="M29" s="8" t="e">
        <f t="shared" si="2"/>
        <v>#N/A</v>
      </c>
      <c r="N29" s="8"/>
      <c r="P29" s="3">
        <v>42401</v>
      </c>
      <c r="Q29" s="20">
        <f t="shared" si="3"/>
        <v>-6.3079661921544012</v>
      </c>
      <c r="R29" s="20" t="e">
        <f t="shared" si="4"/>
        <v>#N/A</v>
      </c>
      <c r="S29" s="20">
        <f t="shared" si="5"/>
        <v>-6.3079661921544012</v>
      </c>
      <c r="T29" s="20"/>
      <c r="U29" s="21"/>
      <c r="V29" s="21"/>
      <c r="W29" s="21"/>
      <c r="X29" s="21"/>
    </row>
    <row r="30" spans="1:24" x14ac:dyDescent="0.2">
      <c r="A30" s="1" t="str">
        <f t="shared" si="0"/>
        <v>Reservas|42125</v>
      </c>
      <c r="B30" s="4" t="s">
        <v>95</v>
      </c>
      <c r="C30" s="6">
        <v>42125</v>
      </c>
      <c r="D30" s="7">
        <v>33805.736842105252</v>
      </c>
      <c r="K30" s="3">
        <v>42430</v>
      </c>
      <c r="L30" s="8">
        <f t="shared" si="1"/>
        <v>28764.952380952382</v>
      </c>
      <c r="M30" s="8" t="e">
        <f t="shared" si="2"/>
        <v>#N/A</v>
      </c>
      <c r="N30" s="8"/>
      <c r="P30" s="3">
        <v>42430</v>
      </c>
      <c r="Q30" s="20">
        <f t="shared" si="3"/>
        <v>-8.4828056804945877</v>
      </c>
      <c r="R30" s="20" t="e">
        <f t="shared" si="4"/>
        <v>#N/A</v>
      </c>
      <c r="S30" s="20">
        <f t="shared" si="5"/>
        <v>-8.4828056804945877</v>
      </c>
      <c r="T30" s="20"/>
      <c r="U30" s="21"/>
      <c r="V30" s="21"/>
      <c r="W30" s="21"/>
      <c r="X30" s="21"/>
    </row>
    <row r="31" spans="1:24" x14ac:dyDescent="0.2">
      <c r="A31" s="1" t="str">
        <f t="shared" si="0"/>
        <v>Reservas|42156</v>
      </c>
      <c r="B31" s="4" t="s">
        <v>95</v>
      </c>
      <c r="C31" s="6">
        <v>42156</v>
      </c>
      <c r="D31" s="7">
        <v>33676.409090909088</v>
      </c>
      <c r="K31" s="3">
        <v>42461</v>
      </c>
      <c r="L31" s="8">
        <f t="shared" si="1"/>
        <v>30937.238095238095</v>
      </c>
      <c r="M31" s="8" t="e">
        <f t="shared" si="2"/>
        <v>#N/A</v>
      </c>
      <c r="N31" s="8"/>
      <c r="P31" s="3">
        <v>42461</v>
      </c>
      <c r="Q31" s="20">
        <f t="shared" si="3"/>
        <v>-3.3175053588318959</v>
      </c>
      <c r="R31" s="20" t="e">
        <f t="shared" si="4"/>
        <v>#N/A</v>
      </c>
      <c r="S31" s="20">
        <f t="shared" si="5"/>
        <v>-3.3175053588318959</v>
      </c>
      <c r="T31" s="20"/>
      <c r="U31" s="21"/>
      <c r="V31" s="21"/>
      <c r="W31" s="21"/>
      <c r="X31" s="21"/>
    </row>
    <row r="32" spans="1:24" x14ac:dyDescent="0.2">
      <c r="A32" s="1" t="str">
        <f t="shared" si="0"/>
        <v>Reservas|42186</v>
      </c>
      <c r="B32" s="4" t="s">
        <v>95</v>
      </c>
      <c r="C32" s="6">
        <v>42186</v>
      </c>
      <c r="D32" s="7">
        <v>33875</v>
      </c>
      <c r="K32" s="3">
        <v>42491</v>
      </c>
      <c r="L32" s="8">
        <f t="shared" si="1"/>
        <v>31563.09523809524</v>
      </c>
      <c r="M32" s="8" t="e">
        <f t="shared" si="2"/>
        <v>#N/A</v>
      </c>
      <c r="N32" s="8"/>
      <c r="P32" s="3">
        <v>42491</v>
      </c>
      <c r="Q32" s="20">
        <f t="shared" si="3"/>
        <v>-6.6339083643838448</v>
      </c>
      <c r="R32" s="20" t="e">
        <f t="shared" si="4"/>
        <v>#N/A</v>
      </c>
      <c r="S32" s="20">
        <f t="shared" si="5"/>
        <v>-6.6339083643838448</v>
      </c>
      <c r="T32" s="20"/>
      <c r="U32" s="21"/>
      <c r="V32" s="21"/>
      <c r="W32" s="21"/>
      <c r="X32" s="21"/>
    </row>
    <row r="33" spans="1:24" x14ac:dyDescent="0.2">
      <c r="A33" s="1" t="str">
        <f t="shared" si="0"/>
        <v>Reservas|42217</v>
      </c>
      <c r="B33" s="4" t="s">
        <v>95</v>
      </c>
      <c r="C33" s="6">
        <v>42217</v>
      </c>
      <c r="D33" s="7">
        <v>33712.949999999997</v>
      </c>
      <c r="K33" s="3">
        <v>42522</v>
      </c>
      <c r="L33" s="8">
        <f t="shared" si="1"/>
        <v>31375.199999999997</v>
      </c>
      <c r="M33" s="8" t="e">
        <f t="shared" si="2"/>
        <v>#N/A</v>
      </c>
      <c r="N33" s="8"/>
      <c r="P33" s="3">
        <v>42522</v>
      </c>
      <c r="Q33" s="20">
        <f t="shared" si="3"/>
        <v>-6.8332971151912396</v>
      </c>
      <c r="R33" s="20" t="e">
        <f t="shared" si="4"/>
        <v>#N/A</v>
      </c>
      <c r="S33" s="20">
        <f t="shared" si="5"/>
        <v>-6.8332971151912396</v>
      </c>
      <c r="T33" s="20"/>
      <c r="U33" s="21"/>
      <c r="V33" s="21"/>
      <c r="W33" s="21"/>
      <c r="X33" s="21"/>
    </row>
    <row r="34" spans="1:24" x14ac:dyDescent="0.2">
      <c r="A34" s="1" t="str">
        <f t="shared" si="0"/>
        <v>Reservas|42248</v>
      </c>
      <c r="B34" s="4" t="s">
        <v>95</v>
      </c>
      <c r="C34" s="6">
        <v>42248</v>
      </c>
      <c r="D34" s="7">
        <v>33433.090909090912</v>
      </c>
      <c r="K34" s="3">
        <v>42552</v>
      </c>
      <c r="L34" s="8">
        <f t="shared" si="1"/>
        <v>33360.1</v>
      </c>
      <c r="M34" s="8" t="e">
        <f t="shared" si="2"/>
        <v>#N/A</v>
      </c>
      <c r="N34" s="8"/>
      <c r="P34" s="3">
        <v>42552</v>
      </c>
      <c r="Q34" s="20">
        <f t="shared" ref="Q34:Q35" si="8">(VLOOKUP(I$4&amp;"|"&amp;$P34,$A:$D,4,0)/VLOOKUP(I$4&amp;"|"&amp;(DATE(YEAR(P34)-1,MONTH(P34),1)),$A:$D,4,0)-1)*100</f>
        <v>-1.5199999999999991</v>
      </c>
      <c r="R34" s="20" t="e">
        <f t="shared" si="4"/>
        <v>#N/A</v>
      </c>
      <c r="S34" s="20">
        <f t="shared" ref="S34:S35" si="9">IF(Q34&lt;=0,Q34,NA())</f>
        <v>-1.5199999999999991</v>
      </c>
      <c r="T34" s="20"/>
    </row>
    <row r="35" spans="1:24" x14ac:dyDescent="0.2">
      <c r="A35" s="1" t="str">
        <f t="shared" si="0"/>
        <v>Reservas|42278</v>
      </c>
      <c r="B35" s="4" t="s">
        <v>95</v>
      </c>
      <c r="C35" s="6">
        <v>42278</v>
      </c>
      <c r="D35" s="7">
        <v>27916.90476190476</v>
      </c>
      <c r="K35" s="3">
        <v>42583</v>
      </c>
      <c r="L35" s="8">
        <f t="shared" si="1"/>
        <v>32555.499999999996</v>
      </c>
      <c r="M35" s="8" t="e">
        <f t="shared" si="2"/>
        <v>#N/A</v>
      </c>
      <c r="N35" s="8">
        <f>L35</f>
        <v>32555.499999999996</v>
      </c>
      <c r="P35" s="3">
        <v>42583</v>
      </c>
      <c r="Q35" s="20">
        <f t="shared" si="8"/>
        <v>-3.4332504275063513</v>
      </c>
      <c r="R35" s="20" t="e">
        <f t="shared" si="4"/>
        <v>#N/A</v>
      </c>
      <c r="S35" s="20">
        <f t="shared" si="9"/>
        <v>-3.4332504275063513</v>
      </c>
      <c r="T35" s="20">
        <f>Q35</f>
        <v>-3.4332504275063513</v>
      </c>
    </row>
    <row r="36" spans="1:24" x14ac:dyDescent="0.2">
      <c r="A36" s="1" t="str">
        <f t="shared" si="0"/>
        <v>Reservas|42309</v>
      </c>
      <c r="B36" s="4" t="s">
        <v>95</v>
      </c>
      <c r="C36" s="6">
        <v>42309</v>
      </c>
      <c r="D36" s="7">
        <v>26175.05263157895</v>
      </c>
      <c r="K36" s="3"/>
      <c r="L36" s="8"/>
      <c r="M36" s="8"/>
      <c r="N36" s="8"/>
    </row>
    <row r="37" spans="1:24" x14ac:dyDescent="0.2">
      <c r="A37" s="1" t="str">
        <f t="shared" si="0"/>
        <v>Reservas|42339</v>
      </c>
      <c r="B37" s="4" t="s">
        <v>95</v>
      </c>
      <c r="C37" s="6">
        <v>42339</v>
      </c>
      <c r="D37" s="7">
        <v>24823.850000000006</v>
      </c>
    </row>
    <row r="38" spans="1:24" x14ac:dyDescent="0.2">
      <c r="A38" s="1" t="str">
        <f t="shared" si="0"/>
        <v>Reservas|42370</v>
      </c>
      <c r="B38" s="4" t="s">
        <v>95</v>
      </c>
      <c r="C38" s="6">
        <v>42370</v>
      </c>
      <c r="D38" s="7">
        <v>25750.400000000001</v>
      </c>
    </row>
    <row r="39" spans="1:24" x14ac:dyDescent="0.2">
      <c r="A39" s="1" t="str">
        <f t="shared" si="0"/>
        <v>Reservas|42401</v>
      </c>
      <c r="B39" s="4" t="s">
        <v>95</v>
      </c>
      <c r="C39" s="6">
        <v>42401</v>
      </c>
      <c r="D39" s="7">
        <v>29365.842105263153</v>
      </c>
    </row>
    <row r="40" spans="1:24" x14ac:dyDescent="0.2">
      <c r="A40" s="1" t="str">
        <f t="shared" si="0"/>
        <v>Reservas|42430</v>
      </c>
      <c r="B40" s="4" t="s">
        <v>95</v>
      </c>
      <c r="C40" s="6">
        <v>42430</v>
      </c>
      <c r="D40" s="7">
        <v>28764.952380952382</v>
      </c>
    </row>
    <row r="41" spans="1:24" x14ac:dyDescent="0.2">
      <c r="A41" s="1" t="str">
        <f t="shared" si="0"/>
        <v>Reservas|42461</v>
      </c>
      <c r="B41" s="4" t="s">
        <v>95</v>
      </c>
      <c r="C41" s="6">
        <v>42461</v>
      </c>
      <c r="D41" s="7">
        <v>30937.238095238095</v>
      </c>
    </row>
    <row r="42" spans="1:24" x14ac:dyDescent="0.2">
      <c r="A42" s="1" t="str">
        <f t="shared" si="0"/>
        <v>Reservas|42491</v>
      </c>
      <c r="B42" s="4" t="s">
        <v>95</v>
      </c>
      <c r="C42" s="6">
        <v>42491</v>
      </c>
      <c r="D42" s="7">
        <v>31563.09523809524</v>
      </c>
    </row>
    <row r="43" spans="1:24" x14ac:dyDescent="0.2">
      <c r="A43" s="1" t="str">
        <f t="shared" si="0"/>
        <v>Reservas|42522</v>
      </c>
      <c r="B43" s="4" t="s">
        <v>95</v>
      </c>
      <c r="C43" s="6">
        <v>42522</v>
      </c>
      <c r="D43" s="7">
        <v>31375.199999999997</v>
      </c>
    </row>
    <row r="44" spans="1:24" x14ac:dyDescent="0.2">
      <c r="A44" s="1" t="str">
        <f t="shared" si="0"/>
        <v>Reservas|42552</v>
      </c>
      <c r="B44" s="4" t="s">
        <v>95</v>
      </c>
      <c r="C44" s="6">
        <v>42552</v>
      </c>
      <c r="D44" s="7">
        <v>33360.1</v>
      </c>
    </row>
    <row r="45" spans="1:24" x14ac:dyDescent="0.2">
      <c r="A45" s="1" t="str">
        <f t="shared" si="0"/>
        <v>Reservas|42583</v>
      </c>
      <c r="B45" s="4" t="s">
        <v>95</v>
      </c>
      <c r="C45" s="6">
        <v>42583</v>
      </c>
      <c r="D45" s="7">
        <v>32555.499999999996</v>
      </c>
    </row>
    <row r="46" spans="1:24" x14ac:dyDescent="0.2">
      <c r="D46" s="7"/>
    </row>
    <row r="47" spans="1:24" x14ac:dyDescent="0.2">
      <c r="D47" s="7"/>
    </row>
    <row r="48" spans="1:2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1:4" x14ac:dyDescent="0.2">
      <c r="D161" s="7"/>
    </row>
    <row r="162" spans="1:4" x14ac:dyDescent="0.2">
      <c r="D162" s="7"/>
    </row>
    <row r="163" spans="1:4" x14ac:dyDescent="0.2">
      <c r="D163" s="7"/>
    </row>
    <row r="164" spans="1:4" x14ac:dyDescent="0.2">
      <c r="D164" s="7"/>
    </row>
    <row r="165" spans="1:4" x14ac:dyDescent="0.2">
      <c r="D165" s="7"/>
    </row>
    <row r="170" spans="1:4" x14ac:dyDescent="0.2">
      <c r="A170" s="1" t="str">
        <f t="shared" ref="A170:A215" si="10">B170&amp;"|"&amp;C170</f>
        <v>Exportaciones|42005</v>
      </c>
      <c r="B170" s="4" t="s">
        <v>8</v>
      </c>
      <c r="C170" s="6">
        <v>42005</v>
      </c>
      <c r="D170" s="5">
        <v>3803</v>
      </c>
    </row>
    <row r="171" spans="1:4" x14ac:dyDescent="0.2">
      <c r="A171" s="1" t="str">
        <f t="shared" si="10"/>
        <v>Exportaciones|42036</v>
      </c>
      <c r="B171" s="4" t="s">
        <v>8</v>
      </c>
      <c r="C171" s="6">
        <v>42036</v>
      </c>
      <c r="D171" s="5">
        <v>3872</v>
      </c>
    </row>
    <row r="172" spans="1:4" x14ac:dyDescent="0.2">
      <c r="A172" s="1" t="str">
        <f t="shared" si="10"/>
        <v>Exportaciones|42064</v>
      </c>
      <c r="B172" s="4" t="s">
        <v>8</v>
      </c>
      <c r="C172" s="6">
        <v>42064</v>
      </c>
      <c r="D172" s="5">
        <v>4383</v>
      </c>
    </row>
    <row r="173" spans="1:4" x14ac:dyDescent="0.2">
      <c r="A173" s="1" t="str">
        <f t="shared" si="10"/>
        <v>Exportaciones|42095</v>
      </c>
      <c r="B173" s="4" t="s">
        <v>8</v>
      </c>
      <c r="C173" s="6">
        <v>42095</v>
      </c>
      <c r="D173" s="5">
        <v>5155</v>
      </c>
    </row>
    <row r="174" spans="1:4" x14ac:dyDescent="0.2">
      <c r="A174" s="1" t="str">
        <f t="shared" si="10"/>
        <v>Exportaciones|42125</v>
      </c>
      <c r="B174" s="4" t="s">
        <v>8</v>
      </c>
      <c r="C174" s="6">
        <v>42125</v>
      </c>
      <c r="D174" s="5">
        <v>5205</v>
      </c>
    </row>
    <row r="175" spans="1:4" x14ac:dyDescent="0.2">
      <c r="A175" s="1" t="str">
        <f t="shared" si="10"/>
        <v>Exportaciones|42156</v>
      </c>
      <c r="B175" s="4" t="s">
        <v>8</v>
      </c>
      <c r="C175" s="6">
        <v>42156</v>
      </c>
      <c r="D175" s="5">
        <v>6046</v>
      </c>
    </row>
    <row r="176" spans="1:4" x14ac:dyDescent="0.2">
      <c r="A176" s="1" t="str">
        <f t="shared" si="10"/>
        <v>Exportaciones|42186</v>
      </c>
      <c r="B176" s="4" t="s">
        <v>8</v>
      </c>
      <c r="C176" s="6">
        <v>42186</v>
      </c>
      <c r="D176" s="5">
        <v>5568</v>
      </c>
    </row>
    <row r="177" spans="1:4" x14ac:dyDescent="0.2">
      <c r="A177" s="1" t="str">
        <f t="shared" si="10"/>
        <v>Exportaciones|42217</v>
      </c>
      <c r="B177" s="4" t="s">
        <v>8</v>
      </c>
      <c r="C177" s="6">
        <v>42217</v>
      </c>
      <c r="D177" s="5">
        <v>5135</v>
      </c>
    </row>
    <row r="178" spans="1:4" x14ac:dyDescent="0.2">
      <c r="A178" s="1" t="str">
        <f t="shared" si="10"/>
        <v>Exportaciones|42248</v>
      </c>
      <c r="B178" s="4" t="s">
        <v>8</v>
      </c>
      <c r="C178" s="6">
        <v>42248</v>
      </c>
      <c r="D178" s="5">
        <v>5163</v>
      </c>
    </row>
    <row r="179" spans="1:4" x14ac:dyDescent="0.2">
      <c r="A179" s="1" t="str">
        <f t="shared" si="10"/>
        <v>Exportaciones|42278</v>
      </c>
      <c r="B179" s="4" t="s">
        <v>8</v>
      </c>
      <c r="C179" s="6">
        <v>42278</v>
      </c>
      <c r="D179" s="5">
        <v>5032</v>
      </c>
    </row>
    <row r="180" spans="1:4" x14ac:dyDescent="0.2">
      <c r="A180" s="1" t="str">
        <f t="shared" si="10"/>
        <v>Exportaciones|42309</v>
      </c>
      <c r="B180" s="4" t="s">
        <v>8</v>
      </c>
      <c r="C180" s="6">
        <v>42309</v>
      </c>
      <c r="D180" s="5">
        <v>4002</v>
      </c>
    </row>
    <row r="181" spans="1:4" x14ac:dyDescent="0.2">
      <c r="A181" s="1" t="str">
        <f t="shared" si="10"/>
        <v>Exportaciones|42339</v>
      </c>
      <c r="B181" s="4" t="s">
        <v>8</v>
      </c>
      <c r="C181" s="6">
        <v>42339</v>
      </c>
      <c r="D181" s="5">
        <v>3425</v>
      </c>
    </row>
    <row r="182" spans="1:4" x14ac:dyDescent="0.2">
      <c r="A182" s="1" t="str">
        <f t="shared" si="10"/>
        <v>Exportaciones|42370</v>
      </c>
      <c r="B182" s="4" t="s">
        <v>8</v>
      </c>
      <c r="C182" s="6">
        <v>42370</v>
      </c>
      <c r="D182" s="5">
        <v>3861</v>
      </c>
    </row>
    <row r="183" spans="1:4" x14ac:dyDescent="0.2">
      <c r="A183" s="1" t="str">
        <f t="shared" si="10"/>
        <v>Exportaciones|42401</v>
      </c>
      <c r="B183" s="4" t="s">
        <v>8</v>
      </c>
      <c r="C183" s="6">
        <v>42401</v>
      </c>
      <c r="D183" s="5">
        <v>4122</v>
      </c>
    </row>
    <row r="184" spans="1:4" x14ac:dyDescent="0.2">
      <c r="A184" s="1" t="str">
        <f t="shared" si="10"/>
        <v>Exportaciones|42430</v>
      </c>
      <c r="B184" s="4" t="s">
        <v>8</v>
      </c>
      <c r="C184" s="6">
        <v>42430</v>
      </c>
      <c r="D184" s="5">
        <v>4421</v>
      </c>
    </row>
    <row r="185" spans="1:4" x14ac:dyDescent="0.2">
      <c r="A185" s="1" t="str">
        <f t="shared" si="10"/>
        <v>Exportaciones|42461</v>
      </c>
      <c r="B185" s="4" t="s">
        <v>8</v>
      </c>
      <c r="C185" s="6">
        <v>42461</v>
      </c>
      <c r="D185" s="5">
        <v>4724</v>
      </c>
    </row>
    <row r="186" spans="1:4" x14ac:dyDescent="0.2">
      <c r="A186" s="1" t="str">
        <f t="shared" si="10"/>
        <v>Exportaciones|42491</v>
      </c>
      <c r="B186" s="4" t="s">
        <v>8</v>
      </c>
      <c r="C186" s="6">
        <v>42491</v>
      </c>
      <c r="D186" s="5">
        <v>5347</v>
      </c>
    </row>
    <row r="187" spans="1:4" x14ac:dyDescent="0.2">
      <c r="A187" s="1" t="str">
        <f t="shared" si="10"/>
        <v>Exportaciones|42522</v>
      </c>
      <c r="B187" s="4" t="s">
        <v>8</v>
      </c>
      <c r="C187" s="6">
        <v>42522</v>
      </c>
      <c r="D187" s="5">
        <v>5266</v>
      </c>
    </row>
    <row r="188" spans="1:4" x14ac:dyDescent="0.2">
      <c r="A188" s="1" t="str">
        <f t="shared" si="10"/>
        <v>Exportaciones|42552</v>
      </c>
      <c r="B188" s="4" t="s">
        <v>8</v>
      </c>
      <c r="C188" s="6">
        <v>42552</v>
      </c>
      <c r="D188" s="5">
        <v>4967</v>
      </c>
    </row>
    <row r="189" spans="1:4" x14ac:dyDescent="0.2">
      <c r="A189" s="1" t="str">
        <f t="shared" si="10"/>
        <v>Exportaciones|42583</v>
      </c>
      <c r="B189" s="4" t="s">
        <v>8</v>
      </c>
      <c r="C189" s="6">
        <v>42583</v>
      </c>
      <c r="D189" s="5">
        <v>5752</v>
      </c>
    </row>
    <row r="196" spans="1:4" x14ac:dyDescent="0.2">
      <c r="A196" s="1" t="str">
        <f t="shared" si="10"/>
        <v>Importaciones|42005</v>
      </c>
      <c r="B196" s="4" t="s">
        <v>9</v>
      </c>
      <c r="C196" s="6">
        <v>42005</v>
      </c>
      <c r="D196" s="5">
        <v>4197</v>
      </c>
    </row>
    <row r="197" spans="1:4" x14ac:dyDescent="0.2">
      <c r="A197" s="1" t="str">
        <f t="shared" si="10"/>
        <v>Importaciones|42036</v>
      </c>
      <c r="B197" s="4" t="s">
        <v>9</v>
      </c>
      <c r="C197" s="6">
        <v>42036</v>
      </c>
      <c r="D197" s="5">
        <v>3991</v>
      </c>
    </row>
    <row r="198" spans="1:4" x14ac:dyDescent="0.2">
      <c r="A198" s="1" t="str">
        <f t="shared" si="10"/>
        <v>Importaciones|42064</v>
      </c>
      <c r="B198" s="4" t="s">
        <v>9</v>
      </c>
      <c r="C198" s="6">
        <v>42064</v>
      </c>
      <c r="D198" s="5">
        <v>5055</v>
      </c>
    </row>
    <row r="199" spans="1:4" x14ac:dyDescent="0.2">
      <c r="A199" s="1" t="str">
        <f t="shared" si="10"/>
        <v>Importaciones|42095</v>
      </c>
      <c r="B199" s="4" t="s">
        <v>9</v>
      </c>
      <c r="C199" s="6">
        <v>42095</v>
      </c>
      <c r="D199" s="5">
        <v>4953</v>
      </c>
    </row>
    <row r="200" spans="1:4" x14ac:dyDescent="0.2">
      <c r="A200" s="1" t="str">
        <f t="shared" si="10"/>
        <v>Importaciones|42125</v>
      </c>
      <c r="B200" s="4" t="s">
        <v>9</v>
      </c>
      <c r="C200" s="6">
        <v>42125</v>
      </c>
      <c r="D200" s="5">
        <v>4992</v>
      </c>
    </row>
    <row r="201" spans="1:4" x14ac:dyDescent="0.2">
      <c r="A201" s="1" t="str">
        <f t="shared" si="10"/>
        <v>Importaciones|42156</v>
      </c>
      <c r="B201" s="4" t="s">
        <v>9</v>
      </c>
      <c r="C201" s="6">
        <v>42156</v>
      </c>
      <c r="D201" s="5">
        <v>5760</v>
      </c>
    </row>
    <row r="202" spans="1:4" x14ac:dyDescent="0.2">
      <c r="A202" s="1" t="str">
        <f t="shared" si="10"/>
        <v>Importaciones|42186</v>
      </c>
      <c r="B202" s="4" t="s">
        <v>9</v>
      </c>
      <c r="C202" s="6">
        <v>42186</v>
      </c>
      <c r="D202" s="5">
        <v>5670</v>
      </c>
    </row>
    <row r="203" spans="1:4" x14ac:dyDescent="0.2">
      <c r="A203" s="1" t="str">
        <f t="shared" si="10"/>
        <v>Importaciones|42217</v>
      </c>
      <c r="B203" s="4" t="s">
        <v>9</v>
      </c>
      <c r="C203" s="6">
        <v>42217</v>
      </c>
      <c r="D203" s="5">
        <v>5435</v>
      </c>
    </row>
    <row r="204" spans="1:4" x14ac:dyDescent="0.2">
      <c r="A204" s="1" t="str">
        <f t="shared" si="10"/>
        <v>Importaciones|42248</v>
      </c>
      <c r="B204" s="4" t="s">
        <v>9</v>
      </c>
      <c r="C204" s="6">
        <v>42248</v>
      </c>
      <c r="D204" s="5">
        <v>5520</v>
      </c>
    </row>
    <row r="205" spans="1:4" x14ac:dyDescent="0.2">
      <c r="A205" s="1" t="str">
        <f t="shared" si="10"/>
        <v>Importaciones|42278</v>
      </c>
      <c r="B205" s="4" t="s">
        <v>9</v>
      </c>
      <c r="C205" s="6">
        <v>42278</v>
      </c>
      <c r="D205" s="5">
        <v>4932</v>
      </c>
    </row>
    <row r="206" spans="1:4" x14ac:dyDescent="0.2">
      <c r="A206" s="1" t="str">
        <f t="shared" si="10"/>
        <v>Importaciones|42309</v>
      </c>
      <c r="B206" s="4" t="s">
        <v>9</v>
      </c>
      <c r="C206" s="6">
        <v>42309</v>
      </c>
      <c r="D206" s="5">
        <v>4738</v>
      </c>
    </row>
    <row r="207" spans="1:4" x14ac:dyDescent="0.2">
      <c r="A207" s="1" t="str">
        <f t="shared" si="10"/>
        <v>Importaciones|42339</v>
      </c>
      <c r="B207" s="4" t="s">
        <v>9</v>
      </c>
      <c r="C207" s="6">
        <v>42339</v>
      </c>
      <c r="D207" s="5">
        <v>4516</v>
      </c>
    </row>
    <row r="208" spans="1:4" x14ac:dyDescent="0.2">
      <c r="A208" s="1" t="str">
        <f t="shared" si="10"/>
        <v>Importaciones|42370</v>
      </c>
      <c r="B208" s="4" t="s">
        <v>9</v>
      </c>
      <c r="C208" s="6">
        <v>42370</v>
      </c>
      <c r="D208" s="5">
        <v>4046</v>
      </c>
    </row>
    <row r="209" spans="1:6" x14ac:dyDescent="0.2">
      <c r="A209" s="1" t="str">
        <f t="shared" si="10"/>
        <v>Importaciones|42401</v>
      </c>
      <c r="B209" s="4" t="s">
        <v>9</v>
      </c>
      <c r="C209" s="6">
        <v>42401</v>
      </c>
      <c r="D209" s="5">
        <v>4029</v>
      </c>
    </row>
    <row r="210" spans="1:6" x14ac:dyDescent="0.2">
      <c r="A210" s="1" t="str">
        <f t="shared" si="10"/>
        <v>Importaciones|42430</v>
      </c>
      <c r="B210" s="4" t="s">
        <v>9</v>
      </c>
      <c r="C210" s="6">
        <v>42430</v>
      </c>
      <c r="D210" s="5">
        <v>4719</v>
      </c>
    </row>
    <row r="211" spans="1:6" x14ac:dyDescent="0.2">
      <c r="A211" s="1" t="str">
        <f t="shared" si="10"/>
        <v>Importaciones|42461</v>
      </c>
      <c r="B211" s="4" t="s">
        <v>9</v>
      </c>
      <c r="C211" s="6">
        <v>42461</v>
      </c>
      <c r="D211" s="5">
        <v>4423</v>
      </c>
    </row>
    <row r="212" spans="1:6" x14ac:dyDescent="0.2">
      <c r="A212" s="1" t="str">
        <f t="shared" si="10"/>
        <v>Importaciones|42491</v>
      </c>
      <c r="B212" s="4" t="s">
        <v>9</v>
      </c>
      <c r="C212" s="6">
        <v>42491</v>
      </c>
      <c r="D212" s="5">
        <v>4904</v>
      </c>
    </row>
    <row r="213" spans="1:6" x14ac:dyDescent="0.2">
      <c r="A213" s="1" t="str">
        <f t="shared" si="10"/>
        <v>Importaciones|42522</v>
      </c>
      <c r="B213" s="4" t="s">
        <v>9</v>
      </c>
      <c r="C213" s="6">
        <v>42522</v>
      </c>
      <c r="D213" s="5">
        <v>5135</v>
      </c>
    </row>
    <row r="214" spans="1:6" x14ac:dyDescent="0.2">
      <c r="A214" s="1" t="str">
        <f t="shared" si="10"/>
        <v>Importaciones|42552</v>
      </c>
      <c r="B214" s="4" t="s">
        <v>9</v>
      </c>
      <c r="C214" s="6">
        <v>42552</v>
      </c>
      <c r="D214" s="5">
        <v>4690</v>
      </c>
    </row>
    <row r="215" spans="1:6" x14ac:dyDescent="0.2">
      <c r="A215" s="1" t="str">
        <f t="shared" si="10"/>
        <v>Importaciones|42583</v>
      </c>
      <c r="B215" s="4" t="s">
        <v>9</v>
      </c>
      <c r="C215" s="6">
        <v>42583</v>
      </c>
      <c r="D215" s="5">
        <v>5047</v>
      </c>
    </row>
    <row r="221" spans="1:6" x14ac:dyDescent="0.2">
      <c r="A221" s="1" t="str">
        <f t="shared" ref="A221:A284" si="11">B221&amp;"|"&amp;C221</f>
        <v>Actividad|40179</v>
      </c>
      <c r="B221" s="4" t="s">
        <v>5</v>
      </c>
      <c r="C221" s="6">
        <v>40179</v>
      </c>
      <c r="D221" s="13">
        <v>151.53535163805893</v>
      </c>
      <c r="E221" s="14">
        <v>143.17239611012198</v>
      </c>
      <c r="F221" s="14"/>
    </row>
    <row r="222" spans="1:6" x14ac:dyDescent="0.2">
      <c r="A222" s="1" t="str">
        <f t="shared" si="11"/>
        <v>Actividad|40210</v>
      </c>
      <c r="B222" s="4" t="s">
        <v>5</v>
      </c>
      <c r="C222" s="6">
        <v>40210</v>
      </c>
      <c r="D222" s="13">
        <v>154.16871534504841</v>
      </c>
      <c r="E222" s="14">
        <v>137.48430357161519</v>
      </c>
      <c r="F222" s="14"/>
    </row>
    <row r="223" spans="1:6" x14ac:dyDescent="0.2">
      <c r="A223" s="1" t="str">
        <f t="shared" si="11"/>
        <v>Actividad|40238</v>
      </c>
      <c r="B223" s="4" t="s">
        <v>5</v>
      </c>
      <c r="C223" s="6">
        <v>40238</v>
      </c>
      <c r="D223" s="13">
        <v>155.67143631015173</v>
      </c>
      <c r="E223" s="14">
        <v>152.94216981395533</v>
      </c>
      <c r="F223" s="14"/>
    </row>
    <row r="224" spans="1:6" x14ac:dyDescent="0.2">
      <c r="A224" s="1" t="str">
        <f t="shared" si="11"/>
        <v>Actividad|40269</v>
      </c>
      <c r="B224" s="4" t="s">
        <v>5</v>
      </c>
      <c r="C224" s="6">
        <v>40269</v>
      </c>
      <c r="D224" s="13">
        <v>158.05202921646006</v>
      </c>
      <c r="E224" s="14">
        <v>164.0269344477197</v>
      </c>
      <c r="F224" s="14"/>
    </row>
    <row r="225" spans="1:6" x14ac:dyDescent="0.2">
      <c r="A225" s="1" t="str">
        <f t="shared" si="11"/>
        <v>Actividad|40299</v>
      </c>
      <c r="B225" s="4" t="s">
        <v>5</v>
      </c>
      <c r="C225" s="6">
        <v>40299</v>
      </c>
      <c r="D225" s="13">
        <v>157.27746096198646</v>
      </c>
      <c r="E225" s="14">
        <v>165.51549664485765</v>
      </c>
      <c r="F225" s="14"/>
    </row>
    <row r="226" spans="1:6" x14ac:dyDescent="0.2">
      <c r="A226" s="1" t="str">
        <f t="shared" si="11"/>
        <v>Actividad|40330</v>
      </c>
      <c r="B226" s="4" t="s">
        <v>5</v>
      </c>
      <c r="C226" s="6">
        <v>40330</v>
      </c>
      <c r="D226" s="13">
        <v>158.82993334289378</v>
      </c>
      <c r="E226" s="14">
        <v>165.71977403325531</v>
      </c>
      <c r="F226" s="14"/>
    </row>
    <row r="227" spans="1:6" x14ac:dyDescent="0.2">
      <c r="A227" s="1" t="str">
        <f t="shared" si="11"/>
        <v>Actividad|40360</v>
      </c>
      <c r="B227" s="4" t="s">
        <v>5</v>
      </c>
      <c r="C227" s="6">
        <v>40360</v>
      </c>
      <c r="D227" s="13">
        <v>158.78322992033782</v>
      </c>
      <c r="E227" s="14">
        <v>163.21482179529494</v>
      </c>
      <c r="F227" s="14"/>
    </row>
    <row r="228" spans="1:6" x14ac:dyDescent="0.2">
      <c r="A228" s="1" t="str">
        <f t="shared" si="11"/>
        <v>Actividad|40391</v>
      </c>
      <c r="B228" s="4" t="s">
        <v>5</v>
      </c>
      <c r="C228" s="6">
        <v>40391</v>
      </c>
      <c r="D228" s="13">
        <v>160.10347325924874</v>
      </c>
      <c r="E228" s="14">
        <v>164.61739595644733</v>
      </c>
      <c r="F228" s="14"/>
    </row>
    <row r="229" spans="1:6" x14ac:dyDescent="0.2">
      <c r="A229" s="1" t="str">
        <f t="shared" si="11"/>
        <v>Actividad|40422</v>
      </c>
      <c r="B229" s="4" t="s">
        <v>5</v>
      </c>
      <c r="C229" s="6">
        <v>40422</v>
      </c>
      <c r="D229" s="13">
        <v>160.45500021838009</v>
      </c>
      <c r="E229" s="14">
        <v>164.93327217533712</v>
      </c>
      <c r="F229" s="14"/>
    </row>
    <row r="230" spans="1:6" x14ac:dyDescent="0.2">
      <c r="A230" s="1" t="str">
        <f t="shared" si="11"/>
        <v>Actividad|40452</v>
      </c>
      <c r="B230" s="4" t="s">
        <v>5</v>
      </c>
      <c r="C230" s="6">
        <v>40452</v>
      </c>
      <c r="D230" s="13">
        <v>160.46957302642195</v>
      </c>
      <c r="E230" s="14">
        <v>159.65077604405084</v>
      </c>
      <c r="F230" s="14"/>
    </row>
    <row r="231" spans="1:6" x14ac:dyDescent="0.2">
      <c r="A231" s="1" t="str">
        <f t="shared" si="11"/>
        <v>Actividad|40483</v>
      </c>
      <c r="B231" s="4" t="s">
        <v>5</v>
      </c>
      <c r="C231" s="6">
        <v>40483</v>
      </c>
      <c r="D231" s="13">
        <v>163.302448198615</v>
      </c>
      <c r="E231" s="14">
        <v>162.95485054364758</v>
      </c>
      <c r="F231" s="14"/>
    </row>
    <row r="232" spans="1:6" x14ac:dyDescent="0.2">
      <c r="A232" s="1" t="str">
        <f t="shared" si="11"/>
        <v>Actividad|40513</v>
      </c>
      <c r="B232" s="4" t="s">
        <v>5</v>
      </c>
      <c r="C232" s="6">
        <v>40513</v>
      </c>
      <c r="D232" s="13">
        <v>163.65023991659518</v>
      </c>
      <c r="E232" s="14">
        <v>158.62443551418235</v>
      </c>
      <c r="F232" s="14"/>
    </row>
    <row r="233" spans="1:6" x14ac:dyDescent="0.2">
      <c r="A233" s="1" t="str">
        <f t="shared" si="11"/>
        <v>Actividad|40544</v>
      </c>
      <c r="B233" s="4" t="s">
        <v>5</v>
      </c>
      <c r="C233" s="6">
        <v>40544</v>
      </c>
      <c r="D233" s="13">
        <v>164.4818982966849</v>
      </c>
      <c r="E233" s="14">
        <v>154.84089843654607</v>
      </c>
      <c r="F233" s="14"/>
    </row>
    <row r="234" spans="1:6" x14ac:dyDescent="0.2">
      <c r="A234" s="1" t="str">
        <f t="shared" si="11"/>
        <v>Actividad|40575</v>
      </c>
      <c r="B234" s="4" t="s">
        <v>5</v>
      </c>
      <c r="C234" s="6">
        <v>40575</v>
      </c>
      <c r="D234" s="13">
        <v>163.21343660601693</v>
      </c>
      <c r="E234" s="14">
        <v>145.79735970856922</v>
      </c>
      <c r="F234" s="14"/>
    </row>
    <row r="235" spans="1:6" x14ac:dyDescent="0.2">
      <c r="A235" s="1" t="str">
        <f t="shared" si="11"/>
        <v>Actividad|40603</v>
      </c>
      <c r="B235" s="4" t="s">
        <v>5</v>
      </c>
      <c r="C235" s="6">
        <v>40603</v>
      </c>
      <c r="D235" s="13">
        <v>164.58523697302689</v>
      </c>
      <c r="E235" s="14">
        <v>163.00560972567246</v>
      </c>
      <c r="F235" s="14"/>
    </row>
    <row r="236" spans="1:6" x14ac:dyDescent="0.2">
      <c r="A236" s="1" t="str">
        <f t="shared" si="11"/>
        <v>Actividad|40634</v>
      </c>
      <c r="B236" s="4" t="s">
        <v>5</v>
      </c>
      <c r="C236" s="6">
        <v>40634</v>
      </c>
      <c r="D236" s="13">
        <v>164.7086379389749</v>
      </c>
      <c r="E236" s="14">
        <v>169.61441477827628</v>
      </c>
      <c r="F236" s="14"/>
    </row>
    <row r="237" spans="1:6" x14ac:dyDescent="0.2">
      <c r="A237" s="1" t="str">
        <f t="shared" si="11"/>
        <v>Actividad|40664</v>
      </c>
      <c r="B237" s="4" t="s">
        <v>5</v>
      </c>
      <c r="C237" s="6">
        <v>40664</v>
      </c>
      <c r="D237" s="13">
        <v>165.85569750873597</v>
      </c>
      <c r="E237" s="14">
        <v>175.30328500685422</v>
      </c>
      <c r="F237" s="14"/>
    </row>
    <row r="238" spans="1:6" x14ac:dyDescent="0.2">
      <c r="A238" s="1" t="str">
        <f t="shared" si="11"/>
        <v>Actividad|40695</v>
      </c>
      <c r="B238" s="4" t="s">
        <v>5</v>
      </c>
      <c r="C238" s="6">
        <v>40695</v>
      </c>
      <c r="D238" s="13">
        <v>165.99242877192538</v>
      </c>
      <c r="E238" s="14">
        <v>173.31047196332466</v>
      </c>
      <c r="F238" s="14"/>
    </row>
    <row r="239" spans="1:6" x14ac:dyDescent="0.2">
      <c r="A239" s="1" t="str">
        <f t="shared" si="11"/>
        <v>Actividad|40725</v>
      </c>
      <c r="B239" s="4" t="s">
        <v>5</v>
      </c>
      <c r="C239" s="6">
        <v>40725</v>
      </c>
      <c r="D239" s="13">
        <v>167.1070185652942</v>
      </c>
      <c r="E239" s="14">
        <v>171.60073933600836</v>
      </c>
      <c r="F239" s="14"/>
    </row>
    <row r="240" spans="1:6" x14ac:dyDescent="0.2">
      <c r="A240" s="1" t="str">
        <f t="shared" si="11"/>
        <v>Actividad|40756</v>
      </c>
      <c r="B240" s="4" t="s">
        <v>5</v>
      </c>
      <c r="C240" s="6">
        <v>40756</v>
      </c>
      <c r="D240" s="13">
        <v>167.73294085159279</v>
      </c>
      <c r="E240" s="14">
        <v>172.50169389195028</v>
      </c>
      <c r="F240" s="14"/>
    </row>
    <row r="241" spans="1:6" x14ac:dyDescent="0.2">
      <c r="A241" s="1" t="str">
        <f t="shared" si="11"/>
        <v>Actividad|40787</v>
      </c>
      <c r="B241" s="4" t="s">
        <v>5</v>
      </c>
      <c r="C241" s="6">
        <v>40787</v>
      </c>
      <c r="D241" s="13">
        <v>169.19347850428457</v>
      </c>
      <c r="E241" s="14">
        <v>174.25935767327229</v>
      </c>
      <c r="F241" s="14"/>
    </row>
    <row r="242" spans="1:6" x14ac:dyDescent="0.2">
      <c r="A242" s="1" t="str">
        <f t="shared" si="11"/>
        <v>Actividad|40817</v>
      </c>
      <c r="B242" s="4" t="s">
        <v>5</v>
      </c>
      <c r="C242" s="6">
        <v>40817</v>
      </c>
      <c r="D242" s="13">
        <v>167.89631931405535</v>
      </c>
      <c r="E242" s="14">
        <v>167.36553405223901</v>
      </c>
      <c r="F242" s="14"/>
    </row>
    <row r="243" spans="1:6" x14ac:dyDescent="0.2">
      <c r="A243" s="1" t="str">
        <f t="shared" si="11"/>
        <v>Actividad|40848</v>
      </c>
      <c r="B243" s="4" t="s">
        <v>5</v>
      </c>
      <c r="C243" s="6">
        <v>40848</v>
      </c>
      <c r="D243" s="13">
        <v>168.687562219298</v>
      </c>
      <c r="E243" s="14">
        <v>167.67102580141511</v>
      </c>
      <c r="F243" s="14"/>
    </row>
    <row r="244" spans="1:6" x14ac:dyDescent="0.2">
      <c r="A244" s="1" t="str">
        <f t="shared" si="11"/>
        <v>Actividad|40878</v>
      </c>
      <c r="B244" s="4" t="s">
        <v>5</v>
      </c>
      <c r="C244" s="6">
        <v>40878</v>
      </c>
      <c r="D244" s="13">
        <v>167.78351706750905</v>
      </c>
      <c r="E244" s="14">
        <v>161.72577511032111</v>
      </c>
      <c r="F244" s="14"/>
    </row>
    <row r="245" spans="1:6" x14ac:dyDescent="0.2">
      <c r="A245" s="1" t="str">
        <f t="shared" si="11"/>
        <v>Actividad|40909</v>
      </c>
      <c r="B245" s="4" t="s">
        <v>5</v>
      </c>
      <c r="C245" s="6">
        <v>40909</v>
      </c>
      <c r="D245" s="13">
        <v>168.47462989743025</v>
      </c>
      <c r="E245" s="14">
        <v>158.52418212891411</v>
      </c>
      <c r="F245" s="14"/>
    </row>
    <row r="246" spans="1:6" x14ac:dyDescent="0.2">
      <c r="A246" s="1" t="str">
        <f t="shared" si="11"/>
        <v>Actividad|40940</v>
      </c>
      <c r="B246" s="4" t="s">
        <v>5</v>
      </c>
      <c r="C246" s="6">
        <v>40940</v>
      </c>
      <c r="D246" s="13">
        <v>168.95922984946912</v>
      </c>
      <c r="E246" s="14">
        <v>151.52049471985586</v>
      </c>
      <c r="F246" s="14"/>
    </row>
    <row r="247" spans="1:6" x14ac:dyDescent="0.2">
      <c r="A247" s="1" t="str">
        <f t="shared" si="11"/>
        <v>Actividad|40969</v>
      </c>
      <c r="B247" s="4" t="s">
        <v>5</v>
      </c>
      <c r="C247" s="6">
        <v>40969</v>
      </c>
      <c r="D247" s="13">
        <v>172.03610423133446</v>
      </c>
      <c r="E247" s="14">
        <v>169.13923726748226</v>
      </c>
      <c r="F247" s="14"/>
    </row>
    <row r="248" spans="1:6" x14ac:dyDescent="0.2">
      <c r="A248" s="1" t="str">
        <f t="shared" si="11"/>
        <v>Actividad|41000</v>
      </c>
      <c r="B248" s="4" t="s">
        <v>5</v>
      </c>
      <c r="C248" s="6">
        <v>41000</v>
      </c>
      <c r="D248" s="13">
        <v>159.14979782103492</v>
      </c>
      <c r="E248" s="14">
        <v>165.32416941859842</v>
      </c>
      <c r="F248" s="14"/>
    </row>
    <row r="249" spans="1:6" x14ac:dyDescent="0.2">
      <c r="A249" s="1" t="str">
        <f t="shared" si="11"/>
        <v>Actividad|41030</v>
      </c>
      <c r="B249" s="4" t="s">
        <v>5</v>
      </c>
      <c r="C249" s="6">
        <v>41030</v>
      </c>
      <c r="D249" s="13">
        <v>160.56108566535187</v>
      </c>
      <c r="E249" s="14">
        <v>171.46996951097873</v>
      </c>
      <c r="F249" s="14"/>
    </row>
    <row r="250" spans="1:6" x14ac:dyDescent="0.2">
      <c r="A250" s="1" t="str">
        <f t="shared" si="11"/>
        <v>Actividad|41061</v>
      </c>
      <c r="B250" s="4" t="s">
        <v>5</v>
      </c>
      <c r="C250" s="6">
        <v>41061</v>
      </c>
      <c r="D250" s="13">
        <v>160.46947294604388</v>
      </c>
      <c r="E250" s="14">
        <v>165.29183616702977</v>
      </c>
      <c r="F250" s="14"/>
    </row>
    <row r="251" spans="1:6" x14ac:dyDescent="0.2">
      <c r="A251" s="1" t="str">
        <f t="shared" si="11"/>
        <v>Actividad|41091</v>
      </c>
      <c r="B251" s="4" t="s">
        <v>5</v>
      </c>
      <c r="C251" s="6">
        <v>41091</v>
      </c>
      <c r="D251" s="13">
        <v>164.53734347706288</v>
      </c>
      <c r="E251" s="14">
        <v>171.42181951849889</v>
      </c>
      <c r="F251" s="14"/>
    </row>
    <row r="252" spans="1:6" x14ac:dyDescent="0.2">
      <c r="A252" s="1" t="str">
        <f t="shared" si="11"/>
        <v>Actividad|41122</v>
      </c>
      <c r="B252" s="4" t="s">
        <v>5</v>
      </c>
      <c r="C252" s="6">
        <v>41122</v>
      </c>
      <c r="D252" s="13">
        <v>165.93630860020917</v>
      </c>
      <c r="E252" s="14">
        <v>171.43924231632855</v>
      </c>
      <c r="F252" s="14"/>
    </row>
    <row r="253" spans="1:6" x14ac:dyDescent="0.2">
      <c r="A253" s="1" t="str">
        <f t="shared" si="11"/>
        <v>Actividad|41153</v>
      </c>
      <c r="B253" s="4" t="s">
        <v>5</v>
      </c>
      <c r="C253" s="6">
        <v>41153</v>
      </c>
      <c r="D253" s="13">
        <v>166.23986337144515</v>
      </c>
      <c r="E253" s="14">
        <v>168.8489549600859</v>
      </c>
      <c r="F253" s="14"/>
    </row>
    <row r="254" spans="1:6" x14ac:dyDescent="0.2">
      <c r="A254" s="1" t="str">
        <f t="shared" si="11"/>
        <v>Actividad|41183</v>
      </c>
      <c r="B254" s="4" t="s">
        <v>5</v>
      </c>
      <c r="C254" s="6">
        <v>41183</v>
      </c>
      <c r="D254" s="13">
        <v>166.8593671821526</v>
      </c>
      <c r="E254" s="14">
        <v>168.6316538000998</v>
      </c>
      <c r="F254" s="14"/>
    </row>
    <row r="255" spans="1:6" x14ac:dyDescent="0.2">
      <c r="A255" s="1" t="str">
        <f t="shared" si="11"/>
        <v>Actividad|41214</v>
      </c>
      <c r="B255" s="4" t="s">
        <v>5</v>
      </c>
      <c r="C255" s="6">
        <v>41214</v>
      </c>
      <c r="D255" s="13">
        <v>167.62669778196275</v>
      </c>
      <c r="E255" s="14">
        <v>165.50898052642057</v>
      </c>
      <c r="F255" s="14"/>
    </row>
    <row r="256" spans="1:6" x14ac:dyDescent="0.2">
      <c r="A256" s="1" t="str">
        <f t="shared" si="11"/>
        <v>Actividad|41244</v>
      </c>
      <c r="B256" s="4" t="s">
        <v>5</v>
      </c>
      <c r="C256" s="6">
        <v>41244</v>
      </c>
      <c r="D256" s="13">
        <v>168.05033312750896</v>
      </c>
      <c r="E256" s="14">
        <v>161.08350101823754</v>
      </c>
      <c r="F256" s="14"/>
    </row>
    <row r="257" spans="1:6" x14ac:dyDescent="0.2">
      <c r="A257" s="1" t="str">
        <f t="shared" si="11"/>
        <v>Actividad|41275</v>
      </c>
      <c r="B257" s="4" t="s">
        <v>5</v>
      </c>
      <c r="C257" s="6">
        <v>41275</v>
      </c>
      <c r="D257" s="13">
        <v>168.70842791440415</v>
      </c>
      <c r="E257" s="14">
        <v>159.18449678448093</v>
      </c>
      <c r="F257" s="14"/>
    </row>
    <row r="258" spans="1:6" x14ac:dyDescent="0.2">
      <c r="A258" s="1" t="str">
        <f t="shared" si="11"/>
        <v>Actividad|41306</v>
      </c>
      <c r="B258" s="4" t="s">
        <v>5</v>
      </c>
      <c r="C258" s="6">
        <v>41306</v>
      </c>
      <c r="D258" s="13">
        <v>169.32396568724852</v>
      </c>
      <c r="E258" s="14">
        <v>151.10642183808534</v>
      </c>
      <c r="F258" s="14"/>
    </row>
    <row r="259" spans="1:6" x14ac:dyDescent="0.2">
      <c r="A259" s="1" t="str">
        <f t="shared" si="11"/>
        <v>Actividad|41334</v>
      </c>
      <c r="B259" s="4" t="s">
        <v>5</v>
      </c>
      <c r="C259" s="6">
        <v>41334</v>
      </c>
      <c r="D259" s="13">
        <v>172.25034795723911</v>
      </c>
      <c r="E259" s="14">
        <v>169.6260117444335</v>
      </c>
      <c r="F259" s="14"/>
    </row>
    <row r="260" spans="1:6" x14ac:dyDescent="0.2">
      <c r="A260" s="1" t="str">
        <f t="shared" si="11"/>
        <v>Actividad|41365</v>
      </c>
      <c r="B260" s="4" t="s">
        <v>5</v>
      </c>
      <c r="C260" s="6">
        <v>41365</v>
      </c>
      <c r="D260" s="13">
        <v>172.4183693537706</v>
      </c>
      <c r="E260" s="14">
        <v>178.69183561420871</v>
      </c>
      <c r="F260" s="14"/>
    </row>
    <row r="261" spans="1:6" x14ac:dyDescent="0.2">
      <c r="A261" s="1" t="str">
        <f t="shared" si="11"/>
        <v>Actividad|41395</v>
      </c>
      <c r="B261" s="4" t="s">
        <v>5</v>
      </c>
      <c r="C261" s="6">
        <v>41395</v>
      </c>
      <c r="D261" s="13">
        <v>173.70281725212618</v>
      </c>
      <c r="E261" s="14">
        <v>184.48561115567381</v>
      </c>
      <c r="F261" s="14"/>
    </row>
    <row r="262" spans="1:6" x14ac:dyDescent="0.2">
      <c r="A262" s="1" t="str">
        <f t="shared" si="11"/>
        <v>Actividad|41426</v>
      </c>
      <c r="B262" s="4" t="s">
        <v>5</v>
      </c>
      <c r="C262" s="6">
        <v>41426</v>
      </c>
      <c r="D262" s="13">
        <v>167.22175732503371</v>
      </c>
      <c r="E262" s="14">
        <v>175.20344540521748</v>
      </c>
      <c r="F262" s="14"/>
    </row>
    <row r="263" spans="1:6" x14ac:dyDescent="0.2">
      <c r="A263" s="1" t="str">
        <f t="shared" si="11"/>
        <v>Actividad|41456</v>
      </c>
      <c r="B263" s="4" t="s">
        <v>5</v>
      </c>
      <c r="C263" s="6">
        <v>41456</v>
      </c>
      <c r="D263" s="13">
        <v>172.74994468571904</v>
      </c>
      <c r="E263" s="14">
        <v>177.68444868593878</v>
      </c>
      <c r="F263" s="14"/>
    </row>
    <row r="264" spans="1:6" x14ac:dyDescent="0.2">
      <c r="A264" s="1" t="str">
        <f t="shared" si="11"/>
        <v>Actividad|41487</v>
      </c>
      <c r="B264" s="4" t="s">
        <v>5</v>
      </c>
      <c r="C264" s="6">
        <v>41487</v>
      </c>
      <c r="D264" s="13">
        <v>173.21455911201761</v>
      </c>
      <c r="E264" s="14">
        <v>177.84441769446303</v>
      </c>
      <c r="F264" s="14"/>
    </row>
    <row r="265" spans="1:6" x14ac:dyDescent="0.2">
      <c r="A265" s="1" t="str">
        <f t="shared" si="11"/>
        <v>Actividad|41518</v>
      </c>
      <c r="B265" s="4" t="s">
        <v>5</v>
      </c>
      <c r="C265" s="6">
        <v>41518</v>
      </c>
      <c r="D265" s="13">
        <v>172.79556293126214</v>
      </c>
      <c r="E265" s="14">
        <v>176.55191487466794</v>
      </c>
      <c r="F265" s="14"/>
    </row>
    <row r="266" spans="1:6" x14ac:dyDescent="0.2">
      <c r="A266" s="1" t="str">
        <f t="shared" si="11"/>
        <v>Actividad|41548</v>
      </c>
      <c r="B266" s="4" t="s">
        <v>5</v>
      </c>
      <c r="C266" s="6">
        <v>41548</v>
      </c>
      <c r="D266" s="13">
        <v>173.17254385119381</v>
      </c>
      <c r="E266" s="14">
        <v>174.92580269778963</v>
      </c>
      <c r="F266" s="14"/>
    </row>
    <row r="267" spans="1:6" x14ac:dyDescent="0.2">
      <c r="A267" s="1" t="str">
        <f t="shared" si="11"/>
        <v>Actividad|41579</v>
      </c>
      <c r="B267" s="4" t="s">
        <v>5</v>
      </c>
      <c r="C267" s="6">
        <v>41579</v>
      </c>
      <c r="D267" s="13">
        <v>171.54414671329721</v>
      </c>
      <c r="E267" s="14">
        <v>168.8535314369085</v>
      </c>
      <c r="F267" s="14"/>
    </row>
    <row r="268" spans="1:6" x14ac:dyDescent="0.2">
      <c r="A268" s="1" t="str">
        <f t="shared" si="11"/>
        <v>Actividad|41609</v>
      </c>
      <c r="B268" s="4" t="s">
        <v>5</v>
      </c>
      <c r="C268" s="6">
        <v>41609</v>
      </c>
      <c r="D268" s="13">
        <v>171.75357038458401</v>
      </c>
      <c r="E268" s="14">
        <v>163.27366248354406</v>
      </c>
      <c r="F268" s="14"/>
    </row>
    <row r="269" spans="1:6" x14ac:dyDescent="0.2">
      <c r="A269" s="1" t="str">
        <f t="shared" si="11"/>
        <v>Actividad|41640</v>
      </c>
      <c r="B269" s="4" t="s">
        <v>5</v>
      </c>
      <c r="C269" s="6">
        <v>41640</v>
      </c>
      <c r="D269" s="13">
        <v>170.6734876527897</v>
      </c>
      <c r="E269" s="14">
        <v>162.32965061873958</v>
      </c>
      <c r="F269" s="14"/>
    </row>
    <row r="270" spans="1:6" x14ac:dyDescent="0.2">
      <c r="A270" s="1" t="str">
        <f t="shared" si="11"/>
        <v>Actividad|41671</v>
      </c>
      <c r="B270" s="4" t="s">
        <v>5</v>
      </c>
      <c r="C270" s="6">
        <v>41671</v>
      </c>
      <c r="D270" s="13">
        <v>169.77177412220638</v>
      </c>
      <c r="E270" s="14">
        <v>153.12824518518511</v>
      </c>
      <c r="F270" s="14"/>
    </row>
    <row r="271" spans="1:6" x14ac:dyDescent="0.2">
      <c r="A271" s="1" t="str">
        <f t="shared" si="11"/>
        <v>Actividad|41699</v>
      </c>
      <c r="B271" s="4" t="s">
        <v>5</v>
      </c>
      <c r="C271" s="6">
        <v>41699</v>
      </c>
      <c r="D271" s="13">
        <v>167.46915395182236</v>
      </c>
      <c r="E271" s="14">
        <v>163.30916746781102</v>
      </c>
      <c r="F271" s="14"/>
    </row>
    <row r="272" spans="1:6" x14ac:dyDescent="0.2">
      <c r="A272" s="1" t="str">
        <f t="shared" si="11"/>
        <v>Actividad|41730</v>
      </c>
      <c r="B272" s="4" t="s">
        <v>5</v>
      </c>
      <c r="C272" s="6">
        <v>41730</v>
      </c>
      <c r="D272" s="13">
        <v>168.1837224521415</v>
      </c>
      <c r="E272" s="14">
        <v>175.02067132970686</v>
      </c>
      <c r="F272" s="14"/>
    </row>
    <row r="273" spans="1:6" x14ac:dyDescent="0.2">
      <c r="A273" s="1" t="str">
        <f t="shared" si="11"/>
        <v>Actividad|41760</v>
      </c>
      <c r="B273" s="4" t="s">
        <v>5</v>
      </c>
      <c r="C273" s="6">
        <v>41760</v>
      </c>
      <c r="D273" s="13">
        <v>168.4</v>
      </c>
      <c r="E273" s="14">
        <v>179.5</v>
      </c>
      <c r="F273" s="14"/>
    </row>
    <row r="274" spans="1:6" x14ac:dyDescent="0.2">
      <c r="A274" s="1" t="str">
        <f t="shared" si="11"/>
        <v>Actividad|41791</v>
      </c>
      <c r="B274" s="4" t="s">
        <v>5</v>
      </c>
      <c r="C274" s="6">
        <v>41791</v>
      </c>
      <c r="D274" s="13">
        <v>166.7</v>
      </c>
      <c r="E274" s="14">
        <v>174.2</v>
      </c>
      <c r="F274" s="14"/>
    </row>
    <row r="275" spans="1:6" x14ac:dyDescent="0.2">
      <c r="A275" s="1" t="str">
        <f t="shared" si="11"/>
        <v>Actividad|41821</v>
      </c>
      <c r="B275" s="4" t="s">
        <v>5</v>
      </c>
      <c r="C275" s="6">
        <v>41821</v>
      </c>
      <c r="D275" s="13">
        <v>165.2</v>
      </c>
      <c r="E275" s="14">
        <v>170.7</v>
      </c>
      <c r="F275" s="14"/>
    </row>
    <row r="276" spans="1:6" x14ac:dyDescent="0.2">
      <c r="A276" s="1" t="str">
        <f t="shared" si="11"/>
        <v>Actividad|41852</v>
      </c>
      <c r="B276" s="4" t="s">
        <v>5</v>
      </c>
      <c r="C276" s="6">
        <v>41852</v>
      </c>
      <c r="D276" s="13">
        <v>164.2</v>
      </c>
      <c r="E276" s="14">
        <v>167.1</v>
      </c>
      <c r="F276" s="14"/>
    </row>
    <row r="277" spans="1:6" x14ac:dyDescent="0.2">
      <c r="A277" s="1" t="str">
        <f t="shared" si="11"/>
        <v>Actividad|41883</v>
      </c>
      <c r="B277" s="4" t="s">
        <v>5</v>
      </c>
      <c r="C277" s="6">
        <v>41883</v>
      </c>
      <c r="D277" s="13">
        <v>166</v>
      </c>
      <c r="E277" s="14">
        <v>170.2</v>
      </c>
      <c r="F277" s="14"/>
    </row>
    <row r="278" spans="1:6" x14ac:dyDescent="0.2">
      <c r="A278" s="1" t="str">
        <f t="shared" si="11"/>
        <v>Actividad|41913</v>
      </c>
      <c r="B278" s="4" t="s">
        <v>5</v>
      </c>
      <c r="C278" s="6">
        <v>41913</v>
      </c>
      <c r="D278" s="13">
        <v>165.9</v>
      </c>
      <c r="E278" s="14">
        <v>167.8</v>
      </c>
      <c r="F278" s="14"/>
    </row>
    <row r="279" spans="1:6" x14ac:dyDescent="0.2">
      <c r="A279" s="1" t="str">
        <f t="shared" si="11"/>
        <v>Actividad|41944</v>
      </c>
      <c r="B279" s="4" t="s">
        <v>5</v>
      </c>
      <c r="C279" s="6">
        <v>41944</v>
      </c>
      <c r="D279" s="13">
        <v>165.9</v>
      </c>
      <c r="E279" s="14">
        <v>162</v>
      </c>
      <c r="F279" s="14"/>
    </row>
    <row r="280" spans="1:6" x14ac:dyDescent="0.2">
      <c r="A280" s="1" t="str">
        <f t="shared" si="11"/>
        <v>Actividad|41974</v>
      </c>
      <c r="B280" s="4" t="s">
        <v>5</v>
      </c>
      <c r="C280" s="6">
        <v>41974</v>
      </c>
      <c r="D280" s="13">
        <v>165.9</v>
      </c>
      <c r="E280" s="14">
        <v>157.80000000000001</v>
      </c>
      <c r="F280" s="14"/>
    </row>
    <row r="281" spans="1:6" x14ac:dyDescent="0.2">
      <c r="A281" s="1" t="str">
        <f t="shared" si="11"/>
        <v>Actividad|42005</v>
      </c>
      <c r="B281" s="4" t="s">
        <v>5</v>
      </c>
      <c r="C281" s="6">
        <v>42005</v>
      </c>
      <c r="D281" s="13">
        <v>166.6</v>
      </c>
      <c r="E281" s="14">
        <v>158.80000000000001</v>
      </c>
      <c r="F281" s="14"/>
    </row>
    <row r="282" spans="1:6" x14ac:dyDescent="0.2">
      <c r="A282" s="1" t="str">
        <f t="shared" si="11"/>
        <v>Actividad|42036</v>
      </c>
      <c r="B282" s="4" t="s">
        <v>5</v>
      </c>
      <c r="C282" s="6">
        <v>42036</v>
      </c>
      <c r="D282" s="13">
        <v>168.7</v>
      </c>
      <c r="E282" s="14">
        <v>151</v>
      </c>
      <c r="F282" s="14"/>
    </row>
    <row r="283" spans="1:6" x14ac:dyDescent="0.2">
      <c r="A283" s="1" t="str">
        <f t="shared" si="11"/>
        <v>Actividad|42064</v>
      </c>
      <c r="B283" s="4" t="s">
        <v>5</v>
      </c>
      <c r="C283" s="6">
        <v>42064</v>
      </c>
      <c r="D283" s="13">
        <v>169.3</v>
      </c>
      <c r="E283" s="14">
        <v>166.5</v>
      </c>
      <c r="F283" s="14"/>
    </row>
    <row r="284" spans="1:6" x14ac:dyDescent="0.2">
      <c r="A284" s="1" t="str">
        <f t="shared" si="11"/>
        <v>Actividad|42095</v>
      </c>
      <c r="B284" s="4" t="s">
        <v>5</v>
      </c>
      <c r="C284" s="6">
        <v>42095</v>
      </c>
      <c r="D284" s="13">
        <v>171.9</v>
      </c>
      <c r="E284" s="14">
        <v>180.1</v>
      </c>
      <c r="F284" s="14"/>
    </row>
    <row r="285" spans="1:6" x14ac:dyDescent="0.2">
      <c r="A285" s="1" t="str">
        <f t="shared" ref="A285:A300" si="12">B285&amp;"|"&amp;C285</f>
        <v>Actividad|42125</v>
      </c>
      <c r="B285" s="4" t="s">
        <v>5</v>
      </c>
      <c r="C285" s="6">
        <v>42125</v>
      </c>
      <c r="D285" s="13">
        <v>170.8</v>
      </c>
      <c r="E285" s="14">
        <v>179.2</v>
      </c>
      <c r="F285" s="14"/>
    </row>
    <row r="286" spans="1:6" x14ac:dyDescent="0.2">
      <c r="A286" s="1" t="str">
        <f t="shared" si="12"/>
        <v>Actividad|42156</v>
      </c>
      <c r="B286" s="4" t="s">
        <v>5</v>
      </c>
      <c r="C286" s="6">
        <v>42156</v>
      </c>
      <c r="D286" s="13">
        <v>173.4</v>
      </c>
      <c r="E286" s="14">
        <v>182.9</v>
      </c>
      <c r="F286" s="14"/>
    </row>
    <row r="287" spans="1:6" x14ac:dyDescent="0.2">
      <c r="A287" s="1" t="str">
        <f t="shared" si="12"/>
        <v>Actividad|42186</v>
      </c>
      <c r="B287" s="4" t="s">
        <v>5</v>
      </c>
      <c r="C287" s="6">
        <v>42186</v>
      </c>
      <c r="D287" s="13">
        <v>172</v>
      </c>
      <c r="E287" s="14">
        <v>177.7</v>
      </c>
      <c r="F287" s="14"/>
    </row>
    <row r="288" spans="1:6" x14ac:dyDescent="0.2">
      <c r="A288" s="1" t="str">
        <f t="shared" si="12"/>
        <v>Actividad|42217</v>
      </c>
      <c r="B288" s="4" t="s">
        <v>5</v>
      </c>
      <c r="C288" s="6">
        <v>42217</v>
      </c>
      <c r="D288" s="13">
        <v>171.6</v>
      </c>
      <c r="E288" s="14">
        <v>174</v>
      </c>
      <c r="F288" s="14"/>
    </row>
    <row r="289" spans="1:6" x14ac:dyDescent="0.2">
      <c r="A289" s="1" t="str">
        <f t="shared" si="12"/>
        <v>Actividad|42248</v>
      </c>
      <c r="B289" s="4" t="s">
        <v>5</v>
      </c>
      <c r="C289" s="6">
        <v>42248</v>
      </c>
      <c r="D289" s="13">
        <v>170.2</v>
      </c>
      <c r="E289" s="14">
        <v>174.5</v>
      </c>
      <c r="F289" s="14"/>
    </row>
    <row r="290" spans="1:6" x14ac:dyDescent="0.2">
      <c r="A290" s="1" t="str">
        <f t="shared" si="12"/>
        <v>Actividad|42278</v>
      </c>
      <c r="B290" s="4" t="s">
        <v>5</v>
      </c>
      <c r="C290" s="6">
        <v>42278</v>
      </c>
      <c r="D290" s="13">
        <v>170.2</v>
      </c>
      <c r="E290" s="14">
        <v>171.8</v>
      </c>
      <c r="F290" s="14"/>
    </row>
    <row r="291" spans="1:6" x14ac:dyDescent="0.2">
      <c r="A291" s="1" t="str">
        <f t="shared" si="12"/>
        <v>Actividad|42309</v>
      </c>
      <c r="B291" s="4" t="s">
        <v>5</v>
      </c>
      <c r="C291" s="6">
        <v>42309</v>
      </c>
      <c r="D291" s="13">
        <v>169.5</v>
      </c>
      <c r="E291" s="14">
        <v>165.7</v>
      </c>
      <c r="F291" s="14"/>
    </row>
    <row r="292" spans="1:6" x14ac:dyDescent="0.2">
      <c r="A292" s="1" t="str">
        <f t="shared" si="12"/>
        <v>Actividad|42339</v>
      </c>
      <c r="B292" s="4" t="s">
        <v>5</v>
      </c>
      <c r="C292" s="6">
        <v>42339</v>
      </c>
      <c r="D292" s="13">
        <v>169.6</v>
      </c>
      <c r="E292" s="14">
        <v>161.80000000000001</v>
      </c>
      <c r="F292" s="14"/>
    </row>
    <row r="293" spans="1:6" x14ac:dyDescent="0.2">
      <c r="A293" s="1" t="str">
        <f t="shared" si="12"/>
        <v>Actividad|42370</v>
      </c>
      <c r="B293" s="4" t="s">
        <v>5</v>
      </c>
      <c r="C293" s="6">
        <v>42370</v>
      </c>
      <c r="D293" s="13">
        <v>170.3</v>
      </c>
      <c r="E293" s="14">
        <v>161.5</v>
      </c>
      <c r="F293" s="14"/>
    </row>
    <row r="294" spans="1:6" x14ac:dyDescent="0.2">
      <c r="A294" s="1" t="str">
        <f t="shared" si="12"/>
        <v>Actividad|42401</v>
      </c>
      <c r="B294" s="4" t="s">
        <v>5</v>
      </c>
      <c r="C294" s="6">
        <v>42401</v>
      </c>
      <c r="D294" s="13">
        <v>169.7</v>
      </c>
      <c r="E294" s="14">
        <v>153.5</v>
      </c>
      <c r="F294" s="14"/>
    </row>
    <row r="295" spans="1:6" x14ac:dyDescent="0.2">
      <c r="A295" s="1" t="str">
        <f t="shared" si="12"/>
        <v>Actividad|42430</v>
      </c>
      <c r="B295" s="4" t="s">
        <v>5</v>
      </c>
      <c r="C295" s="6">
        <v>42430</v>
      </c>
      <c r="D295" s="13">
        <v>168.4</v>
      </c>
      <c r="E295" s="14">
        <v>165.7</v>
      </c>
      <c r="F295" s="14"/>
    </row>
    <row r="296" spans="1:6" x14ac:dyDescent="0.2">
      <c r="A296" s="1" t="str">
        <f t="shared" si="12"/>
        <v>Actividad|42461</v>
      </c>
      <c r="B296" s="4" t="s">
        <v>5</v>
      </c>
      <c r="C296" s="6">
        <v>42461</v>
      </c>
      <c r="D296" s="13">
        <v>165.8</v>
      </c>
      <c r="E296" s="14">
        <v>171.6</v>
      </c>
      <c r="F296" s="14"/>
    </row>
    <row r="297" spans="1:6" x14ac:dyDescent="0.2">
      <c r="A297" s="1" t="str">
        <f t="shared" si="12"/>
        <v>Actividad|42491</v>
      </c>
      <c r="B297" s="4" t="s">
        <v>5</v>
      </c>
      <c r="C297" s="6">
        <v>42491</v>
      </c>
      <c r="D297" s="13">
        <v>165.6</v>
      </c>
      <c r="E297" s="14">
        <v>176.6</v>
      </c>
      <c r="F297" s="14"/>
    </row>
    <row r="298" spans="1:6" x14ac:dyDescent="0.2">
      <c r="A298" s="1" t="str">
        <f t="shared" si="12"/>
        <v>Actividad|42522</v>
      </c>
      <c r="B298" s="4" t="s">
        <v>5</v>
      </c>
      <c r="C298" s="6">
        <v>42522</v>
      </c>
      <c r="D298" s="13">
        <v>165.1</v>
      </c>
      <c r="E298" s="14">
        <v>174.4</v>
      </c>
      <c r="F298" s="14"/>
    </row>
    <row r="299" spans="1:6" x14ac:dyDescent="0.2">
      <c r="A299" s="1" t="str">
        <f t="shared" si="12"/>
        <v>Actividad|42552</v>
      </c>
      <c r="B299" s="4" t="s">
        <v>5</v>
      </c>
      <c r="C299" s="6">
        <v>42552</v>
      </c>
      <c r="D299" s="13">
        <v>164.8</v>
      </c>
      <c r="E299" s="14">
        <v>167.9</v>
      </c>
      <c r="F299" s="14"/>
    </row>
    <row r="300" spans="1:6" x14ac:dyDescent="0.2">
      <c r="A300" s="1" t="str">
        <f t="shared" si="12"/>
        <v>Actividad|42583</v>
      </c>
      <c r="B300" s="4" t="s">
        <v>5</v>
      </c>
      <c r="C300" s="6">
        <v>42583</v>
      </c>
      <c r="D300" s="13">
        <v>165.3</v>
      </c>
      <c r="E300" s="14">
        <v>169.9</v>
      </c>
      <c r="F300" s="14"/>
    </row>
    <row r="307" spans="1:4" x14ac:dyDescent="0.2">
      <c r="A307" s="1" t="str">
        <f t="shared" ref="A307:A363" si="13">B307&amp;"|"&amp;C307</f>
        <v>Precio de la soja|40909</v>
      </c>
      <c r="B307" s="4" t="s">
        <v>20</v>
      </c>
      <c r="C307" s="6">
        <v>40909</v>
      </c>
      <c r="D307" s="5">
        <v>441.7327613999999</v>
      </c>
    </row>
    <row r="308" spans="1:4" x14ac:dyDescent="0.2">
      <c r="A308" s="1" t="str">
        <f t="shared" si="13"/>
        <v>Precio de la soja|40940</v>
      </c>
      <c r="B308" s="4" t="s">
        <v>20</v>
      </c>
      <c r="C308" s="6">
        <v>40940</v>
      </c>
      <c r="D308" s="5">
        <v>461.55598754999983</v>
      </c>
    </row>
    <row r="309" spans="1:4" x14ac:dyDescent="0.2">
      <c r="A309" s="1" t="str">
        <f t="shared" si="13"/>
        <v>Precio de la soja|40969</v>
      </c>
      <c r="B309" s="4" t="s">
        <v>20</v>
      </c>
      <c r="C309" s="6">
        <v>40969</v>
      </c>
      <c r="D309" s="5">
        <v>496.29047522727257</v>
      </c>
    </row>
    <row r="310" spans="1:4" x14ac:dyDescent="0.2">
      <c r="A310" s="1" t="str">
        <f t="shared" si="13"/>
        <v>Precio de la soja|41000</v>
      </c>
      <c r="B310" s="4" t="s">
        <v>20</v>
      </c>
      <c r="C310" s="6">
        <v>41000</v>
      </c>
      <c r="D310" s="5">
        <v>529.42160144999991</v>
      </c>
    </row>
    <row r="311" spans="1:4" x14ac:dyDescent="0.2">
      <c r="A311" s="1" t="str">
        <f t="shared" si="13"/>
        <v>Precio de la soja|41030</v>
      </c>
      <c r="B311" s="4" t="s">
        <v>20</v>
      </c>
      <c r="C311" s="6">
        <v>41030</v>
      </c>
      <c r="D311" s="5">
        <v>520.92545590909094</v>
      </c>
    </row>
    <row r="312" spans="1:4" x14ac:dyDescent="0.2">
      <c r="A312" s="1" t="str">
        <f t="shared" si="13"/>
        <v>Precio de la soja|41061</v>
      </c>
      <c r="B312" s="4" t="s">
        <v>20</v>
      </c>
      <c r="C312" s="6">
        <v>41061</v>
      </c>
      <c r="D312" s="5">
        <v>522.32919249999998</v>
      </c>
    </row>
    <row r="313" spans="1:4" x14ac:dyDescent="0.2">
      <c r="A313" s="1" t="str">
        <f t="shared" si="13"/>
        <v>Precio de la soja|41091</v>
      </c>
      <c r="B313" s="4" t="s">
        <v>20</v>
      </c>
      <c r="C313" s="6">
        <v>41091</v>
      </c>
      <c r="D313" s="5">
        <v>609.44675549999988</v>
      </c>
    </row>
    <row r="314" spans="1:4" x14ac:dyDescent="0.2">
      <c r="A314" s="1" t="str">
        <f t="shared" si="13"/>
        <v>Precio de la soja|41122</v>
      </c>
      <c r="B314" s="4" t="s">
        <v>20</v>
      </c>
      <c r="C314" s="6">
        <v>41122</v>
      </c>
      <c r="D314" s="5">
        <v>622.91354977173899</v>
      </c>
    </row>
    <row r="315" spans="1:4" x14ac:dyDescent="0.2">
      <c r="A315" s="1" t="str">
        <f t="shared" si="13"/>
        <v>Precio de la soja|41153</v>
      </c>
      <c r="B315" s="4" t="s">
        <v>20</v>
      </c>
      <c r="C315" s="6">
        <v>41153</v>
      </c>
      <c r="D315" s="5">
        <v>615.18139725000003</v>
      </c>
    </row>
    <row r="316" spans="1:4" x14ac:dyDescent="0.2">
      <c r="A316" s="1" t="str">
        <f t="shared" si="13"/>
        <v>Precio de la soja|41183</v>
      </c>
      <c r="B316" s="4" t="s">
        <v>20</v>
      </c>
      <c r="C316" s="6">
        <v>41183</v>
      </c>
      <c r="D316" s="5">
        <v>565.52548180434769</v>
      </c>
    </row>
    <row r="317" spans="1:4" x14ac:dyDescent="0.2">
      <c r="A317" s="1" t="str">
        <f t="shared" si="13"/>
        <v>Precio de la soja|41214</v>
      </c>
      <c r="B317" s="4" t="s">
        <v>20</v>
      </c>
      <c r="C317" s="6">
        <v>41214</v>
      </c>
      <c r="D317" s="5">
        <v>533.02860799999996</v>
      </c>
    </row>
    <row r="318" spans="1:4" x14ac:dyDescent="0.2">
      <c r="A318" s="1" t="str">
        <f t="shared" si="13"/>
        <v>Precio de la soja|41244</v>
      </c>
      <c r="B318" s="4" t="s">
        <v>20</v>
      </c>
      <c r="C318" s="6">
        <v>41244</v>
      </c>
      <c r="D318" s="5">
        <v>534.79077461249994</v>
      </c>
    </row>
    <row r="319" spans="1:4" x14ac:dyDescent="0.2">
      <c r="A319" s="1" t="str">
        <f t="shared" si="13"/>
        <v>Precio de la soja|41275</v>
      </c>
      <c r="B319" s="4" t="s">
        <v>20</v>
      </c>
      <c r="C319" s="6">
        <v>41275</v>
      </c>
      <c r="D319" s="5">
        <v>526.04730499999994</v>
      </c>
    </row>
    <row r="320" spans="1:4" x14ac:dyDescent="0.2">
      <c r="A320" s="1" t="str">
        <f t="shared" si="13"/>
        <v>Precio de la soja|41306</v>
      </c>
      <c r="B320" s="4" t="s">
        <v>20</v>
      </c>
      <c r="C320" s="6">
        <v>41306</v>
      </c>
      <c r="D320" s="5">
        <v>536.37583014473682</v>
      </c>
    </row>
    <row r="321" spans="1:4" x14ac:dyDescent="0.2">
      <c r="A321" s="1" t="str">
        <f t="shared" si="13"/>
        <v>Precio de la soja|41334</v>
      </c>
      <c r="B321" s="4" t="s">
        <v>20</v>
      </c>
      <c r="C321" s="6">
        <v>41334</v>
      </c>
      <c r="D321" s="5">
        <v>536.08139707499981</v>
      </c>
    </row>
    <row r="322" spans="1:4" x14ac:dyDescent="0.2">
      <c r="A322" s="1" t="str">
        <f t="shared" si="13"/>
        <v>Precio de la soja|41365</v>
      </c>
      <c r="B322" s="4" t="s">
        <v>20</v>
      </c>
      <c r="C322" s="6">
        <v>41365</v>
      </c>
      <c r="D322" s="5">
        <v>517.78971514772729</v>
      </c>
    </row>
    <row r="323" spans="1:4" x14ac:dyDescent="0.2">
      <c r="A323" s="1" t="str">
        <f t="shared" si="13"/>
        <v>Precio de la soja|41395</v>
      </c>
      <c r="B323" s="4" t="s">
        <v>20</v>
      </c>
      <c r="C323" s="6">
        <v>41395</v>
      </c>
      <c r="D323" s="5">
        <v>542.199223125</v>
      </c>
    </row>
    <row r="324" spans="1:4" x14ac:dyDescent="0.2">
      <c r="A324" s="1" t="str">
        <f t="shared" si="13"/>
        <v>Precio de la soja|41426</v>
      </c>
      <c r="B324" s="4" t="s">
        <v>20</v>
      </c>
      <c r="C324" s="6">
        <v>41426</v>
      </c>
      <c r="D324" s="5">
        <v>560.1577064999999</v>
      </c>
    </row>
    <row r="325" spans="1:4" x14ac:dyDescent="0.2">
      <c r="A325" s="1" t="str">
        <f t="shared" si="13"/>
        <v>Precio de la soja|41456</v>
      </c>
      <c r="B325" s="4" t="s">
        <v>20</v>
      </c>
      <c r="C325" s="6">
        <v>41456</v>
      </c>
      <c r="D325" s="5">
        <v>548.34961745454541</v>
      </c>
    </row>
    <row r="326" spans="1:4" x14ac:dyDescent="0.2">
      <c r="A326" s="1" t="str">
        <f t="shared" si="13"/>
        <v>Precio de la soja|41487</v>
      </c>
      <c r="B326" s="4" t="s">
        <v>20</v>
      </c>
      <c r="C326" s="6">
        <v>41487</v>
      </c>
      <c r="D326" s="5">
        <v>498.04832723863638</v>
      </c>
    </row>
    <row r="327" spans="1:4" x14ac:dyDescent="0.2">
      <c r="A327" s="1" t="str">
        <f t="shared" si="13"/>
        <v>Precio de la soja|41518</v>
      </c>
      <c r="B327" s="4" t="s">
        <v>20</v>
      </c>
      <c r="C327" s="6">
        <v>41518</v>
      </c>
      <c r="D327" s="5">
        <v>503.23712223749999</v>
      </c>
    </row>
    <row r="328" spans="1:4" x14ac:dyDescent="0.2">
      <c r="A328" s="1" t="str">
        <f t="shared" si="13"/>
        <v>Precio de la soja|41548</v>
      </c>
      <c r="B328" s="4" t="s">
        <v>20</v>
      </c>
      <c r="C328" s="6">
        <v>41548</v>
      </c>
      <c r="D328" s="5">
        <v>472.8275169130435</v>
      </c>
    </row>
    <row r="329" spans="1:4" x14ac:dyDescent="0.2">
      <c r="A329" s="1" t="str">
        <f t="shared" si="13"/>
        <v>Precio de la soja|41579</v>
      </c>
      <c r="B329" s="4" t="s">
        <v>20</v>
      </c>
      <c r="C329" s="6">
        <v>41579</v>
      </c>
      <c r="D329" s="5">
        <v>476.66224121250008</v>
      </c>
    </row>
    <row r="330" spans="1:4" x14ac:dyDescent="0.2">
      <c r="A330" s="1" t="str">
        <f t="shared" si="13"/>
        <v>Precio de la soja|41609</v>
      </c>
      <c r="B330" s="4" t="s">
        <v>20</v>
      </c>
      <c r="C330" s="6">
        <v>41609</v>
      </c>
      <c r="D330" s="5">
        <v>488.66933874999984</v>
      </c>
    </row>
    <row r="331" spans="1:4" x14ac:dyDescent="0.2">
      <c r="A331" s="1" t="str">
        <f t="shared" si="13"/>
        <v>Precio de la soja|41640</v>
      </c>
      <c r="B331" s="4" t="s">
        <v>20</v>
      </c>
      <c r="C331" s="6">
        <v>41640</v>
      </c>
      <c r="D331" s="5">
        <v>476.1021184999999</v>
      </c>
    </row>
    <row r="332" spans="1:4" x14ac:dyDescent="0.2">
      <c r="A332" s="1" t="str">
        <f t="shared" si="13"/>
        <v>Precio de la soja|41671</v>
      </c>
      <c r="B332" s="4" t="s">
        <v>20</v>
      </c>
      <c r="C332" s="6">
        <v>41671</v>
      </c>
      <c r="D332" s="5">
        <v>496.79899748684204</v>
      </c>
    </row>
    <row r="333" spans="1:4" x14ac:dyDescent="0.2">
      <c r="A333" s="1" t="str">
        <f t="shared" si="13"/>
        <v>Precio de la soja|41699</v>
      </c>
      <c r="B333" s="4" t="s">
        <v>20</v>
      </c>
      <c r="C333" s="6">
        <v>41699</v>
      </c>
      <c r="D333" s="5">
        <v>522.00112374999992</v>
      </c>
    </row>
    <row r="334" spans="1:4" x14ac:dyDescent="0.2">
      <c r="A334" s="1" t="str">
        <f t="shared" si="13"/>
        <v>Precio de la soja|41730</v>
      </c>
      <c r="B334" s="4" t="s">
        <v>20</v>
      </c>
      <c r="C334" s="6">
        <v>41730</v>
      </c>
      <c r="D334" s="5">
        <v>547.18805524999993</v>
      </c>
    </row>
    <row r="335" spans="1:4" x14ac:dyDescent="0.2">
      <c r="A335" s="1" t="str">
        <f t="shared" si="13"/>
        <v>Precio de la soja|41760</v>
      </c>
      <c r="B335" s="4" t="s">
        <v>20</v>
      </c>
      <c r="C335" s="6">
        <v>41760</v>
      </c>
      <c r="D335" s="5">
        <v>546.03325324999992</v>
      </c>
    </row>
    <row r="336" spans="1:4" x14ac:dyDescent="0.2">
      <c r="A336" s="1" t="str">
        <f t="shared" si="13"/>
        <v>Precio de la soja|41791</v>
      </c>
      <c r="B336" s="4" t="s">
        <v>20</v>
      </c>
      <c r="C336" s="6">
        <v>41791</v>
      </c>
      <c r="D336" s="5">
        <v>528.00259474999996</v>
      </c>
    </row>
    <row r="337" spans="1:4" x14ac:dyDescent="0.2">
      <c r="A337" s="1" t="str">
        <f t="shared" si="13"/>
        <v>Precio de la soja|41821</v>
      </c>
      <c r="B337" s="4" t="s">
        <v>20</v>
      </c>
      <c r="C337" s="6">
        <v>41821</v>
      </c>
      <c r="D337" s="5">
        <v>463.23367148863622</v>
      </c>
    </row>
    <row r="338" spans="1:4" x14ac:dyDescent="0.2">
      <c r="A338" s="1" t="str">
        <f t="shared" si="13"/>
        <v>Precio de la soja|41852</v>
      </c>
      <c r="B338" s="4" t="s">
        <v>20</v>
      </c>
      <c r="C338" s="6">
        <v>41852</v>
      </c>
      <c r="D338" s="5">
        <v>432.98513625000004</v>
      </c>
    </row>
    <row r="339" spans="1:4" x14ac:dyDescent="0.2">
      <c r="A339" s="1" t="str">
        <f t="shared" si="13"/>
        <v>Precio de la soja|41883</v>
      </c>
      <c r="B339" s="4" t="s">
        <v>20</v>
      </c>
      <c r="C339" s="6">
        <v>41883</v>
      </c>
      <c r="D339" s="5">
        <v>368.84988275000001</v>
      </c>
    </row>
    <row r="340" spans="1:4" x14ac:dyDescent="0.2">
      <c r="A340" s="1" t="str">
        <f t="shared" si="13"/>
        <v>Precio de la soja|41913</v>
      </c>
      <c r="B340" s="4" t="s">
        <v>20</v>
      </c>
      <c r="C340" s="6">
        <v>41913</v>
      </c>
      <c r="D340" s="5">
        <v>354.44091306521739</v>
      </c>
    </row>
    <row r="341" spans="1:4" x14ac:dyDescent="0.2">
      <c r="A341" s="1" t="str">
        <f t="shared" si="13"/>
        <v>Precio de la soja|41944</v>
      </c>
      <c r="B341" s="4" t="s">
        <v>20</v>
      </c>
      <c r="C341" s="6">
        <v>41944</v>
      </c>
      <c r="D341" s="5">
        <v>379.34485961842103</v>
      </c>
    </row>
    <row r="342" spans="1:4" x14ac:dyDescent="0.2">
      <c r="A342" s="1" t="str">
        <f t="shared" si="13"/>
        <v>Precio de la soja|41974</v>
      </c>
      <c r="B342" s="4" t="s">
        <v>20</v>
      </c>
      <c r="C342" s="6">
        <v>41974</v>
      </c>
      <c r="D342" s="5">
        <v>378.781617375</v>
      </c>
    </row>
    <row r="343" spans="1:4" x14ac:dyDescent="0.2">
      <c r="A343" s="1" t="str">
        <f t="shared" si="13"/>
        <v>Precio de la soja|42005</v>
      </c>
      <c r="B343" s="4" t="s">
        <v>20</v>
      </c>
      <c r="C343" s="6">
        <v>42005</v>
      </c>
      <c r="D343" s="5">
        <v>367.49211554999999</v>
      </c>
    </row>
    <row r="344" spans="1:4" x14ac:dyDescent="0.2">
      <c r="A344" s="1" t="str">
        <f t="shared" si="13"/>
        <v>Precio de la soja|42036</v>
      </c>
      <c r="B344" s="4" t="s">
        <v>20</v>
      </c>
      <c r="C344" s="6">
        <v>42036</v>
      </c>
      <c r="D344" s="5">
        <v>364.73923886842101</v>
      </c>
    </row>
    <row r="345" spans="1:4" x14ac:dyDescent="0.2">
      <c r="A345" s="1" t="str">
        <f t="shared" si="13"/>
        <v>Precio de la soja|42064</v>
      </c>
      <c r="B345" s="4" t="s">
        <v>20</v>
      </c>
      <c r="C345" s="6">
        <v>42064</v>
      </c>
      <c r="D345" s="5">
        <v>359.59556038636362</v>
      </c>
    </row>
    <row r="346" spans="1:4" x14ac:dyDescent="0.2">
      <c r="A346" s="1" t="str">
        <f t="shared" si="13"/>
        <v>Precio de la soja|42095</v>
      </c>
      <c r="B346" s="4" t="s">
        <v>20</v>
      </c>
      <c r="C346" s="6">
        <v>42095</v>
      </c>
      <c r="D346" s="5">
        <v>356.92567724999998</v>
      </c>
    </row>
    <row r="347" spans="1:4" x14ac:dyDescent="0.2">
      <c r="A347" s="1" t="str">
        <f t="shared" si="13"/>
        <v>Precio de la soja|42125</v>
      </c>
      <c r="B347" s="4" t="s">
        <v>20</v>
      </c>
      <c r="C347" s="6">
        <v>42125</v>
      </c>
      <c r="D347" s="5">
        <v>351.94953045</v>
      </c>
    </row>
    <row r="348" spans="1:4" x14ac:dyDescent="0.2">
      <c r="A348" s="1" t="str">
        <f t="shared" si="13"/>
        <v>Precio de la soja|42156</v>
      </c>
      <c r="B348" s="4" t="s">
        <v>20</v>
      </c>
      <c r="C348" s="6">
        <v>42156</v>
      </c>
      <c r="D348" s="5">
        <v>354.82305480681811</v>
      </c>
    </row>
    <row r="349" spans="1:4" x14ac:dyDescent="0.2">
      <c r="A349" s="1" t="str">
        <f t="shared" si="13"/>
        <v>Precio de la soja|42186</v>
      </c>
      <c r="B349" s="4" t="s">
        <v>20</v>
      </c>
      <c r="C349" s="6">
        <v>42186</v>
      </c>
      <c r="D349" s="5">
        <v>372.34729445454542</v>
      </c>
    </row>
    <row r="350" spans="1:4" x14ac:dyDescent="0.2">
      <c r="A350" s="1" t="str">
        <f t="shared" si="13"/>
        <v>Precio de la soja|42217</v>
      </c>
      <c r="B350" s="4" t="s">
        <v>20</v>
      </c>
      <c r="C350" s="6">
        <v>42217</v>
      </c>
      <c r="D350" s="5">
        <v>347.02237524999993</v>
      </c>
    </row>
    <row r="351" spans="1:4" x14ac:dyDescent="0.2">
      <c r="A351" s="1" t="str">
        <f t="shared" si="13"/>
        <v>Precio de la soja|42248</v>
      </c>
      <c r="B351" s="4" t="s">
        <v>20</v>
      </c>
      <c r="C351" s="6">
        <v>42248</v>
      </c>
      <c r="D351" s="5">
        <v>323.5545239999999</v>
      </c>
    </row>
    <row r="352" spans="1:4" x14ac:dyDescent="0.2">
      <c r="A352" s="1" t="str">
        <f t="shared" si="13"/>
        <v>Precio de la soja|42278</v>
      </c>
      <c r="B352" s="4" t="s">
        <v>20</v>
      </c>
      <c r="C352" s="6">
        <v>42278</v>
      </c>
      <c r="D352" s="5">
        <v>327.41977036363636</v>
      </c>
    </row>
    <row r="353" spans="1:4" x14ac:dyDescent="0.2">
      <c r="A353" s="1" t="str">
        <f t="shared" si="13"/>
        <v>Precio de la soja|42309</v>
      </c>
      <c r="B353" s="4" t="s">
        <v>20</v>
      </c>
      <c r="C353" s="6">
        <v>42309</v>
      </c>
      <c r="D353" s="5">
        <v>319.08229080000007</v>
      </c>
    </row>
    <row r="354" spans="1:4" x14ac:dyDescent="0.2">
      <c r="A354" s="1" t="str">
        <f t="shared" si="13"/>
        <v>Precio de la soja|42339</v>
      </c>
      <c r="B354" s="4" t="s">
        <v>20</v>
      </c>
      <c r="C354" s="6">
        <v>42339</v>
      </c>
      <c r="D354" s="5">
        <v>323.31533205681814</v>
      </c>
    </row>
    <row r="355" spans="1:4" x14ac:dyDescent="0.2">
      <c r="A355" s="1" t="str">
        <f t="shared" si="13"/>
        <v>Precio de la soja|42370</v>
      </c>
      <c r="B355" s="4" t="s">
        <v>20</v>
      </c>
      <c r="C355" s="6">
        <v>42370</v>
      </c>
      <c r="D355" s="5">
        <v>323.20435377631583</v>
      </c>
    </row>
    <row r="356" spans="1:4" x14ac:dyDescent="0.2">
      <c r="A356" s="1" t="str">
        <f t="shared" si="13"/>
        <v>Precio de la soja|42401</v>
      </c>
      <c r="B356" s="4" t="s">
        <v>20</v>
      </c>
      <c r="C356" s="6">
        <v>42401</v>
      </c>
      <c r="D356" s="5">
        <v>320.12948625000001</v>
      </c>
    </row>
    <row r="357" spans="1:4" x14ac:dyDescent="0.2">
      <c r="A357" s="1" t="str">
        <f t="shared" si="13"/>
        <v>Precio de la soja|42430</v>
      </c>
      <c r="B357" s="4" t="s">
        <v>20</v>
      </c>
      <c r="C357" s="6">
        <v>42430</v>
      </c>
      <c r="D357" s="5">
        <v>326.93542159090907</v>
      </c>
    </row>
    <row r="358" spans="1:4" x14ac:dyDescent="0.2">
      <c r="A358" s="1" t="str">
        <f t="shared" si="13"/>
        <v>Precio de la soja|42461</v>
      </c>
      <c r="B358" s="4" t="s">
        <v>20</v>
      </c>
      <c r="C358" s="6">
        <v>42461</v>
      </c>
      <c r="D358" s="5">
        <v>353.80246275000002</v>
      </c>
    </row>
    <row r="359" spans="1:4" x14ac:dyDescent="0.2">
      <c r="A359" s="1" t="str">
        <f t="shared" si="13"/>
        <v>Precio de la soja|42491</v>
      </c>
      <c r="B359" s="4" t="s">
        <v>20</v>
      </c>
      <c r="C359" s="6">
        <v>42491</v>
      </c>
      <c r="D359" s="5">
        <v>388.51213650000005</v>
      </c>
    </row>
    <row r="360" spans="1:4" x14ac:dyDescent="0.2">
      <c r="A360" s="1" t="str">
        <f t="shared" si="13"/>
        <v>Precio de la soja|42522</v>
      </c>
      <c r="B360" s="4" t="s">
        <v>20</v>
      </c>
      <c r="C360" s="6">
        <v>42522</v>
      </c>
      <c r="D360" s="5">
        <v>421.228941715909</v>
      </c>
    </row>
    <row r="361" spans="1:4" x14ac:dyDescent="0.2">
      <c r="A361" s="1" t="str">
        <f t="shared" si="13"/>
        <v>Precio de la soja|42552</v>
      </c>
      <c r="B361" s="4" t="s">
        <v>20</v>
      </c>
      <c r="C361" s="6">
        <v>42552</v>
      </c>
      <c r="D361" s="5">
        <v>390.40181250000001</v>
      </c>
    </row>
    <row r="362" spans="1:4" x14ac:dyDescent="0.2">
      <c r="A362" s="1" t="str">
        <f t="shared" si="13"/>
        <v>Precio de la soja|42583</v>
      </c>
      <c r="B362" s="4" t="s">
        <v>20</v>
      </c>
      <c r="C362" s="6">
        <v>42583</v>
      </c>
      <c r="D362" s="5">
        <v>370.31658779347816</v>
      </c>
    </row>
    <row r="363" spans="1:4" x14ac:dyDescent="0.2">
      <c r="A363" s="1" t="str">
        <f t="shared" si="13"/>
        <v>Precio de la soja|42614</v>
      </c>
      <c r="B363" s="4" t="s">
        <v>20</v>
      </c>
      <c r="C363" s="6">
        <v>42614</v>
      </c>
      <c r="D363" s="5">
        <v>355.90952399999998</v>
      </c>
    </row>
    <row r="376" spans="1:4" x14ac:dyDescent="0.2">
      <c r="A376" s="1" t="str">
        <f t="shared" ref="A376:A439" si="14">B376&amp;"|"&amp;C376</f>
        <v>Índice Construya|37408</v>
      </c>
      <c r="B376" s="4" t="s">
        <v>21</v>
      </c>
      <c r="C376" s="6">
        <v>37408</v>
      </c>
      <c r="D376" s="5">
        <v>34.482758620689658</v>
      </c>
    </row>
    <row r="377" spans="1:4" x14ac:dyDescent="0.2">
      <c r="A377" s="1" t="str">
        <f t="shared" si="14"/>
        <v>Índice Construya|37438</v>
      </c>
      <c r="B377" s="4" t="s">
        <v>21</v>
      </c>
      <c r="C377" s="6">
        <v>37438</v>
      </c>
      <c r="D377" s="5">
        <v>37.586206896551722</v>
      </c>
    </row>
    <row r="378" spans="1:4" x14ac:dyDescent="0.2">
      <c r="A378" s="1" t="str">
        <f t="shared" si="14"/>
        <v>Índice Construya|37469</v>
      </c>
      <c r="B378" s="4" t="s">
        <v>21</v>
      </c>
      <c r="C378" s="6">
        <v>37469</v>
      </c>
      <c r="D378" s="5">
        <v>37.172413793103445</v>
      </c>
    </row>
    <row r="379" spans="1:4" x14ac:dyDescent="0.2">
      <c r="A379" s="1" t="str">
        <f t="shared" si="14"/>
        <v>Índice Construya|37500</v>
      </c>
      <c r="B379" s="4" t="s">
        <v>21</v>
      </c>
      <c r="C379" s="6">
        <v>37500</v>
      </c>
      <c r="D379" s="5">
        <v>37.724137931034484</v>
      </c>
    </row>
    <row r="380" spans="1:4" x14ac:dyDescent="0.2">
      <c r="A380" s="1" t="str">
        <f t="shared" si="14"/>
        <v>Índice Construya|37530</v>
      </c>
      <c r="B380" s="4" t="s">
        <v>21</v>
      </c>
      <c r="C380" s="6">
        <v>37530</v>
      </c>
      <c r="D380" s="5">
        <v>40.862068965517238</v>
      </c>
    </row>
    <row r="381" spans="1:4" x14ac:dyDescent="0.2">
      <c r="A381" s="1" t="str">
        <f t="shared" si="14"/>
        <v>Índice Construya|37561</v>
      </c>
      <c r="B381" s="4" t="s">
        <v>21</v>
      </c>
      <c r="C381" s="6">
        <v>37561</v>
      </c>
      <c r="D381" s="5">
        <v>41.03448275862069</v>
      </c>
    </row>
    <row r="382" spans="1:4" x14ac:dyDescent="0.2">
      <c r="A382" s="1" t="str">
        <f t="shared" si="14"/>
        <v>Índice Construya|37591</v>
      </c>
      <c r="B382" s="4" t="s">
        <v>21</v>
      </c>
      <c r="C382" s="6">
        <v>37591</v>
      </c>
      <c r="D382" s="5">
        <v>41.96551724137931</v>
      </c>
    </row>
    <row r="383" spans="1:4" x14ac:dyDescent="0.2">
      <c r="A383" s="1" t="str">
        <f t="shared" si="14"/>
        <v>Índice Construya|37622</v>
      </c>
      <c r="B383" s="4" t="s">
        <v>21</v>
      </c>
      <c r="C383" s="6">
        <v>37622</v>
      </c>
      <c r="D383" s="5">
        <v>46.689655172413794</v>
      </c>
    </row>
    <row r="384" spans="1:4" x14ac:dyDescent="0.2">
      <c r="A384" s="1" t="str">
        <f t="shared" si="14"/>
        <v>Índice Construya|37653</v>
      </c>
      <c r="B384" s="4" t="s">
        <v>21</v>
      </c>
      <c r="C384" s="6">
        <v>37653</v>
      </c>
      <c r="D384" s="5">
        <v>40.724137931034484</v>
      </c>
    </row>
    <row r="385" spans="1:4" x14ac:dyDescent="0.2">
      <c r="A385" s="1" t="str">
        <f t="shared" si="14"/>
        <v>Índice Construya|37681</v>
      </c>
      <c r="B385" s="4" t="s">
        <v>21</v>
      </c>
      <c r="C385" s="6">
        <v>37681</v>
      </c>
      <c r="D385" s="5">
        <v>47.344827586206904</v>
      </c>
    </row>
    <row r="386" spans="1:4" x14ac:dyDescent="0.2">
      <c r="A386" s="1" t="str">
        <f t="shared" si="14"/>
        <v>Índice Construya|37712</v>
      </c>
      <c r="B386" s="4" t="s">
        <v>21</v>
      </c>
      <c r="C386" s="6">
        <v>37712</v>
      </c>
      <c r="D386" s="5">
        <v>49.862068965517238</v>
      </c>
    </row>
    <row r="387" spans="1:4" x14ac:dyDescent="0.2">
      <c r="A387" s="1" t="str">
        <f t="shared" si="14"/>
        <v>Índice Construya|37742</v>
      </c>
      <c r="B387" s="4" t="s">
        <v>21</v>
      </c>
      <c r="C387" s="6">
        <v>37742</v>
      </c>
      <c r="D387" s="5">
        <v>49.862068965517238</v>
      </c>
    </row>
    <row r="388" spans="1:4" x14ac:dyDescent="0.2">
      <c r="A388" s="1" t="str">
        <f t="shared" si="14"/>
        <v>Índice Construya|37773</v>
      </c>
      <c r="B388" s="4" t="s">
        <v>21</v>
      </c>
      <c r="C388" s="6">
        <v>37773</v>
      </c>
      <c r="D388" s="5">
        <v>47.655172413793096</v>
      </c>
    </row>
    <row r="389" spans="1:4" x14ac:dyDescent="0.2">
      <c r="A389" s="1" t="str">
        <f t="shared" si="14"/>
        <v>Índice Construya|37803</v>
      </c>
      <c r="B389" s="4" t="s">
        <v>21</v>
      </c>
      <c r="C389" s="6">
        <v>37803</v>
      </c>
      <c r="D389" s="5">
        <v>59.931034482758619</v>
      </c>
    </row>
    <row r="390" spans="1:4" x14ac:dyDescent="0.2">
      <c r="A390" s="1" t="str">
        <f t="shared" si="14"/>
        <v>Índice Construya|37834</v>
      </c>
      <c r="B390" s="4" t="s">
        <v>21</v>
      </c>
      <c r="C390" s="6">
        <v>37834</v>
      </c>
      <c r="D390" s="5">
        <v>56.310344827586214</v>
      </c>
    </row>
    <row r="391" spans="1:4" x14ac:dyDescent="0.2">
      <c r="A391" s="1" t="str">
        <f t="shared" si="14"/>
        <v>Índice Construya|37865</v>
      </c>
      <c r="B391" s="4" t="s">
        <v>21</v>
      </c>
      <c r="C391" s="6">
        <v>37865</v>
      </c>
      <c r="D391" s="5">
        <v>60.03448275862069</v>
      </c>
    </row>
    <row r="392" spans="1:4" x14ac:dyDescent="0.2">
      <c r="A392" s="1" t="str">
        <f t="shared" si="14"/>
        <v>Índice Construya|37895</v>
      </c>
      <c r="B392" s="4" t="s">
        <v>21</v>
      </c>
      <c r="C392" s="6">
        <v>37895</v>
      </c>
      <c r="D392" s="5">
        <v>61.344827586206897</v>
      </c>
    </row>
    <row r="393" spans="1:4" x14ac:dyDescent="0.2">
      <c r="A393" s="1" t="str">
        <f t="shared" si="14"/>
        <v>Índice Construya|37926</v>
      </c>
      <c r="B393" s="4" t="s">
        <v>21</v>
      </c>
      <c r="C393" s="6">
        <v>37926</v>
      </c>
      <c r="D393" s="5">
        <v>59.862068965517238</v>
      </c>
    </row>
    <row r="394" spans="1:4" x14ac:dyDescent="0.2">
      <c r="A394" s="1" t="str">
        <f t="shared" si="14"/>
        <v>Índice Construya|37956</v>
      </c>
      <c r="B394" s="4" t="s">
        <v>21</v>
      </c>
      <c r="C394" s="6">
        <v>37956</v>
      </c>
      <c r="D394" s="5">
        <v>57.275862068965516</v>
      </c>
    </row>
    <row r="395" spans="1:4" x14ac:dyDescent="0.2">
      <c r="A395" s="1" t="str">
        <f t="shared" si="14"/>
        <v>Índice Construya|37987</v>
      </c>
      <c r="B395" s="4" t="s">
        <v>21</v>
      </c>
      <c r="C395" s="6">
        <v>37987</v>
      </c>
      <c r="D395" s="5">
        <v>60.896551724137929</v>
      </c>
    </row>
    <row r="396" spans="1:4" x14ac:dyDescent="0.2">
      <c r="A396" s="1" t="str">
        <f t="shared" si="14"/>
        <v>Índice Construya|38018</v>
      </c>
      <c r="B396" s="4" t="s">
        <v>21</v>
      </c>
      <c r="C396" s="6">
        <v>38018</v>
      </c>
      <c r="D396" s="5">
        <v>56.275862068965509</v>
      </c>
    </row>
    <row r="397" spans="1:4" x14ac:dyDescent="0.2">
      <c r="A397" s="1" t="str">
        <f t="shared" si="14"/>
        <v>Índice Construya|38047</v>
      </c>
      <c r="B397" s="4" t="s">
        <v>21</v>
      </c>
      <c r="C397" s="6">
        <v>38047</v>
      </c>
      <c r="D397" s="5">
        <v>63.03448275862069</v>
      </c>
    </row>
    <row r="398" spans="1:4" x14ac:dyDescent="0.2">
      <c r="A398" s="1" t="str">
        <f t="shared" si="14"/>
        <v>Índice Construya|38078</v>
      </c>
      <c r="B398" s="4" t="s">
        <v>21</v>
      </c>
      <c r="C398" s="6">
        <v>38078</v>
      </c>
      <c r="D398" s="5">
        <v>58.620689655172413</v>
      </c>
    </row>
    <row r="399" spans="1:4" x14ac:dyDescent="0.2">
      <c r="A399" s="1" t="str">
        <f t="shared" si="14"/>
        <v>Índice Construya|38108</v>
      </c>
      <c r="B399" s="4" t="s">
        <v>21</v>
      </c>
      <c r="C399" s="6">
        <v>38108</v>
      </c>
      <c r="D399" s="5">
        <v>59.896551724137929</v>
      </c>
    </row>
    <row r="400" spans="1:4" x14ac:dyDescent="0.2">
      <c r="A400" s="1" t="str">
        <f t="shared" si="14"/>
        <v>Índice Construya|38139</v>
      </c>
      <c r="B400" s="4" t="s">
        <v>21</v>
      </c>
      <c r="C400" s="6">
        <v>38139</v>
      </c>
      <c r="D400" s="5">
        <v>61.620689655172413</v>
      </c>
    </row>
    <row r="401" spans="1:4" x14ac:dyDescent="0.2">
      <c r="A401" s="1" t="str">
        <f t="shared" si="14"/>
        <v>Índice Construya|38169</v>
      </c>
      <c r="B401" s="4" t="s">
        <v>21</v>
      </c>
      <c r="C401" s="6">
        <v>38169</v>
      </c>
      <c r="D401" s="5">
        <v>68.862068965517238</v>
      </c>
    </row>
    <row r="402" spans="1:4" x14ac:dyDescent="0.2">
      <c r="A402" s="1" t="str">
        <f t="shared" si="14"/>
        <v>Índice Construya|38200</v>
      </c>
      <c r="B402" s="4" t="s">
        <v>21</v>
      </c>
      <c r="C402" s="6">
        <v>38200</v>
      </c>
      <c r="D402" s="5">
        <v>61.827586206896555</v>
      </c>
    </row>
    <row r="403" spans="1:4" x14ac:dyDescent="0.2">
      <c r="A403" s="1" t="str">
        <f t="shared" si="14"/>
        <v>Índice Construya|38231</v>
      </c>
      <c r="B403" s="4" t="s">
        <v>21</v>
      </c>
      <c r="C403" s="6">
        <v>38231</v>
      </c>
      <c r="D403" s="5">
        <v>65.65517241379311</v>
      </c>
    </row>
    <row r="404" spans="1:4" x14ac:dyDescent="0.2">
      <c r="A404" s="1" t="str">
        <f t="shared" si="14"/>
        <v>Índice Construya|38261</v>
      </c>
      <c r="B404" s="4" t="s">
        <v>21</v>
      </c>
      <c r="C404" s="6">
        <v>38261</v>
      </c>
      <c r="D404" s="5">
        <v>64.965517241379317</v>
      </c>
    </row>
    <row r="405" spans="1:4" x14ac:dyDescent="0.2">
      <c r="A405" s="1" t="str">
        <f t="shared" si="14"/>
        <v>Índice Construya|38292</v>
      </c>
      <c r="B405" s="4" t="s">
        <v>21</v>
      </c>
      <c r="C405" s="6">
        <v>38292</v>
      </c>
      <c r="D405" s="5">
        <v>67.827586206896555</v>
      </c>
    </row>
    <row r="406" spans="1:4" x14ac:dyDescent="0.2">
      <c r="A406" s="1" t="str">
        <f t="shared" si="14"/>
        <v>Índice Construya|38322</v>
      </c>
      <c r="B406" s="4" t="s">
        <v>21</v>
      </c>
      <c r="C406" s="6">
        <v>38322</v>
      </c>
      <c r="D406" s="5">
        <v>66.34482758620689</v>
      </c>
    </row>
    <row r="407" spans="1:4" x14ac:dyDescent="0.2">
      <c r="A407" s="1" t="str">
        <f t="shared" si="14"/>
        <v>Índice Construya|38353</v>
      </c>
      <c r="B407" s="4" t="s">
        <v>21</v>
      </c>
      <c r="C407" s="6">
        <v>38353</v>
      </c>
      <c r="D407" s="5">
        <v>62.724137931034484</v>
      </c>
    </row>
    <row r="408" spans="1:4" x14ac:dyDescent="0.2">
      <c r="A408" s="1" t="str">
        <f t="shared" si="14"/>
        <v>Índice Construya|38384</v>
      </c>
      <c r="B408" s="4" t="s">
        <v>21</v>
      </c>
      <c r="C408" s="6">
        <v>38384</v>
      </c>
      <c r="D408" s="5">
        <v>58.793103448275865</v>
      </c>
    </row>
    <row r="409" spans="1:4" x14ac:dyDescent="0.2">
      <c r="A409" s="1" t="str">
        <f t="shared" si="14"/>
        <v>Índice Construya|38412</v>
      </c>
      <c r="B409" s="4" t="s">
        <v>21</v>
      </c>
      <c r="C409" s="6">
        <v>38412</v>
      </c>
      <c r="D409" s="5">
        <v>69.103448275862064</v>
      </c>
    </row>
    <row r="410" spans="1:4" x14ac:dyDescent="0.2">
      <c r="A410" s="1" t="str">
        <f t="shared" si="14"/>
        <v>Índice Construya|38443</v>
      </c>
      <c r="B410" s="4" t="s">
        <v>21</v>
      </c>
      <c r="C410" s="6">
        <v>38443</v>
      </c>
      <c r="D410" s="5">
        <v>72.620689655172413</v>
      </c>
    </row>
    <row r="411" spans="1:4" x14ac:dyDescent="0.2">
      <c r="A411" s="1" t="str">
        <f t="shared" si="14"/>
        <v>Índice Construya|38473</v>
      </c>
      <c r="B411" s="4" t="s">
        <v>21</v>
      </c>
      <c r="C411" s="6">
        <v>38473</v>
      </c>
      <c r="D411" s="5">
        <v>71.724137931034477</v>
      </c>
    </row>
    <row r="412" spans="1:4" x14ac:dyDescent="0.2">
      <c r="A412" s="1" t="str">
        <f t="shared" si="14"/>
        <v>Índice Construya|38504</v>
      </c>
      <c r="B412" s="4" t="s">
        <v>21</v>
      </c>
      <c r="C412" s="6">
        <v>38504</v>
      </c>
      <c r="D412" s="5">
        <v>65.862068965517238</v>
      </c>
    </row>
    <row r="413" spans="1:4" x14ac:dyDescent="0.2">
      <c r="A413" s="1" t="str">
        <f t="shared" si="14"/>
        <v>Índice Construya|38534</v>
      </c>
      <c r="B413" s="4" t="s">
        <v>21</v>
      </c>
      <c r="C413" s="6">
        <v>38534</v>
      </c>
      <c r="D413" s="5">
        <v>63.551724137931032</v>
      </c>
    </row>
    <row r="414" spans="1:4" x14ac:dyDescent="0.2">
      <c r="A414" s="1" t="str">
        <f t="shared" si="14"/>
        <v>Índice Construya|38565</v>
      </c>
      <c r="B414" s="4" t="s">
        <v>21</v>
      </c>
      <c r="C414" s="6">
        <v>38565</v>
      </c>
      <c r="D414" s="5">
        <v>83.448275862068968</v>
      </c>
    </row>
    <row r="415" spans="1:4" x14ac:dyDescent="0.2">
      <c r="A415" s="1" t="str">
        <f t="shared" si="14"/>
        <v>Índice Construya|38596</v>
      </c>
      <c r="B415" s="4" t="s">
        <v>21</v>
      </c>
      <c r="C415" s="6">
        <v>38596</v>
      </c>
      <c r="D415" s="5">
        <v>81.379310344827587</v>
      </c>
    </row>
    <row r="416" spans="1:4" x14ac:dyDescent="0.2">
      <c r="A416" s="1" t="str">
        <f t="shared" si="14"/>
        <v>Índice Construya|38626</v>
      </c>
      <c r="B416" s="4" t="s">
        <v>21</v>
      </c>
      <c r="C416" s="6">
        <v>38626</v>
      </c>
      <c r="D416" s="5">
        <v>81.379310344827587</v>
      </c>
    </row>
    <row r="417" spans="1:4" x14ac:dyDescent="0.2">
      <c r="A417" s="1" t="str">
        <f t="shared" si="14"/>
        <v>Índice Construya|38657</v>
      </c>
      <c r="B417" s="4" t="s">
        <v>21</v>
      </c>
      <c r="C417" s="6">
        <v>38657</v>
      </c>
      <c r="D417" s="5">
        <v>80.689655172413794</v>
      </c>
    </row>
    <row r="418" spans="1:4" x14ac:dyDescent="0.2">
      <c r="A418" s="1" t="str">
        <f t="shared" si="14"/>
        <v>Índice Construya|38687</v>
      </c>
      <c r="B418" s="4" t="s">
        <v>21</v>
      </c>
      <c r="C418" s="6">
        <v>38687</v>
      </c>
      <c r="D418" s="5">
        <v>88.965517241379317</v>
      </c>
    </row>
    <row r="419" spans="1:4" x14ac:dyDescent="0.2">
      <c r="A419" s="1" t="str">
        <f t="shared" si="14"/>
        <v>Índice Construya|38718</v>
      </c>
      <c r="B419" s="4" t="s">
        <v>21</v>
      </c>
      <c r="C419" s="6">
        <v>38718</v>
      </c>
      <c r="D419" s="5">
        <v>80</v>
      </c>
    </row>
    <row r="420" spans="1:4" x14ac:dyDescent="0.2">
      <c r="A420" s="1" t="str">
        <f t="shared" si="14"/>
        <v>Índice Construya|38749</v>
      </c>
      <c r="B420" s="4" t="s">
        <v>21</v>
      </c>
      <c r="C420" s="6">
        <v>38749</v>
      </c>
      <c r="D420" s="5">
        <v>91.24137931034484</v>
      </c>
    </row>
    <row r="421" spans="1:4" x14ac:dyDescent="0.2">
      <c r="A421" s="1" t="str">
        <f t="shared" si="14"/>
        <v>Índice Construya|38777</v>
      </c>
      <c r="B421" s="4" t="s">
        <v>21</v>
      </c>
      <c r="C421" s="6">
        <v>38777</v>
      </c>
      <c r="D421" s="5">
        <v>110.55172413793105</v>
      </c>
    </row>
    <row r="422" spans="1:4" x14ac:dyDescent="0.2">
      <c r="A422" s="1" t="str">
        <f t="shared" si="14"/>
        <v>Índice Construya|38808</v>
      </c>
      <c r="B422" s="4" t="s">
        <v>21</v>
      </c>
      <c r="C422" s="6">
        <v>38808</v>
      </c>
      <c r="D422" s="5">
        <v>109.82758620689656</v>
      </c>
    </row>
    <row r="423" spans="1:4" x14ac:dyDescent="0.2">
      <c r="A423" s="1" t="str">
        <f t="shared" si="14"/>
        <v>Índice Construya|38838</v>
      </c>
      <c r="B423" s="4" t="s">
        <v>21</v>
      </c>
      <c r="C423" s="6">
        <v>38838</v>
      </c>
      <c r="D423" s="5">
        <v>114.10344827586206</v>
      </c>
    </row>
    <row r="424" spans="1:4" x14ac:dyDescent="0.2">
      <c r="A424" s="1" t="str">
        <f t="shared" si="14"/>
        <v>Índice Construya|38869</v>
      </c>
      <c r="B424" s="4" t="s">
        <v>21</v>
      </c>
      <c r="C424" s="6">
        <v>38869</v>
      </c>
      <c r="D424" s="5">
        <v>115.62068965517241</v>
      </c>
    </row>
    <row r="425" spans="1:4" x14ac:dyDescent="0.2">
      <c r="A425" s="1" t="str">
        <f t="shared" si="14"/>
        <v>Índice Construya|38899</v>
      </c>
      <c r="B425" s="4" t="s">
        <v>21</v>
      </c>
      <c r="C425" s="6">
        <v>38899</v>
      </c>
      <c r="D425" s="5">
        <v>114.68965517241379</v>
      </c>
    </row>
    <row r="426" spans="1:4" x14ac:dyDescent="0.2">
      <c r="A426" s="1" t="str">
        <f t="shared" si="14"/>
        <v>Índice Construya|38930</v>
      </c>
      <c r="B426" s="4" t="s">
        <v>21</v>
      </c>
      <c r="C426" s="6">
        <v>38930</v>
      </c>
      <c r="D426" s="5">
        <v>106.75862068965519</v>
      </c>
    </row>
    <row r="427" spans="1:4" x14ac:dyDescent="0.2">
      <c r="A427" s="1" t="str">
        <f t="shared" si="14"/>
        <v>Índice Construya|38961</v>
      </c>
      <c r="B427" s="4" t="s">
        <v>21</v>
      </c>
      <c r="C427" s="6">
        <v>38961</v>
      </c>
      <c r="D427" s="5">
        <v>113.44827586206897</v>
      </c>
    </row>
    <row r="428" spans="1:4" x14ac:dyDescent="0.2">
      <c r="A428" s="1" t="str">
        <f t="shared" si="14"/>
        <v>Índice Construya|38991</v>
      </c>
      <c r="B428" s="4" t="s">
        <v>21</v>
      </c>
      <c r="C428" s="6">
        <v>38991</v>
      </c>
      <c r="D428" s="5">
        <v>112.41379310344827</v>
      </c>
    </row>
    <row r="429" spans="1:4" x14ac:dyDescent="0.2">
      <c r="A429" s="1" t="str">
        <f t="shared" si="14"/>
        <v>Índice Construya|39022</v>
      </c>
      <c r="B429" s="4" t="s">
        <v>21</v>
      </c>
      <c r="C429" s="6">
        <v>39022</v>
      </c>
      <c r="D429" s="5">
        <v>138.27586206896552</v>
      </c>
    </row>
    <row r="430" spans="1:4" x14ac:dyDescent="0.2">
      <c r="A430" s="1" t="str">
        <f t="shared" si="14"/>
        <v>Índice Construya|39052</v>
      </c>
      <c r="B430" s="4" t="s">
        <v>21</v>
      </c>
      <c r="C430" s="6">
        <v>39052</v>
      </c>
      <c r="D430" s="5">
        <v>120.20689655172414</v>
      </c>
    </row>
    <row r="431" spans="1:4" x14ac:dyDescent="0.2">
      <c r="A431" s="1" t="str">
        <f t="shared" si="14"/>
        <v>Índice Construya|39083</v>
      </c>
      <c r="B431" s="4" t="s">
        <v>21</v>
      </c>
      <c r="C431" s="6">
        <v>39083</v>
      </c>
      <c r="D431" s="5">
        <v>115.27586206896552</v>
      </c>
    </row>
    <row r="432" spans="1:4" x14ac:dyDescent="0.2">
      <c r="A432" s="1" t="str">
        <f t="shared" si="14"/>
        <v>Índice Construya|39114</v>
      </c>
      <c r="B432" s="4" t="s">
        <v>21</v>
      </c>
      <c r="C432" s="6">
        <v>39114</v>
      </c>
      <c r="D432" s="5">
        <v>121.86206896551724</v>
      </c>
    </row>
    <row r="433" spans="1:4" x14ac:dyDescent="0.2">
      <c r="A433" s="1" t="str">
        <f t="shared" si="14"/>
        <v>Índice Construya|39142</v>
      </c>
      <c r="B433" s="4" t="s">
        <v>21</v>
      </c>
      <c r="C433" s="6">
        <v>39142</v>
      </c>
      <c r="D433" s="5">
        <v>125.82758620689656</v>
      </c>
    </row>
    <row r="434" spans="1:4" x14ac:dyDescent="0.2">
      <c r="A434" s="1" t="str">
        <f t="shared" si="14"/>
        <v>Índice Construya|39173</v>
      </c>
      <c r="B434" s="4" t="s">
        <v>21</v>
      </c>
      <c r="C434" s="6">
        <v>39173</v>
      </c>
      <c r="D434" s="5">
        <v>134</v>
      </c>
    </row>
    <row r="435" spans="1:4" x14ac:dyDescent="0.2">
      <c r="A435" s="1" t="str">
        <f t="shared" si="14"/>
        <v>Índice Construya|39203</v>
      </c>
      <c r="B435" s="4" t="s">
        <v>21</v>
      </c>
      <c r="C435" s="6">
        <v>39203</v>
      </c>
      <c r="D435" s="5">
        <v>120.20689655172414</v>
      </c>
    </row>
    <row r="436" spans="1:4" x14ac:dyDescent="0.2">
      <c r="A436" s="1" t="str">
        <f t="shared" si="14"/>
        <v>Índice Construya|39234</v>
      </c>
      <c r="B436" s="4" t="s">
        <v>21</v>
      </c>
      <c r="C436" s="6">
        <v>39234</v>
      </c>
      <c r="D436" s="5">
        <v>133.93103448275863</v>
      </c>
    </row>
    <row r="437" spans="1:4" x14ac:dyDescent="0.2">
      <c r="A437" s="1" t="str">
        <f t="shared" si="14"/>
        <v>Índice Construya|39264</v>
      </c>
      <c r="B437" s="4" t="s">
        <v>21</v>
      </c>
      <c r="C437" s="6">
        <v>39264</v>
      </c>
      <c r="D437" s="5">
        <v>121.10344827586206</v>
      </c>
    </row>
    <row r="438" spans="1:4" x14ac:dyDescent="0.2">
      <c r="A438" s="1" t="str">
        <f t="shared" si="14"/>
        <v>Índice Construya|39295</v>
      </c>
      <c r="B438" s="4" t="s">
        <v>21</v>
      </c>
      <c r="C438" s="6">
        <v>39295</v>
      </c>
      <c r="D438" s="5">
        <v>130.48275862068965</v>
      </c>
    </row>
    <row r="439" spans="1:4" x14ac:dyDescent="0.2">
      <c r="A439" s="1" t="str">
        <f t="shared" si="14"/>
        <v>Índice Construya|39326</v>
      </c>
      <c r="B439" s="4" t="s">
        <v>21</v>
      </c>
      <c r="C439" s="6">
        <v>39326</v>
      </c>
      <c r="D439" s="5">
        <v>113.48275862068965</v>
      </c>
    </row>
    <row r="440" spans="1:4" x14ac:dyDescent="0.2">
      <c r="A440" s="1" t="str">
        <f t="shared" ref="A440:A503" si="15">B440&amp;"|"&amp;C440</f>
        <v>Índice Construya|39356</v>
      </c>
      <c r="B440" s="4" t="s">
        <v>21</v>
      </c>
      <c r="C440" s="6">
        <v>39356</v>
      </c>
      <c r="D440" s="5">
        <v>144.24137931034483</v>
      </c>
    </row>
    <row r="441" spans="1:4" x14ac:dyDescent="0.2">
      <c r="A441" s="1" t="str">
        <f t="shared" si="15"/>
        <v>Índice Construya|39387</v>
      </c>
      <c r="B441" s="4" t="s">
        <v>21</v>
      </c>
      <c r="C441" s="6">
        <v>39387</v>
      </c>
      <c r="D441" s="5">
        <v>141.44827586206895</v>
      </c>
    </row>
    <row r="442" spans="1:4" x14ac:dyDescent="0.2">
      <c r="A442" s="1" t="str">
        <f t="shared" si="15"/>
        <v>Índice Construya|39417</v>
      </c>
      <c r="B442" s="4" t="s">
        <v>21</v>
      </c>
      <c r="C442" s="6">
        <v>39417</v>
      </c>
      <c r="D442" s="5">
        <v>115.17241379310344</v>
      </c>
    </row>
    <row r="443" spans="1:4" x14ac:dyDescent="0.2">
      <c r="A443" s="1" t="str">
        <f t="shared" si="15"/>
        <v>Índice Construya|39448</v>
      </c>
      <c r="B443" s="4" t="s">
        <v>21</v>
      </c>
      <c r="C443" s="6">
        <v>39448</v>
      </c>
      <c r="D443" s="5">
        <v>98.034482758620683</v>
      </c>
    </row>
    <row r="444" spans="1:4" x14ac:dyDescent="0.2">
      <c r="A444" s="1" t="str">
        <f t="shared" si="15"/>
        <v>Índice Construya|39479</v>
      </c>
      <c r="B444" s="4" t="s">
        <v>21</v>
      </c>
      <c r="C444" s="6">
        <v>39479</v>
      </c>
      <c r="D444" s="5">
        <v>96.862068965517224</v>
      </c>
    </row>
    <row r="445" spans="1:4" x14ac:dyDescent="0.2">
      <c r="A445" s="1" t="str">
        <f t="shared" si="15"/>
        <v>Índice Construya|39508</v>
      </c>
      <c r="B445" s="4" t="s">
        <v>21</v>
      </c>
      <c r="C445" s="6">
        <v>39508</v>
      </c>
      <c r="D445" s="5">
        <v>99.551724137931032</v>
      </c>
    </row>
    <row r="446" spans="1:4" x14ac:dyDescent="0.2">
      <c r="A446" s="1" t="str">
        <f t="shared" si="15"/>
        <v>Índice Construya|39539</v>
      </c>
      <c r="B446" s="4" t="s">
        <v>21</v>
      </c>
      <c r="C446" s="6">
        <v>39539</v>
      </c>
      <c r="D446" s="5">
        <v>104.13793103448276</v>
      </c>
    </row>
    <row r="447" spans="1:4" x14ac:dyDescent="0.2">
      <c r="A447" s="1" t="str">
        <f t="shared" si="15"/>
        <v>Índice Construya|39569</v>
      </c>
      <c r="B447" s="4" t="s">
        <v>21</v>
      </c>
      <c r="C447" s="6">
        <v>39569</v>
      </c>
      <c r="D447" s="5">
        <v>100.3793103448276</v>
      </c>
    </row>
    <row r="448" spans="1:4" x14ac:dyDescent="0.2">
      <c r="A448" s="1" t="str">
        <f t="shared" si="15"/>
        <v>Índice Construya|39600</v>
      </c>
      <c r="B448" s="4" t="s">
        <v>21</v>
      </c>
      <c r="C448" s="6">
        <v>39600</v>
      </c>
      <c r="D448" s="5">
        <v>95.551724137931046</v>
      </c>
    </row>
    <row r="449" spans="1:4" x14ac:dyDescent="0.2">
      <c r="A449" s="1" t="str">
        <f t="shared" si="15"/>
        <v>Índice Construya|39630</v>
      </c>
      <c r="B449" s="4" t="s">
        <v>21</v>
      </c>
      <c r="C449" s="6">
        <v>39630</v>
      </c>
      <c r="D449" s="5">
        <v>114.06896551724138</v>
      </c>
    </row>
    <row r="450" spans="1:4" x14ac:dyDescent="0.2">
      <c r="A450" s="1" t="str">
        <f t="shared" si="15"/>
        <v>Índice Construya|39661</v>
      </c>
      <c r="B450" s="4" t="s">
        <v>21</v>
      </c>
      <c r="C450" s="6">
        <v>39661</v>
      </c>
      <c r="D450" s="5">
        <v>104.68965517241381</v>
      </c>
    </row>
    <row r="451" spans="1:4" x14ac:dyDescent="0.2">
      <c r="A451" s="1" t="str">
        <f t="shared" si="15"/>
        <v>Índice Construya|39692</v>
      </c>
      <c r="B451" s="4" t="s">
        <v>21</v>
      </c>
      <c r="C451" s="6">
        <v>39692</v>
      </c>
      <c r="D451" s="5">
        <v>98.896551724137936</v>
      </c>
    </row>
    <row r="452" spans="1:4" x14ac:dyDescent="0.2">
      <c r="A452" s="1" t="str">
        <f t="shared" si="15"/>
        <v>Índice Construya|39722</v>
      </c>
      <c r="B452" s="4" t="s">
        <v>21</v>
      </c>
      <c r="C452" s="6">
        <v>39722</v>
      </c>
      <c r="D452" s="5">
        <v>98.34482758620689</v>
      </c>
    </row>
    <row r="453" spans="1:4" x14ac:dyDescent="0.2">
      <c r="A453" s="1" t="str">
        <f t="shared" si="15"/>
        <v>Índice Construya|39753</v>
      </c>
      <c r="B453" s="4" t="s">
        <v>21</v>
      </c>
      <c r="C453" s="6">
        <v>39753</v>
      </c>
      <c r="D453" s="5">
        <v>90.206896551724157</v>
      </c>
    </row>
    <row r="454" spans="1:4" x14ac:dyDescent="0.2">
      <c r="A454" s="1" t="str">
        <f t="shared" si="15"/>
        <v>Índice Construya|39783</v>
      </c>
      <c r="B454" s="4" t="s">
        <v>21</v>
      </c>
      <c r="C454" s="6">
        <v>39783</v>
      </c>
      <c r="D454" s="5">
        <v>77.862068965517238</v>
      </c>
    </row>
    <row r="455" spans="1:4" x14ac:dyDescent="0.2">
      <c r="A455" s="1" t="str">
        <f t="shared" si="15"/>
        <v>Índice Construya|39814</v>
      </c>
      <c r="B455" s="4" t="s">
        <v>21</v>
      </c>
      <c r="C455" s="6">
        <v>39814</v>
      </c>
      <c r="D455" s="5">
        <v>80.137931034482762</v>
      </c>
    </row>
    <row r="456" spans="1:4" x14ac:dyDescent="0.2">
      <c r="A456" s="1" t="str">
        <f t="shared" si="15"/>
        <v>Índice Construya|39845</v>
      </c>
      <c r="B456" s="4" t="s">
        <v>21</v>
      </c>
      <c r="C456" s="6">
        <v>39845</v>
      </c>
      <c r="D456" s="5">
        <v>79.137931034482762</v>
      </c>
    </row>
    <row r="457" spans="1:4" x14ac:dyDescent="0.2">
      <c r="A457" s="1" t="str">
        <f t="shared" si="15"/>
        <v>Índice Construya|39873</v>
      </c>
      <c r="B457" s="4" t="s">
        <v>21</v>
      </c>
      <c r="C457" s="6">
        <v>39873</v>
      </c>
      <c r="D457" s="5">
        <v>81.827586206896555</v>
      </c>
    </row>
    <row r="458" spans="1:4" x14ac:dyDescent="0.2">
      <c r="A458" s="1" t="str">
        <f t="shared" si="15"/>
        <v>Índice Construya|39904</v>
      </c>
      <c r="B458" s="4" t="s">
        <v>21</v>
      </c>
      <c r="C458" s="6">
        <v>39904</v>
      </c>
      <c r="D458" s="5">
        <v>91.620689655172413</v>
      </c>
    </row>
    <row r="459" spans="1:4" x14ac:dyDescent="0.2">
      <c r="A459" s="1" t="str">
        <f t="shared" si="15"/>
        <v>Índice Construya|39934</v>
      </c>
      <c r="B459" s="4" t="s">
        <v>21</v>
      </c>
      <c r="C459" s="6">
        <v>39934</v>
      </c>
      <c r="D459" s="5">
        <v>88.482758620689665</v>
      </c>
    </row>
    <row r="460" spans="1:4" x14ac:dyDescent="0.2">
      <c r="A460" s="1" t="str">
        <f t="shared" si="15"/>
        <v>Índice Construya|39965</v>
      </c>
      <c r="B460" s="4" t="s">
        <v>21</v>
      </c>
      <c r="C460" s="6">
        <v>39965</v>
      </c>
      <c r="D460" s="5">
        <v>88.34482758620689</v>
      </c>
    </row>
    <row r="461" spans="1:4" x14ac:dyDescent="0.2">
      <c r="A461" s="1" t="str">
        <f t="shared" si="15"/>
        <v>Índice Construya|39995</v>
      </c>
      <c r="B461" s="4" t="s">
        <v>21</v>
      </c>
      <c r="C461" s="6">
        <v>39995</v>
      </c>
      <c r="D461" s="5">
        <v>98.310344827586221</v>
      </c>
    </row>
    <row r="462" spans="1:4" x14ac:dyDescent="0.2">
      <c r="A462" s="1" t="str">
        <f t="shared" si="15"/>
        <v>Índice Construya|40026</v>
      </c>
      <c r="B462" s="4" t="s">
        <v>21</v>
      </c>
      <c r="C462" s="6">
        <v>40026</v>
      </c>
      <c r="D462" s="5">
        <v>93.931034482758605</v>
      </c>
    </row>
    <row r="463" spans="1:4" x14ac:dyDescent="0.2">
      <c r="A463" s="1" t="str">
        <f t="shared" si="15"/>
        <v>Índice Construya|40057</v>
      </c>
      <c r="B463" s="4" t="s">
        <v>21</v>
      </c>
      <c r="C463" s="6">
        <v>40057</v>
      </c>
      <c r="D463" s="5">
        <v>89.620689655172399</v>
      </c>
    </row>
    <row r="464" spans="1:4" x14ac:dyDescent="0.2">
      <c r="A464" s="1" t="str">
        <f t="shared" si="15"/>
        <v>Índice Construya|40087</v>
      </c>
      <c r="B464" s="4" t="s">
        <v>21</v>
      </c>
      <c r="C464" s="6">
        <v>40087</v>
      </c>
      <c r="D464" s="5">
        <v>89.206896551724142</v>
      </c>
    </row>
    <row r="465" spans="1:4" x14ac:dyDescent="0.2">
      <c r="A465" s="1" t="str">
        <f t="shared" si="15"/>
        <v>Índice Construya|40118</v>
      </c>
      <c r="B465" s="4" t="s">
        <v>21</v>
      </c>
      <c r="C465" s="6">
        <v>40118</v>
      </c>
      <c r="D465" s="5">
        <v>87.793103448275858</v>
      </c>
    </row>
    <row r="466" spans="1:4" x14ac:dyDescent="0.2">
      <c r="A466" s="1" t="str">
        <f t="shared" si="15"/>
        <v>Índice Construya|40148</v>
      </c>
      <c r="B466" s="4" t="s">
        <v>21</v>
      </c>
      <c r="C466" s="6">
        <v>40148</v>
      </c>
      <c r="D466" s="5">
        <v>89.689655172413808</v>
      </c>
    </row>
    <row r="467" spans="1:4" x14ac:dyDescent="0.2">
      <c r="A467" s="1" t="str">
        <f t="shared" si="15"/>
        <v>Índice Construya|40179</v>
      </c>
      <c r="B467" s="4" t="s">
        <v>21</v>
      </c>
      <c r="C467" s="6">
        <v>40179</v>
      </c>
      <c r="D467" s="5">
        <v>89.620689655172399</v>
      </c>
    </row>
    <row r="468" spans="1:4" x14ac:dyDescent="0.2">
      <c r="A468" s="1" t="str">
        <f t="shared" si="15"/>
        <v>Índice Construya|40210</v>
      </c>
      <c r="B468" s="4" t="s">
        <v>21</v>
      </c>
      <c r="C468" s="6">
        <v>40210</v>
      </c>
      <c r="D468" s="5">
        <v>89.65517241379311</v>
      </c>
    </row>
    <row r="469" spans="1:4" x14ac:dyDescent="0.2">
      <c r="A469" s="1" t="str">
        <f t="shared" si="15"/>
        <v>Índice Construya|40238</v>
      </c>
      <c r="B469" s="4" t="s">
        <v>21</v>
      </c>
      <c r="C469" s="6">
        <v>40238</v>
      </c>
      <c r="D469" s="5">
        <v>97.58620689655173</v>
      </c>
    </row>
    <row r="470" spans="1:4" x14ac:dyDescent="0.2">
      <c r="A470" s="1" t="str">
        <f t="shared" si="15"/>
        <v>Índice Construya|40269</v>
      </c>
      <c r="B470" s="4" t="s">
        <v>21</v>
      </c>
      <c r="C470" s="6">
        <v>40269</v>
      </c>
      <c r="D470" s="5">
        <v>104.68965517241381</v>
      </c>
    </row>
    <row r="471" spans="1:4" x14ac:dyDescent="0.2">
      <c r="A471" s="1" t="str">
        <f t="shared" si="15"/>
        <v>Índice Construya|40299</v>
      </c>
      <c r="B471" s="4" t="s">
        <v>21</v>
      </c>
      <c r="C471" s="6">
        <v>40299</v>
      </c>
      <c r="D471" s="5">
        <v>102.41379310344827</v>
      </c>
    </row>
    <row r="472" spans="1:4" x14ac:dyDescent="0.2">
      <c r="A472" s="1" t="str">
        <f t="shared" si="15"/>
        <v>Índice Construya|40330</v>
      </c>
      <c r="B472" s="4" t="s">
        <v>21</v>
      </c>
      <c r="C472" s="6">
        <v>40330</v>
      </c>
      <c r="D472" s="5">
        <v>101.17241379310343</v>
      </c>
    </row>
    <row r="473" spans="1:4" x14ac:dyDescent="0.2">
      <c r="A473" s="1" t="str">
        <f t="shared" si="15"/>
        <v>Índice Construya|40360</v>
      </c>
      <c r="B473" s="4" t="s">
        <v>21</v>
      </c>
      <c r="C473" s="6">
        <v>40360</v>
      </c>
      <c r="D473" s="5">
        <v>104.3448275862069</v>
      </c>
    </row>
    <row r="474" spans="1:4" x14ac:dyDescent="0.2">
      <c r="A474" s="1" t="str">
        <f t="shared" si="15"/>
        <v>Índice Construya|40391</v>
      </c>
      <c r="B474" s="4" t="s">
        <v>21</v>
      </c>
      <c r="C474" s="6">
        <v>40391</v>
      </c>
      <c r="D474" s="5">
        <v>102.79310344827587</v>
      </c>
    </row>
    <row r="475" spans="1:4" x14ac:dyDescent="0.2">
      <c r="A475" s="1" t="str">
        <f t="shared" si="15"/>
        <v>Índice Construya|40422</v>
      </c>
      <c r="B475" s="4" t="s">
        <v>21</v>
      </c>
      <c r="C475" s="6">
        <v>40422</v>
      </c>
      <c r="D475" s="5">
        <v>96.551724137931032</v>
      </c>
    </row>
    <row r="476" spans="1:4" x14ac:dyDescent="0.2">
      <c r="A476" s="1" t="str">
        <f t="shared" si="15"/>
        <v>Índice Construya|40452</v>
      </c>
      <c r="B476" s="4" t="s">
        <v>21</v>
      </c>
      <c r="C476" s="6">
        <v>40452</v>
      </c>
      <c r="D476" s="5">
        <v>103.13793103448278</v>
      </c>
    </row>
    <row r="477" spans="1:4" x14ac:dyDescent="0.2">
      <c r="A477" s="1" t="str">
        <f t="shared" si="15"/>
        <v>Índice Construya|40483</v>
      </c>
      <c r="B477" s="4" t="s">
        <v>21</v>
      </c>
      <c r="C477" s="6">
        <v>40483</v>
      </c>
      <c r="D477" s="5">
        <v>104.51724137931036</v>
      </c>
    </row>
    <row r="478" spans="1:4" x14ac:dyDescent="0.2">
      <c r="A478" s="1" t="str">
        <f t="shared" si="15"/>
        <v>Índice Construya|40513</v>
      </c>
      <c r="B478" s="4" t="s">
        <v>21</v>
      </c>
      <c r="C478" s="6">
        <v>40513</v>
      </c>
      <c r="D478" s="5">
        <v>102.41379310344827</v>
      </c>
    </row>
    <row r="479" spans="1:4" x14ac:dyDescent="0.2">
      <c r="A479" s="1" t="str">
        <f t="shared" si="15"/>
        <v>Índice Construya|40544</v>
      </c>
      <c r="B479" s="4" t="s">
        <v>21</v>
      </c>
      <c r="C479" s="6">
        <v>40544</v>
      </c>
      <c r="D479" s="5">
        <v>101.51724137931033</v>
      </c>
    </row>
    <row r="480" spans="1:4" x14ac:dyDescent="0.2">
      <c r="A480" s="1" t="str">
        <f t="shared" si="15"/>
        <v>Índice Construya|40575</v>
      </c>
      <c r="B480" s="4" t="s">
        <v>21</v>
      </c>
      <c r="C480" s="6">
        <v>40575</v>
      </c>
      <c r="D480" s="5">
        <v>102.48275862068965</v>
      </c>
    </row>
    <row r="481" spans="1:4" x14ac:dyDescent="0.2">
      <c r="A481" s="1" t="str">
        <f t="shared" si="15"/>
        <v>Índice Construya|40603</v>
      </c>
      <c r="B481" s="4" t="s">
        <v>21</v>
      </c>
      <c r="C481" s="6">
        <v>40603</v>
      </c>
      <c r="D481" s="5">
        <v>113.27586206896552</v>
      </c>
    </row>
    <row r="482" spans="1:4" x14ac:dyDescent="0.2">
      <c r="A482" s="1" t="str">
        <f t="shared" si="15"/>
        <v>Índice Construya|40634</v>
      </c>
      <c r="B482" s="4" t="s">
        <v>21</v>
      </c>
      <c r="C482" s="6">
        <v>40634</v>
      </c>
      <c r="D482" s="5">
        <v>116.58620689655173</v>
      </c>
    </row>
    <row r="483" spans="1:4" x14ac:dyDescent="0.2">
      <c r="A483" s="1" t="str">
        <f t="shared" si="15"/>
        <v>Índice Construya|40664</v>
      </c>
      <c r="B483" s="4" t="s">
        <v>21</v>
      </c>
      <c r="C483" s="6">
        <v>40664</v>
      </c>
      <c r="D483" s="5">
        <v>110.82758620689654</v>
      </c>
    </row>
    <row r="484" spans="1:4" x14ac:dyDescent="0.2">
      <c r="A484" s="1" t="str">
        <f t="shared" si="15"/>
        <v>Índice Construya|40695</v>
      </c>
      <c r="B484" s="4" t="s">
        <v>21</v>
      </c>
      <c r="C484" s="6">
        <v>40695</v>
      </c>
      <c r="D484" s="5">
        <v>107.62068965517243</v>
      </c>
    </row>
    <row r="485" spans="1:4" x14ac:dyDescent="0.2">
      <c r="A485" s="1" t="str">
        <f t="shared" si="15"/>
        <v>Índice Construya|40725</v>
      </c>
      <c r="B485" s="4" t="s">
        <v>21</v>
      </c>
      <c r="C485" s="6">
        <v>40725</v>
      </c>
      <c r="D485" s="5">
        <v>112.65517241379311</v>
      </c>
    </row>
    <row r="486" spans="1:4" x14ac:dyDescent="0.2">
      <c r="A486" s="1" t="str">
        <f t="shared" si="15"/>
        <v>Índice Construya|40756</v>
      </c>
      <c r="B486" s="4" t="s">
        <v>21</v>
      </c>
      <c r="C486" s="6">
        <v>40756</v>
      </c>
      <c r="D486" s="5">
        <v>110.68965517241379</v>
      </c>
    </row>
    <row r="487" spans="1:4" x14ac:dyDescent="0.2">
      <c r="A487" s="1" t="str">
        <f t="shared" si="15"/>
        <v>Índice Construya|40787</v>
      </c>
      <c r="B487" s="4" t="s">
        <v>21</v>
      </c>
      <c r="C487" s="6">
        <v>40787</v>
      </c>
      <c r="D487" s="5">
        <v>112.93103448275862</v>
      </c>
    </row>
    <row r="488" spans="1:4" x14ac:dyDescent="0.2">
      <c r="A488" s="1" t="str">
        <f t="shared" si="15"/>
        <v>Índice Construya|40817</v>
      </c>
      <c r="B488" s="4" t="s">
        <v>21</v>
      </c>
      <c r="C488" s="6">
        <v>40817</v>
      </c>
      <c r="D488" s="5">
        <v>115.89655172413794</v>
      </c>
    </row>
    <row r="489" spans="1:4" x14ac:dyDescent="0.2">
      <c r="A489" s="1" t="str">
        <f t="shared" si="15"/>
        <v>Índice Construya|40848</v>
      </c>
      <c r="B489" s="4" t="s">
        <v>21</v>
      </c>
      <c r="C489" s="6">
        <v>40848</v>
      </c>
      <c r="D489" s="5">
        <v>108.79310344827586</v>
      </c>
    </row>
    <row r="490" spans="1:4" x14ac:dyDescent="0.2">
      <c r="A490" s="1" t="str">
        <f t="shared" si="15"/>
        <v>Índice Construya|40878</v>
      </c>
      <c r="B490" s="4" t="s">
        <v>21</v>
      </c>
      <c r="C490" s="6">
        <v>40878</v>
      </c>
      <c r="D490" s="5">
        <v>109.79310344827584</v>
      </c>
    </row>
    <row r="491" spans="1:4" x14ac:dyDescent="0.2">
      <c r="A491" s="1" t="str">
        <f t="shared" si="15"/>
        <v>Índice Construya|40909</v>
      </c>
      <c r="B491" s="4" t="s">
        <v>21</v>
      </c>
      <c r="C491" s="6">
        <v>40909</v>
      </c>
      <c r="D491" s="5">
        <v>99.827586206896555</v>
      </c>
    </row>
    <row r="492" spans="1:4" x14ac:dyDescent="0.2">
      <c r="A492" s="1" t="str">
        <f t="shared" si="15"/>
        <v>Índice Construya|40940</v>
      </c>
      <c r="B492" s="4" t="s">
        <v>21</v>
      </c>
      <c r="C492" s="6">
        <v>40940</v>
      </c>
      <c r="D492" s="5">
        <v>103.93103448275861</v>
      </c>
    </row>
    <row r="493" spans="1:4" x14ac:dyDescent="0.2">
      <c r="A493" s="1" t="str">
        <f t="shared" si="15"/>
        <v>Índice Construya|40969</v>
      </c>
      <c r="B493" s="4" t="s">
        <v>21</v>
      </c>
      <c r="C493" s="6">
        <v>40969</v>
      </c>
      <c r="D493" s="5">
        <v>110.55172413793105</v>
      </c>
    </row>
    <row r="494" spans="1:4" x14ac:dyDescent="0.2">
      <c r="A494" s="1" t="str">
        <f t="shared" si="15"/>
        <v>Índice Construya|41000</v>
      </c>
      <c r="B494" s="4" t="s">
        <v>21</v>
      </c>
      <c r="C494" s="6">
        <v>41000</v>
      </c>
      <c r="D494" s="5">
        <v>117.62068965517241</v>
      </c>
    </row>
    <row r="495" spans="1:4" x14ac:dyDescent="0.2">
      <c r="A495" s="1" t="str">
        <f t="shared" si="15"/>
        <v>Índice Construya|41030</v>
      </c>
      <c r="B495" s="4" t="s">
        <v>21</v>
      </c>
      <c r="C495" s="6">
        <v>41030</v>
      </c>
      <c r="D495" s="5">
        <v>110.41379310344827</v>
      </c>
    </row>
    <row r="496" spans="1:4" x14ac:dyDescent="0.2">
      <c r="A496" s="1" t="str">
        <f t="shared" si="15"/>
        <v>Índice Construya|41061</v>
      </c>
      <c r="B496" s="4" t="s">
        <v>21</v>
      </c>
      <c r="C496" s="6">
        <v>41061</v>
      </c>
      <c r="D496" s="5">
        <v>113.20689655172414</v>
      </c>
    </row>
    <row r="497" spans="1:4" x14ac:dyDescent="0.2">
      <c r="A497" s="1" t="str">
        <f t="shared" si="15"/>
        <v>Índice Construya|41091</v>
      </c>
      <c r="B497" s="4" t="s">
        <v>21</v>
      </c>
      <c r="C497" s="6">
        <v>41091</v>
      </c>
      <c r="D497" s="5">
        <v>118.62068965517241</v>
      </c>
    </row>
    <row r="498" spans="1:4" x14ac:dyDescent="0.2">
      <c r="A498" s="1" t="str">
        <f t="shared" si="15"/>
        <v>Índice Construya|41122</v>
      </c>
      <c r="B498" s="4" t="s">
        <v>21</v>
      </c>
      <c r="C498" s="6">
        <v>41122</v>
      </c>
      <c r="D498" s="5">
        <v>104.72413793103448</v>
      </c>
    </row>
    <row r="499" spans="1:4" x14ac:dyDescent="0.2">
      <c r="A499" s="1" t="str">
        <f t="shared" si="15"/>
        <v>Índice Construya|41153</v>
      </c>
      <c r="B499" s="4" t="s">
        <v>21</v>
      </c>
      <c r="C499" s="6">
        <v>41153</v>
      </c>
      <c r="D499" s="5">
        <v>109.00000000000001</v>
      </c>
    </row>
    <row r="500" spans="1:4" x14ac:dyDescent="0.2">
      <c r="A500" s="1" t="str">
        <f t="shared" si="15"/>
        <v>Índice Construya|41183</v>
      </c>
      <c r="B500" s="4" t="s">
        <v>21</v>
      </c>
      <c r="C500" s="6">
        <v>41183</v>
      </c>
      <c r="D500" s="5">
        <v>108.20689655172414</v>
      </c>
    </row>
    <row r="501" spans="1:4" x14ac:dyDescent="0.2">
      <c r="A501" s="1" t="str">
        <f t="shared" si="15"/>
        <v>Índice Construya|41214</v>
      </c>
      <c r="B501" s="4" t="s">
        <v>21</v>
      </c>
      <c r="C501" s="6">
        <v>41214</v>
      </c>
      <c r="D501" s="5">
        <v>105.06896551724138</v>
      </c>
    </row>
    <row r="502" spans="1:4" x14ac:dyDescent="0.2">
      <c r="A502" s="1" t="str">
        <f t="shared" si="15"/>
        <v>Índice Construya|41244</v>
      </c>
      <c r="B502" s="4" t="s">
        <v>21</v>
      </c>
      <c r="C502" s="6">
        <v>41244</v>
      </c>
      <c r="D502" s="5">
        <v>107.37931034482757</v>
      </c>
    </row>
    <row r="503" spans="1:4" x14ac:dyDescent="0.2">
      <c r="A503" s="1" t="str">
        <f t="shared" si="15"/>
        <v>Índice Construya|41275</v>
      </c>
      <c r="B503" s="4" t="s">
        <v>21</v>
      </c>
      <c r="C503" s="6">
        <v>41275</v>
      </c>
      <c r="D503" s="5">
        <v>104.3448275862069</v>
      </c>
    </row>
    <row r="504" spans="1:4" x14ac:dyDescent="0.2">
      <c r="A504" s="1" t="str">
        <f t="shared" ref="A504:A547" si="16">B504&amp;"|"&amp;C504</f>
        <v>Índice Construya|41306</v>
      </c>
      <c r="B504" s="4" t="s">
        <v>21</v>
      </c>
      <c r="C504" s="6">
        <v>41306</v>
      </c>
      <c r="D504" s="5">
        <v>113.55172413793103</v>
      </c>
    </row>
    <row r="505" spans="1:4" x14ac:dyDescent="0.2">
      <c r="A505" s="1" t="str">
        <f t="shared" si="16"/>
        <v>Índice Construya|41334</v>
      </c>
      <c r="B505" s="4" t="s">
        <v>21</v>
      </c>
      <c r="C505" s="6">
        <v>41334</v>
      </c>
      <c r="D505" s="5">
        <v>111.20689655172414</v>
      </c>
    </row>
    <row r="506" spans="1:4" x14ac:dyDescent="0.2">
      <c r="A506" s="1" t="str">
        <f t="shared" si="16"/>
        <v>Índice Construya|41365</v>
      </c>
      <c r="B506" s="4" t="s">
        <v>21</v>
      </c>
      <c r="C506" s="6">
        <v>41365</v>
      </c>
      <c r="D506" s="5">
        <v>120.24137931034483</v>
      </c>
    </row>
    <row r="507" spans="1:4" x14ac:dyDescent="0.2">
      <c r="A507" s="1" t="str">
        <f t="shared" si="16"/>
        <v>Índice Construya|41395</v>
      </c>
      <c r="B507" s="4" t="s">
        <v>21</v>
      </c>
      <c r="C507" s="6">
        <v>41395</v>
      </c>
      <c r="D507" s="5">
        <v>119.17241379310344</v>
      </c>
    </row>
    <row r="508" spans="1:4" x14ac:dyDescent="0.2">
      <c r="A508" s="1" t="str">
        <f t="shared" si="16"/>
        <v>Índice Construya|41426</v>
      </c>
      <c r="B508" s="4" t="s">
        <v>21</v>
      </c>
      <c r="C508" s="6">
        <v>41426</v>
      </c>
      <c r="D508" s="5">
        <v>126</v>
      </c>
    </row>
    <row r="509" spans="1:4" x14ac:dyDescent="0.2">
      <c r="A509" s="1" t="str">
        <f t="shared" si="16"/>
        <v>Índice Construya|41456</v>
      </c>
      <c r="B509" s="4" t="s">
        <v>21</v>
      </c>
      <c r="C509" s="6">
        <v>41456</v>
      </c>
      <c r="D509" s="5">
        <v>128.93103448275863</v>
      </c>
    </row>
    <row r="510" spans="1:4" x14ac:dyDescent="0.2">
      <c r="A510" s="1" t="str">
        <f t="shared" si="16"/>
        <v>Índice Construya|41487</v>
      </c>
      <c r="B510" s="4" t="s">
        <v>21</v>
      </c>
      <c r="C510" s="6">
        <v>41487</v>
      </c>
      <c r="D510" s="5">
        <v>121.31034482758621</v>
      </c>
    </row>
    <row r="511" spans="1:4" x14ac:dyDescent="0.2">
      <c r="A511" s="1" t="str">
        <f t="shared" si="16"/>
        <v>Índice Construya|41518</v>
      </c>
      <c r="B511" s="4" t="s">
        <v>21</v>
      </c>
      <c r="C511" s="6">
        <v>41518</v>
      </c>
      <c r="D511" s="5">
        <v>120.44827586206897</v>
      </c>
    </row>
    <row r="512" spans="1:4" x14ac:dyDescent="0.2">
      <c r="A512" s="1" t="str">
        <f t="shared" si="16"/>
        <v>Índice Construya|41548</v>
      </c>
      <c r="B512" s="4" t="s">
        <v>21</v>
      </c>
      <c r="C512" s="6">
        <v>41548</v>
      </c>
      <c r="D512" s="5">
        <v>119.34482758620689</v>
      </c>
    </row>
    <row r="513" spans="1:4" x14ac:dyDescent="0.2">
      <c r="A513" s="1" t="str">
        <f t="shared" si="16"/>
        <v>Índice Construya|41579</v>
      </c>
      <c r="B513" s="4" t="s">
        <v>21</v>
      </c>
      <c r="C513" s="6">
        <v>41579</v>
      </c>
      <c r="D513" s="5">
        <v>120.17241379310344</v>
      </c>
    </row>
    <row r="514" spans="1:4" x14ac:dyDescent="0.2">
      <c r="A514" s="1" t="str">
        <f t="shared" si="16"/>
        <v>Índice Construya|41609</v>
      </c>
      <c r="B514" s="4" t="s">
        <v>21</v>
      </c>
      <c r="C514" s="6">
        <v>41609</v>
      </c>
      <c r="D514" s="5">
        <v>110.96551724137932</v>
      </c>
    </row>
    <row r="515" spans="1:4" x14ac:dyDescent="0.2">
      <c r="A515" s="1" t="str">
        <f t="shared" si="16"/>
        <v>Índice Construya|41640</v>
      </c>
      <c r="B515" s="4" t="s">
        <v>21</v>
      </c>
      <c r="C515" s="6">
        <v>41640</v>
      </c>
      <c r="D515" s="5">
        <v>111.13793103448276</v>
      </c>
    </row>
    <row r="516" spans="1:4" x14ac:dyDescent="0.2">
      <c r="A516" s="1" t="str">
        <f t="shared" si="16"/>
        <v>Índice Construya|41671</v>
      </c>
      <c r="B516" s="4" t="s">
        <v>21</v>
      </c>
      <c r="C516" s="6">
        <v>41671</v>
      </c>
      <c r="D516" s="5">
        <v>112.13793103448276</v>
      </c>
    </row>
    <row r="517" spans="1:4" x14ac:dyDescent="0.2">
      <c r="A517" s="1" t="str">
        <f t="shared" si="16"/>
        <v>Índice Construya|41699</v>
      </c>
      <c r="B517" s="4" t="s">
        <v>21</v>
      </c>
      <c r="C517" s="6">
        <v>41699</v>
      </c>
      <c r="D517" s="5">
        <v>120.10344827586206</v>
      </c>
    </row>
    <row r="518" spans="1:4" x14ac:dyDescent="0.2">
      <c r="A518" s="1" t="str">
        <f t="shared" si="16"/>
        <v>Índice Construya|41730</v>
      </c>
      <c r="B518" s="4" t="s">
        <v>21</v>
      </c>
      <c r="C518" s="6">
        <v>41730</v>
      </c>
      <c r="D518" s="5">
        <v>117.86206896551724</v>
      </c>
    </row>
    <row r="519" spans="1:4" x14ac:dyDescent="0.2">
      <c r="A519" s="1" t="str">
        <f t="shared" si="16"/>
        <v>Índice Construya|41760</v>
      </c>
      <c r="B519" s="4" t="s">
        <v>21</v>
      </c>
      <c r="C519" s="6">
        <v>41760</v>
      </c>
      <c r="D519" s="5">
        <v>109.68965517241381</v>
      </c>
    </row>
    <row r="520" spans="1:4" x14ac:dyDescent="0.2">
      <c r="A520" s="1" t="str">
        <f t="shared" si="16"/>
        <v>Índice Construya|41791</v>
      </c>
      <c r="B520" s="4" t="s">
        <v>21</v>
      </c>
      <c r="C520" s="6">
        <v>41791</v>
      </c>
      <c r="D520" s="5">
        <v>109.17241379310346</v>
      </c>
    </row>
    <row r="521" spans="1:4" x14ac:dyDescent="0.2">
      <c r="A521" s="1" t="str">
        <f t="shared" si="16"/>
        <v>Índice Construya|41821</v>
      </c>
      <c r="B521" s="4" t="s">
        <v>21</v>
      </c>
      <c r="C521" s="6">
        <v>41821</v>
      </c>
      <c r="D521" s="5">
        <v>109.68965517241381</v>
      </c>
    </row>
    <row r="522" spans="1:4" x14ac:dyDescent="0.2">
      <c r="A522" s="1" t="str">
        <f t="shared" si="16"/>
        <v>Índice Construya|41852</v>
      </c>
      <c r="B522" s="4" t="s">
        <v>21</v>
      </c>
      <c r="C522" s="6">
        <v>41852</v>
      </c>
      <c r="D522" s="5">
        <v>106.20689655172414</v>
      </c>
    </row>
    <row r="523" spans="1:4" x14ac:dyDescent="0.2">
      <c r="A523" s="1" t="str">
        <f t="shared" si="16"/>
        <v>Índice Construya|41883</v>
      </c>
      <c r="B523" s="4" t="s">
        <v>21</v>
      </c>
      <c r="C523" s="6">
        <v>41883</v>
      </c>
      <c r="D523" s="5">
        <v>108.62068965517241</v>
      </c>
    </row>
    <row r="524" spans="1:4" x14ac:dyDescent="0.2">
      <c r="A524" s="1" t="str">
        <f t="shared" si="16"/>
        <v>Índice Construya|41913</v>
      </c>
      <c r="B524" s="4" t="s">
        <v>21</v>
      </c>
      <c r="C524" s="6">
        <v>41913</v>
      </c>
      <c r="D524" s="5">
        <v>112.51724137931035</v>
      </c>
    </row>
    <row r="525" spans="1:4" x14ac:dyDescent="0.2">
      <c r="A525" s="1" t="str">
        <f t="shared" si="16"/>
        <v>Índice Construya|41944</v>
      </c>
      <c r="B525" s="4" t="s">
        <v>21</v>
      </c>
      <c r="C525" s="6">
        <v>41944</v>
      </c>
      <c r="D525" s="5">
        <v>108.17241379310344</v>
      </c>
    </row>
    <row r="526" spans="1:4" x14ac:dyDescent="0.2">
      <c r="A526" s="1" t="str">
        <f t="shared" si="16"/>
        <v>Índice Construya|41974</v>
      </c>
      <c r="B526" s="4" t="s">
        <v>21</v>
      </c>
      <c r="C526" s="6">
        <v>41974</v>
      </c>
      <c r="D526" s="5">
        <v>106.79310344827586</v>
      </c>
    </row>
    <row r="527" spans="1:4" x14ac:dyDescent="0.2">
      <c r="A527" s="1" t="str">
        <f t="shared" si="16"/>
        <v>Índice Construya|42005</v>
      </c>
      <c r="B527" s="4" t="s">
        <v>21</v>
      </c>
      <c r="C527" s="6">
        <v>42005</v>
      </c>
      <c r="D527" s="5">
        <v>100</v>
      </c>
    </row>
    <row r="528" spans="1:4" x14ac:dyDescent="0.2">
      <c r="A528" s="1" t="str">
        <f t="shared" si="16"/>
        <v>Índice Construya|42036</v>
      </c>
      <c r="B528" s="4" t="s">
        <v>21</v>
      </c>
      <c r="C528" s="6">
        <v>42036</v>
      </c>
      <c r="D528" s="5">
        <v>114.58620689655173</v>
      </c>
    </row>
    <row r="529" spans="1:4" x14ac:dyDescent="0.2">
      <c r="A529" s="1" t="str">
        <f t="shared" si="16"/>
        <v>Índice Construya|42064</v>
      </c>
      <c r="B529" s="4" t="s">
        <v>21</v>
      </c>
      <c r="C529" s="6">
        <v>42064</v>
      </c>
      <c r="D529" s="5">
        <v>114.72413793103448</v>
      </c>
    </row>
    <row r="530" spans="1:4" x14ac:dyDescent="0.2">
      <c r="A530" s="1" t="str">
        <f t="shared" si="16"/>
        <v>Índice Construya|42095</v>
      </c>
      <c r="B530" s="4" t="s">
        <v>21</v>
      </c>
      <c r="C530" s="6">
        <v>42095</v>
      </c>
      <c r="D530" s="5">
        <v>126.13793103448276</v>
      </c>
    </row>
    <row r="531" spans="1:4" x14ac:dyDescent="0.2">
      <c r="A531" s="1" t="str">
        <f t="shared" si="16"/>
        <v>Índice Construya|42125</v>
      </c>
      <c r="B531" s="4" t="s">
        <v>21</v>
      </c>
      <c r="C531" s="6">
        <v>42125</v>
      </c>
      <c r="D531" s="5">
        <v>117.06896551724138</v>
      </c>
    </row>
    <row r="532" spans="1:4" x14ac:dyDescent="0.2">
      <c r="A532" s="1" t="str">
        <f t="shared" si="16"/>
        <v>Índice Construya|42156</v>
      </c>
      <c r="B532" s="4" t="s">
        <v>21</v>
      </c>
      <c r="C532" s="6">
        <v>42156</v>
      </c>
      <c r="D532" s="5">
        <v>121.24137931034483</v>
      </c>
    </row>
    <row r="533" spans="1:4" x14ac:dyDescent="0.2">
      <c r="A533" s="1" t="str">
        <f t="shared" si="16"/>
        <v>Índice Construya|42186</v>
      </c>
      <c r="B533" s="4" t="s">
        <v>21</v>
      </c>
      <c r="C533" s="6">
        <v>42186</v>
      </c>
      <c r="D533" s="5">
        <v>128.55172413793105</v>
      </c>
    </row>
    <row r="534" spans="1:4" x14ac:dyDescent="0.2">
      <c r="A534" s="1" t="str">
        <f t="shared" si="16"/>
        <v>Índice Construya|42217</v>
      </c>
      <c r="B534" s="4" t="s">
        <v>21</v>
      </c>
      <c r="C534" s="6">
        <v>42217</v>
      </c>
      <c r="D534" s="5">
        <v>121.51724137931035</v>
      </c>
    </row>
    <row r="535" spans="1:4" x14ac:dyDescent="0.2">
      <c r="A535" s="1" t="str">
        <f t="shared" si="16"/>
        <v>Índice Construya|42248</v>
      </c>
      <c r="B535" s="4" t="s">
        <v>21</v>
      </c>
      <c r="C535" s="6">
        <v>42248</v>
      </c>
      <c r="D535" s="5">
        <v>125.62068965517241</v>
      </c>
    </row>
    <row r="536" spans="1:4" x14ac:dyDescent="0.2">
      <c r="A536" s="1" t="str">
        <f t="shared" si="16"/>
        <v>Índice Construya|42278</v>
      </c>
      <c r="B536" s="4" t="s">
        <v>21</v>
      </c>
      <c r="C536" s="6">
        <v>42278</v>
      </c>
      <c r="D536" s="5">
        <v>122.24137931034483</v>
      </c>
    </row>
    <row r="537" spans="1:4" x14ac:dyDescent="0.2">
      <c r="A537" s="1" t="str">
        <f t="shared" si="16"/>
        <v>Índice Construya|42309</v>
      </c>
      <c r="B537" s="4" t="s">
        <v>21</v>
      </c>
      <c r="C537" s="6">
        <v>42309</v>
      </c>
      <c r="D537" s="5">
        <v>128.48275862068965</v>
      </c>
    </row>
    <row r="538" spans="1:4" x14ac:dyDescent="0.2">
      <c r="A538" s="1" t="str">
        <f t="shared" si="16"/>
        <v>Índice Construya|42339</v>
      </c>
      <c r="B538" s="4" t="s">
        <v>21</v>
      </c>
      <c r="C538" s="6">
        <v>42339</v>
      </c>
      <c r="D538" s="5">
        <v>124.93103448275862</v>
      </c>
    </row>
    <row r="539" spans="1:4" x14ac:dyDescent="0.2">
      <c r="A539" s="1" t="str">
        <f t="shared" si="16"/>
        <v>Índice Construya|42370</v>
      </c>
      <c r="B539" s="4" t="s">
        <v>21</v>
      </c>
      <c r="C539" s="6">
        <v>42370</v>
      </c>
      <c r="D539" s="5">
        <v>107.58620689655173</v>
      </c>
    </row>
    <row r="540" spans="1:4" x14ac:dyDescent="0.2">
      <c r="A540" s="1" t="str">
        <f t="shared" si="16"/>
        <v>Índice Construya|42401</v>
      </c>
      <c r="B540" s="4" t="s">
        <v>21</v>
      </c>
      <c r="C540" s="6">
        <v>42401</v>
      </c>
      <c r="D540" s="5">
        <v>105</v>
      </c>
    </row>
    <row r="541" spans="1:4" x14ac:dyDescent="0.2">
      <c r="A541" s="1" t="str">
        <f t="shared" si="16"/>
        <v>Índice Construya|42430</v>
      </c>
      <c r="B541" s="4" t="s">
        <v>21</v>
      </c>
      <c r="C541" s="6">
        <v>42430</v>
      </c>
      <c r="D541" s="5">
        <v>99.310344827586206</v>
      </c>
    </row>
    <row r="542" spans="1:4" x14ac:dyDescent="0.2">
      <c r="A542" s="1" t="str">
        <f t="shared" si="16"/>
        <v>Índice Construya|42461</v>
      </c>
      <c r="B542" s="4" t="s">
        <v>21</v>
      </c>
      <c r="C542" s="6">
        <v>42461</v>
      </c>
      <c r="D542" s="5">
        <v>93.862068965517238</v>
      </c>
    </row>
    <row r="543" spans="1:4" x14ac:dyDescent="0.2">
      <c r="A543" s="1" t="str">
        <f t="shared" si="16"/>
        <v>Índice Construya|42491</v>
      </c>
      <c r="B543" s="4" t="s">
        <v>21</v>
      </c>
      <c r="C543" s="6">
        <v>42491</v>
      </c>
      <c r="D543" s="5">
        <v>96.551724137931032</v>
      </c>
    </row>
    <row r="544" spans="1:4" x14ac:dyDescent="0.2">
      <c r="A544" s="1" t="str">
        <f t="shared" si="16"/>
        <v>Índice Construya|42522</v>
      </c>
      <c r="B544" s="4" t="s">
        <v>21</v>
      </c>
      <c r="C544" s="6">
        <v>42522</v>
      </c>
      <c r="D544" s="5">
        <v>100.79310344827586</v>
      </c>
    </row>
    <row r="545" spans="1:4" x14ac:dyDescent="0.2">
      <c r="A545" s="1" t="str">
        <f t="shared" si="16"/>
        <v>Índice Construya|42552</v>
      </c>
      <c r="B545" s="4" t="s">
        <v>21</v>
      </c>
      <c r="C545" s="6">
        <v>42552</v>
      </c>
      <c r="D545" s="5">
        <v>106.44827586206897</v>
      </c>
    </row>
    <row r="546" spans="1:4" x14ac:dyDescent="0.2">
      <c r="A546" s="1" t="str">
        <f t="shared" si="16"/>
        <v>Índice Construya|42583</v>
      </c>
      <c r="B546" s="4" t="s">
        <v>21</v>
      </c>
      <c r="C546" s="6">
        <v>42583</v>
      </c>
      <c r="D546" s="5">
        <v>99.551724137931032</v>
      </c>
    </row>
    <row r="547" spans="1:4" x14ac:dyDescent="0.2">
      <c r="A547" s="1" t="str">
        <f t="shared" si="16"/>
        <v>Índice Construya|42614</v>
      </c>
      <c r="B547" s="4" t="s">
        <v>21</v>
      </c>
      <c r="C547" s="6">
        <v>42614</v>
      </c>
      <c r="D547" s="5">
        <v>103.13793103448278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C9ACB"/>
  </sheetPr>
  <dimension ref="A1:P78"/>
  <sheetViews>
    <sheetView showGridLines="0" showRowColHeaders="0" zoomScale="90" zoomScaleNormal="90" workbookViewId="0"/>
  </sheetViews>
  <sheetFormatPr baseColWidth="10" defaultColWidth="0" defaultRowHeight="15" zeroHeight="1" x14ac:dyDescent="0.25"/>
  <cols>
    <col min="1" max="1" width="2.42578125" style="186" customWidth="1"/>
    <col min="2" max="2" width="2.42578125" style="38" customWidth="1"/>
    <col min="3" max="3" width="38.85546875" style="127" customWidth="1"/>
    <col min="4" max="4" width="19.85546875" customWidth="1"/>
    <col min="5" max="5" width="11.42578125" customWidth="1"/>
    <col min="6" max="6" width="15.140625" style="39" customWidth="1"/>
    <col min="7" max="7" width="11.42578125" style="39" customWidth="1"/>
    <col min="8" max="8" width="4" style="40" customWidth="1"/>
    <col min="9" max="9" width="11.42578125" customWidth="1"/>
    <col min="10" max="10" width="15.140625" style="39" customWidth="1"/>
    <col min="11" max="11" width="11.42578125" style="39" customWidth="1"/>
    <col min="12" max="12" width="2.28515625" bestFit="1" customWidth="1"/>
    <col min="13" max="14" width="10.85546875" style="41" hidden="1" customWidth="1"/>
    <col min="15" max="15" width="15.140625" hidden="1" customWidth="1"/>
    <col min="16" max="16" width="2.42578125" style="186" customWidth="1"/>
    <col min="17" max="16384" width="11.42578125" hidden="1"/>
  </cols>
  <sheetData>
    <row r="1" spans="1:16" s="186" customFormat="1" ht="8.25" customHeight="1" x14ac:dyDescent="0.25">
      <c r="C1" s="187"/>
      <c r="F1" s="188"/>
      <c r="G1" s="188"/>
      <c r="H1" s="189"/>
      <c r="J1" s="188"/>
      <c r="K1" s="188"/>
      <c r="M1" s="190"/>
      <c r="N1" s="190"/>
    </row>
    <row r="2" spans="1:16" ht="8.25" customHeight="1" x14ac:dyDescent="0.25">
      <c r="B2" s="147"/>
      <c r="C2" s="148"/>
      <c r="D2" s="149"/>
      <c r="E2" s="149"/>
      <c r="F2" s="150"/>
      <c r="G2" s="150"/>
      <c r="H2" s="151"/>
      <c r="I2" s="149"/>
      <c r="J2" s="150"/>
      <c r="K2" s="150"/>
      <c r="L2" s="152"/>
    </row>
    <row r="3" spans="1:16" s="124" customFormat="1" ht="15.75" customHeight="1" x14ac:dyDescent="0.2">
      <c r="A3" s="191"/>
      <c r="B3" s="153"/>
      <c r="C3" s="154" t="s">
        <v>27</v>
      </c>
      <c r="D3" s="125"/>
      <c r="E3" s="125"/>
      <c r="F3" s="155"/>
      <c r="G3" s="155"/>
      <c r="H3" s="156"/>
      <c r="I3" s="125"/>
      <c r="J3" s="155"/>
      <c r="K3" s="155"/>
      <c r="L3" s="157"/>
      <c r="M3" s="125"/>
      <c r="N3" s="125"/>
      <c r="P3" s="191"/>
    </row>
    <row r="4" spans="1:16" ht="8.25" customHeight="1" x14ac:dyDescent="0.25">
      <c r="B4" s="158"/>
      <c r="C4" s="159"/>
      <c r="D4" s="41"/>
      <c r="E4" s="41"/>
      <c r="F4" s="160"/>
      <c r="G4" s="160"/>
      <c r="H4" s="161"/>
      <c r="I4" s="41"/>
      <c r="J4" s="160"/>
      <c r="K4" s="160"/>
      <c r="L4" s="162"/>
    </row>
    <row r="5" spans="1:16" ht="57.75" customHeight="1" x14ac:dyDescent="0.25">
      <c r="B5" s="158"/>
      <c r="C5" s="128"/>
      <c r="D5" s="121"/>
      <c r="E5" s="121"/>
      <c r="F5" s="122"/>
      <c r="G5" s="122"/>
      <c r="H5" s="123"/>
      <c r="I5" s="118"/>
      <c r="J5" s="119"/>
      <c r="K5" s="120"/>
      <c r="L5" s="162"/>
    </row>
    <row r="6" spans="1:16" x14ac:dyDescent="0.25">
      <c r="B6" s="158"/>
      <c r="C6" s="159"/>
      <c r="D6" s="41"/>
      <c r="E6" s="41"/>
      <c r="F6" s="160"/>
      <c r="G6" s="160"/>
      <c r="H6" s="161"/>
      <c r="I6" s="41"/>
      <c r="J6" s="160"/>
      <c r="K6" s="160"/>
      <c r="L6" s="163"/>
    </row>
    <row r="7" spans="1:16" ht="19.5" customHeight="1" x14ac:dyDescent="0.2">
      <c r="B7" s="158"/>
      <c r="C7" s="218" t="s">
        <v>28</v>
      </c>
      <c r="D7" s="219" t="s">
        <v>10</v>
      </c>
      <c r="E7" s="218" t="s">
        <v>29</v>
      </c>
      <c r="F7" s="218"/>
      <c r="G7" s="218"/>
      <c r="H7" s="218"/>
      <c r="I7" s="218" t="s">
        <v>30</v>
      </c>
      <c r="J7" s="218"/>
      <c r="K7" s="218"/>
      <c r="L7" s="162"/>
      <c r="M7" s="216" t="s">
        <v>31</v>
      </c>
      <c r="N7" s="216" t="s">
        <v>32</v>
      </c>
    </row>
    <row r="8" spans="1:16" ht="19.5" customHeight="1" x14ac:dyDescent="0.2">
      <c r="B8" s="158"/>
      <c r="C8" s="217"/>
      <c r="D8" s="217"/>
      <c r="E8" s="42" t="s">
        <v>16</v>
      </c>
      <c r="F8" s="43" t="s">
        <v>33</v>
      </c>
      <c r="G8" s="217" t="s">
        <v>34</v>
      </c>
      <c r="H8" s="217"/>
      <c r="I8" s="42" t="s">
        <v>16</v>
      </c>
      <c r="J8" s="43">
        <v>2016</v>
      </c>
      <c r="K8" s="43" t="s">
        <v>35</v>
      </c>
      <c r="L8" s="164"/>
      <c r="M8" s="216" t="s">
        <v>36</v>
      </c>
      <c r="N8" s="216" t="s">
        <v>37</v>
      </c>
      <c r="O8" s="44" t="s">
        <v>38</v>
      </c>
    </row>
    <row r="9" spans="1:16" ht="18.75" customHeight="1" x14ac:dyDescent="0.25">
      <c r="B9" s="158"/>
      <c r="C9" s="197" t="s">
        <v>39</v>
      </c>
      <c r="D9" s="198"/>
      <c r="E9" s="198"/>
      <c r="F9" s="198"/>
      <c r="G9" s="198"/>
      <c r="H9" s="198"/>
      <c r="I9" s="198"/>
      <c r="J9" s="198"/>
      <c r="K9" s="199"/>
      <c r="L9" s="165"/>
      <c r="O9" s="44"/>
    </row>
    <row r="10" spans="1:16" ht="18" customHeight="1" x14ac:dyDescent="0.2">
      <c r="B10" s="166"/>
      <c r="C10" s="129" t="s">
        <v>8</v>
      </c>
      <c r="D10" s="213" t="s">
        <v>40</v>
      </c>
      <c r="E10" s="45">
        <v>42583</v>
      </c>
      <c r="F10" s="46">
        <v>5752</v>
      </c>
      <c r="G10" s="47">
        <v>0.12</v>
      </c>
      <c r="H10" s="167" t="str">
        <f t="shared" ref="H10:H15" si="0">IF(G10=0,"­",IF(G10&gt;0,"p","q"))</f>
        <v>p</v>
      </c>
      <c r="I10" s="200" t="s">
        <v>42</v>
      </c>
      <c r="J10" s="46">
        <v>38459</v>
      </c>
      <c r="K10" s="48">
        <v>-1.7999999999999999E-2</v>
      </c>
      <c r="L10" s="164"/>
      <c r="M10" s="145" t="s">
        <v>43</v>
      </c>
      <c r="N10" s="49" t="s">
        <v>41</v>
      </c>
      <c r="O10" s="44" t="s">
        <v>44</v>
      </c>
    </row>
    <row r="11" spans="1:16" ht="18" customHeight="1" x14ac:dyDescent="0.2">
      <c r="B11" s="166"/>
      <c r="C11" s="130" t="s">
        <v>45</v>
      </c>
      <c r="D11" s="213"/>
      <c r="E11" s="45">
        <v>42583</v>
      </c>
      <c r="F11" s="46" t="s">
        <v>46</v>
      </c>
      <c r="G11" s="50">
        <v>0.12</v>
      </c>
      <c r="H11" s="167" t="str">
        <f t="shared" si="0"/>
        <v>p</v>
      </c>
      <c r="I11" s="200"/>
      <c r="J11" s="46"/>
      <c r="K11" s="50">
        <v>0.06</v>
      </c>
      <c r="L11" s="164"/>
      <c r="M11" s="145"/>
      <c r="N11" s="49"/>
      <c r="O11" s="44" t="s">
        <v>44</v>
      </c>
    </row>
    <row r="12" spans="1:16" ht="18" customHeight="1" x14ac:dyDescent="0.2">
      <c r="B12" s="166"/>
      <c r="C12" s="126" t="s">
        <v>9</v>
      </c>
      <c r="D12" s="214"/>
      <c r="E12" s="45">
        <v>42584</v>
      </c>
      <c r="F12" s="51">
        <v>5047</v>
      </c>
      <c r="G12" s="48">
        <v>-7.0999999999999994E-2</v>
      </c>
      <c r="H12" s="167" t="str">
        <f t="shared" si="0"/>
        <v>q</v>
      </c>
      <c r="I12" s="201"/>
      <c r="J12" s="51">
        <v>36992</v>
      </c>
      <c r="K12" s="48">
        <v>-7.5999999999999998E-2</v>
      </c>
      <c r="L12" s="164"/>
      <c r="M12" s="145" t="s">
        <v>43</v>
      </c>
      <c r="N12" s="49" t="s">
        <v>41</v>
      </c>
      <c r="O12" s="44" t="s">
        <v>47</v>
      </c>
    </row>
    <row r="13" spans="1:16" ht="18" customHeight="1" x14ac:dyDescent="0.2">
      <c r="B13" s="166"/>
      <c r="C13" s="131" t="s">
        <v>48</v>
      </c>
      <c r="D13" s="214"/>
      <c r="E13" s="45">
        <v>42583</v>
      </c>
      <c r="F13" s="51" t="s">
        <v>46</v>
      </c>
      <c r="G13" s="50">
        <v>6.7000000000000004E-2</v>
      </c>
      <c r="H13" s="167" t="str">
        <f t="shared" si="0"/>
        <v>p</v>
      </c>
      <c r="I13" s="201"/>
      <c r="J13" s="51"/>
      <c r="K13" s="50">
        <v>6.2E-2</v>
      </c>
      <c r="L13" s="164"/>
      <c r="M13" s="145"/>
      <c r="N13" s="49"/>
      <c r="O13" s="44" t="s">
        <v>47</v>
      </c>
    </row>
    <row r="14" spans="1:16" ht="18" customHeight="1" x14ac:dyDescent="0.2">
      <c r="B14" s="166"/>
      <c r="C14" s="126" t="s">
        <v>49</v>
      </c>
      <c r="D14" s="214"/>
      <c r="E14" s="45">
        <v>42585</v>
      </c>
      <c r="F14" s="51">
        <v>705</v>
      </c>
      <c r="G14" s="98">
        <v>1005</v>
      </c>
      <c r="H14" s="167" t="str">
        <f t="shared" si="0"/>
        <v>p</v>
      </c>
      <c r="I14" s="201"/>
      <c r="J14" s="51">
        <v>1466</v>
      </c>
      <c r="K14" s="98">
        <v>2353</v>
      </c>
      <c r="L14" s="164"/>
      <c r="M14" s="145" t="s">
        <v>43</v>
      </c>
      <c r="N14" s="49" t="s">
        <v>41</v>
      </c>
      <c r="O14" s="44" t="s">
        <v>44</v>
      </c>
    </row>
    <row r="15" spans="1:16" s="58" customFormat="1" ht="18" customHeight="1" x14ac:dyDescent="0.25">
      <c r="A15" s="192"/>
      <c r="B15" s="168"/>
      <c r="C15" s="132" t="s">
        <v>50</v>
      </c>
      <c r="D15" s="52" t="s">
        <v>51</v>
      </c>
      <c r="E15" s="97">
        <v>42617</v>
      </c>
      <c r="F15" s="53">
        <v>356</v>
      </c>
      <c r="G15" s="68">
        <v>-3.9E-2</v>
      </c>
      <c r="H15" s="167" t="str">
        <f t="shared" si="0"/>
        <v>q</v>
      </c>
      <c r="I15" s="54"/>
      <c r="J15" s="55">
        <v>361</v>
      </c>
      <c r="K15" s="143">
        <v>1.6E-2</v>
      </c>
      <c r="L15" s="169"/>
      <c r="M15" s="145" t="s">
        <v>43</v>
      </c>
      <c r="N15" s="49" t="s">
        <v>41</v>
      </c>
      <c r="O15" s="57" t="s">
        <v>52</v>
      </c>
      <c r="P15" s="192"/>
    </row>
    <row r="16" spans="1:16" ht="18.75" customHeight="1" x14ac:dyDescent="0.2">
      <c r="B16" s="166"/>
      <c r="C16" s="197" t="s">
        <v>53</v>
      </c>
      <c r="D16" s="198"/>
      <c r="E16" s="198"/>
      <c r="F16" s="198"/>
      <c r="G16" s="198"/>
      <c r="H16" s="198"/>
      <c r="I16" s="198"/>
      <c r="J16" s="198"/>
      <c r="K16" s="199"/>
      <c r="L16" s="164"/>
      <c r="M16" s="145"/>
      <c r="N16" s="49"/>
      <c r="O16" s="44"/>
    </row>
    <row r="17" spans="1:16" ht="18" customHeight="1" x14ac:dyDescent="0.2">
      <c r="B17" s="166"/>
      <c r="C17" s="133" t="s">
        <v>54</v>
      </c>
      <c r="D17" s="215" t="s">
        <v>40</v>
      </c>
      <c r="E17" s="99">
        <v>42614</v>
      </c>
      <c r="F17" s="100">
        <v>121</v>
      </c>
      <c r="G17" s="101">
        <v>3.2309999999999999</v>
      </c>
      <c r="H17" s="167" t="str">
        <f t="shared" ref="H17:H22" si="1">IF(G17=0,"­",IF(G17&gt;0,"p","q"))</f>
        <v>p</v>
      </c>
      <c r="I17" s="200" t="s">
        <v>42</v>
      </c>
      <c r="J17" s="100">
        <v>1781</v>
      </c>
      <c r="K17" s="107">
        <v>0.77700000000000002</v>
      </c>
      <c r="L17" s="164"/>
      <c r="M17" s="145" t="s">
        <v>43</v>
      </c>
      <c r="N17" s="49" t="s">
        <v>41</v>
      </c>
      <c r="O17" s="44" t="s">
        <v>44</v>
      </c>
    </row>
    <row r="18" spans="1:16" ht="18" customHeight="1" x14ac:dyDescent="0.2">
      <c r="B18" s="166"/>
      <c r="C18" s="126" t="s">
        <v>55</v>
      </c>
      <c r="D18" s="214"/>
      <c r="E18" s="77">
        <v>42584</v>
      </c>
      <c r="F18" s="51">
        <v>1037</v>
      </c>
      <c r="G18" s="59">
        <v>0.14000000000000001</v>
      </c>
      <c r="H18" s="167" t="str">
        <f t="shared" si="1"/>
        <v>p</v>
      </c>
      <c r="I18" s="201"/>
      <c r="J18" s="51">
        <v>7660</v>
      </c>
      <c r="K18" s="59">
        <v>1.4999999999999999E-2</v>
      </c>
      <c r="L18" s="164"/>
      <c r="M18" s="145" t="s">
        <v>43</v>
      </c>
      <c r="N18" s="49" t="s">
        <v>41</v>
      </c>
      <c r="O18" s="44" t="s">
        <v>44</v>
      </c>
    </row>
    <row r="19" spans="1:16" s="58" customFormat="1" ht="18" customHeight="1" x14ac:dyDescent="0.25">
      <c r="A19" s="192"/>
      <c r="B19" s="168"/>
      <c r="C19" s="126" t="s">
        <v>56</v>
      </c>
      <c r="D19" s="214" t="s">
        <v>57</v>
      </c>
      <c r="E19" s="60">
        <v>42583</v>
      </c>
      <c r="F19" s="51" t="s">
        <v>46</v>
      </c>
      <c r="G19" s="61">
        <v>-3.6999999999999998E-2</v>
      </c>
      <c r="H19" s="167" t="str">
        <f t="shared" si="1"/>
        <v>q</v>
      </c>
      <c r="I19" s="201"/>
      <c r="J19" s="51" t="s">
        <v>46</v>
      </c>
      <c r="K19" s="62">
        <v>-0.128</v>
      </c>
      <c r="L19" s="169"/>
      <c r="M19" s="145" t="s">
        <v>43</v>
      </c>
      <c r="N19" s="49" t="s">
        <v>41</v>
      </c>
      <c r="O19" s="44" t="s">
        <v>44</v>
      </c>
      <c r="P19" s="192"/>
    </row>
    <row r="20" spans="1:16" s="58" customFormat="1" ht="18" customHeight="1" x14ac:dyDescent="0.25">
      <c r="A20" s="192"/>
      <c r="B20" s="168"/>
      <c r="C20" s="134" t="s">
        <v>58</v>
      </c>
      <c r="D20" s="214"/>
      <c r="E20" s="60">
        <v>42614</v>
      </c>
      <c r="F20" s="51" t="s">
        <v>46</v>
      </c>
      <c r="G20" s="61">
        <v>-0.17916374678813363</v>
      </c>
      <c r="H20" s="167" t="str">
        <f t="shared" si="1"/>
        <v>q</v>
      </c>
      <c r="I20" s="202"/>
      <c r="J20" s="51" t="s">
        <v>46</v>
      </c>
      <c r="K20" s="62">
        <v>-0.14173059220619799</v>
      </c>
      <c r="L20" s="169"/>
      <c r="M20" s="145" t="s">
        <v>43</v>
      </c>
      <c r="N20" s="49" t="s">
        <v>41</v>
      </c>
      <c r="O20" s="44" t="s">
        <v>44</v>
      </c>
      <c r="P20" s="192"/>
    </row>
    <row r="21" spans="1:16" ht="18" customHeight="1" x14ac:dyDescent="0.2">
      <c r="B21" s="158"/>
      <c r="C21" s="126" t="s">
        <v>59</v>
      </c>
      <c r="D21" s="214"/>
      <c r="E21" s="102" t="s">
        <v>60</v>
      </c>
      <c r="F21" s="51">
        <v>140375</v>
      </c>
      <c r="G21" s="61">
        <v>-4.9000000000000002E-2</v>
      </c>
      <c r="H21" s="167" t="str">
        <f t="shared" si="1"/>
        <v>q</v>
      </c>
      <c r="I21" s="202"/>
      <c r="J21" s="51">
        <v>264167</v>
      </c>
      <c r="K21" s="62">
        <v>-4.2000000000000003E-2</v>
      </c>
      <c r="L21" s="164"/>
      <c r="M21" s="145" t="s">
        <v>43</v>
      </c>
      <c r="N21" s="49" t="s">
        <v>41</v>
      </c>
      <c r="O21" s="44" t="s">
        <v>44</v>
      </c>
    </row>
    <row r="22" spans="1:16" ht="18" customHeight="1" x14ac:dyDescent="0.2">
      <c r="B22" s="158"/>
      <c r="C22" s="135" t="s">
        <v>61</v>
      </c>
      <c r="D22" s="103"/>
      <c r="E22" s="104">
        <v>42583</v>
      </c>
      <c r="F22" s="105">
        <v>5578</v>
      </c>
      <c r="G22" s="106">
        <v>1.2999999999999999E-2</v>
      </c>
      <c r="H22" s="167" t="str">
        <f t="shared" si="1"/>
        <v>p</v>
      </c>
      <c r="I22" s="67"/>
      <c r="J22" s="105">
        <v>38674</v>
      </c>
      <c r="K22" s="108">
        <v>-4.4999999999999998E-2</v>
      </c>
      <c r="L22" s="164"/>
      <c r="M22" s="145" t="s">
        <v>43</v>
      </c>
      <c r="N22" s="49" t="s">
        <v>41</v>
      </c>
      <c r="O22" s="44" t="s">
        <v>44</v>
      </c>
    </row>
    <row r="23" spans="1:16" ht="18.75" customHeight="1" x14ac:dyDescent="0.25">
      <c r="B23" s="158"/>
      <c r="C23" s="197" t="s">
        <v>62</v>
      </c>
      <c r="D23" s="206"/>
      <c r="E23" s="206"/>
      <c r="F23" s="206"/>
      <c r="G23" s="206"/>
      <c r="H23" s="206"/>
      <c r="I23" s="206"/>
      <c r="J23" s="206"/>
      <c r="K23" s="207"/>
      <c r="L23" s="164"/>
      <c r="M23" s="145"/>
      <c r="N23" s="49"/>
      <c r="O23" s="44"/>
    </row>
    <row r="24" spans="1:16" ht="18" customHeight="1" x14ac:dyDescent="0.2">
      <c r="B24" s="158"/>
      <c r="C24" s="133" t="s">
        <v>63</v>
      </c>
      <c r="D24" s="109" t="s">
        <v>57</v>
      </c>
      <c r="E24" s="110">
        <v>42552</v>
      </c>
      <c r="F24" s="100">
        <v>15597</v>
      </c>
      <c r="G24" s="111">
        <v>-8.7999999999999995E-2</v>
      </c>
      <c r="H24" s="167" t="str">
        <f t="shared" ref="H24:H27" si="2">IF(G24=0,"­",IF(G24&gt;0,"p","q"))</f>
        <v>q</v>
      </c>
      <c r="I24" s="112"/>
      <c r="J24" s="100">
        <v>107904</v>
      </c>
      <c r="K24" s="113">
        <v>-6.9000000000000006E-2</v>
      </c>
      <c r="L24" s="164"/>
      <c r="M24" s="145"/>
      <c r="N24" s="49"/>
      <c r="O24" s="44" t="s">
        <v>44</v>
      </c>
    </row>
    <row r="25" spans="1:16" ht="18" customHeight="1" x14ac:dyDescent="0.2">
      <c r="B25" s="158"/>
      <c r="C25" s="126" t="s">
        <v>64</v>
      </c>
      <c r="D25" s="76"/>
      <c r="E25" s="102">
        <v>42552</v>
      </c>
      <c r="F25" s="51">
        <v>3201</v>
      </c>
      <c r="G25" s="61">
        <v>-0.10100000000000001</v>
      </c>
      <c r="H25" s="167" t="str">
        <f t="shared" si="2"/>
        <v>q</v>
      </c>
      <c r="I25" s="114"/>
      <c r="J25" s="51">
        <v>19342</v>
      </c>
      <c r="K25" s="62">
        <v>-7.3999999999999996E-2</v>
      </c>
      <c r="L25" s="164"/>
      <c r="M25" s="145"/>
      <c r="N25" s="49"/>
      <c r="O25" s="44" t="s">
        <v>44</v>
      </c>
    </row>
    <row r="26" spans="1:16" ht="18" customHeight="1" x14ac:dyDescent="0.2">
      <c r="B26" s="158"/>
      <c r="C26" s="126" t="s">
        <v>65</v>
      </c>
      <c r="D26" s="76"/>
      <c r="E26" s="102">
        <v>42614</v>
      </c>
      <c r="F26" s="51">
        <v>69719</v>
      </c>
      <c r="G26" s="69">
        <v>0.05</v>
      </c>
      <c r="H26" s="167" t="str">
        <f t="shared" si="2"/>
        <v>p</v>
      </c>
      <c r="I26" s="114"/>
      <c r="J26" s="51">
        <v>544486</v>
      </c>
      <c r="K26" s="69">
        <v>8.5000000000000006E-2</v>
      </c>
      <c r="L26" s="164"/>
      <c r="M26" s="145"/>
      <c r="N26" s="49"/>
      <c r="O26" s="44" t="s">
        <v>44</v>
      </c>
    </row>
    <row r="27" spans="1:16" ht="18" customHeight="1" x14ac:dyDescent="0.2">
      <c r="B27" s="158"/>
      <c r="C27" s="126" t="s">
        <v>66</v>
      </c>
      <c r="D27" s="76"/>
      <c r="E27" s="102">
        <v>42583</v>
      </c>
      <c r="F27" s="51">
        <v>50845589</v>
      </c>
      <c r="G27" s="61">
        <v>-0.10299999999999999</v>
      </c>
      <c r="H27" s="167" t="str">
        <f t="shared" si="2"/>
        <v>q</v>
      </c>
      <c r="I27" s="114"/>
      <c r="J27" s="51">
        <v>404286128</v>
      </c>
      <c r="K27" s="62">
        <v>-3.4000000000000002E-2</v>
      </c>
      <c r="L27" s="164"/>
      <c r="M27" s="145"/>
      <c r="N27" s="49"/>
      <c r="O27" s="44" t="s">
        <v>44</v>
      </c>
    </row>
    <row r="28" spans="1:16" ht="18" customHeight="1" x14ac:dyDescent="0.2">
      <c r="B28" s="158"/>
      <c r="C28" s="132" t="s">
        <v>67</v>
      </c>
      <c r="D28" s="92" t="s">
        <v>68</v>
      </c>
      <c r="E28" s="65" t="s">
        <v>60</v>
      </c>
      <c r="F28" s="53" t="s">
        <v>46</v>
      </c>
      <c r="G28" s="64">
        <v>9.2999999999999999E-2</v>
      </c>
      <c r="H28" s="167" t="str">
        <f t="shared" ref="H28" si="3">IF(G28=0,"­",IF(G28&gt;0,"p","q"))</f>
        <v>p</v>
      </c>
      <c r="I28" s="115"/>
      <c r="J28" s="53" t="s">
        <v>46</v>
      </c>
      <c r="K28" s="64" t="s">
        <v>46</v>
      </c>
      <c r="L28" s="164"/>
      <c r="M28" s="145"/>
      <c r="N28" s="49"/>
      <c r="O28" s="44" t="s">
        <v>52</v>
      </c>
    </row>
    <row r="29" spans="1:16" ht="18.75" customHeight="1" x14ac:dyDescent="0.2">
      <c r="B29" s="158"/>
      <c r="C29" s="197" t="s">
        <v>69</v>
      </c>
      <c r="D29" s="198"/>
      <c r="E29" s="198"/>
      <c r="F29" s="198"/>
      <c r="G29" s="198"/>
      <c r="H29" s="198"/>
      <c r="I29" s="198"/>
      <c r="J29" s="198"/>
      <c r="K29" s="199"/>
      <c r="L29" s="164"/>
      <c r="M29" s="145"/>
      <c r="N29" s="49"/>
      <c r="O29" s="44"/>
    </row>
    <row r="30" spans="1:16" ht="18" customHeight="1" x14ac:dyDescent="0.2">
      <c r="B30" s="158"/>
      <c r="C30" s="129" t="s">
        <v>70</v>
      </c>
      <c r="D30" s="70"/>
      <c r="E30" s="45">
        <v>42552</v>
      </c>
      <c r="F30" s="71">
        <v>11991</v>
      </c>
      <c r="G30" s="48">
        <v>-7.0999999999999994E-2</v>
      </c>
      <c r="H30" s="167" t="str">
        <f t="shared" ref="H30:H46" si="4">IF(G30=0,"­",IF(G30&gt;0,"p","q"))</f>
        <v>q</v>
      </c>
      <c r="I30" s="208" t="s">
        <v>42</v>
      </c>
      <c r="J30" s="144">
        <v>12940</v>
      </c>
      <c r="K30" s="72">
        <v>-3.3000000000000002E-2</v>
      </c>
      <c r="L30" s="164"/>
      <c r="M30" s="145" t="s">
        <v>43</v>
      </c>
      <c r="N30" s="49" t="s">
        <v>41</v>
      </c>
      <c r="O30" s="44" t="s">
        <v>44</v>
      </c>
    </row>
    <row r="31" spans="1:16" s="58" customFormat="1" ht="18" customHeight="1" x14ac:dyDescent="0.25">
      <c r="A31" s="192"/>
      <c r="B31" s="170"/>
      <c r="C31" s="129" t="s">
        <v>71</v>
      </c>
      <c r="D31" s="70"/>
      <c r="E31" s="45">
        <v>42614</v>
      </c>
      <c r="F31" s="73">
        <v>1.0999999999999999E-2</v>
      </c>
      <c r="G31" s="59">
        <v>0.38900000000000001</v>
      </c>
      <c r="H31" s="167" t="str">
        <f t="shared" si="4"/>
        <v>p</v>
      </c>
      <c r="I31" s="209"/>
      <c r="J31" s="73" t="s">
        <v>46</v>
      </c>
      <c r="K31" s="69">
        <v>0.28000000000000003</v>
      </c>
      <c r="L31" s="169"/>
      <c r="M31" s="145" t="s">
        <v>43</v>
      </c>
      <c r="N31" s="74" t="s">
        <v>41</v>
      </c>
      <c r="O31" s="75" t="s">
        <v>52</v>
      </c>
      <c r="P31" s="192"/>
    </row>
    <row r="32" spans="1:16" ht="18" customHeight="1" x14ac:dyDescent="0.2">
      <c r="B32" s="158"/>
      <c r="C32" s="134" t="s">
        <v>72</v>
      </c>
      <c r="D32" s="76" t="s">
        <v>73</v>
      </c>
      <c r="E32" s="77">
        <v>42614</v>
      </c>
      <c r="F32" s="78">
        <v>15.100736363636367</v>
      </c>
      <c r="G32" s="59">
        <v>0.61243073972113438</v>
      </c>
      <c r="H32" s="171" t="str">
        <f t="shared" si="4"/>
        <v>p</v>
      </c>
      <c r="I32" s="209"/>
      <c r="J32" s="81">
        <v>15.100736363636367</v>
      </c>
      <c r="K32" s="69">
        <v>0.32140362656297516</v>
      </c>
      <c r="L32" s="164"/>
      <c r="M32" s="145" t="s">
        <v>43</v>
      </c>
      <c r="N32" s="49" t="s">
        <v>41</v>
      </c>
      <c r="O32" s="44" t="s">
        <v>47</v>
      </c>
    </row>
    <row r="33" spans="1:16" ht="18" customHeight="1" x14ac:dyDescent="0.2">
      <c r="B33" s="158"/>
      <c r="C33" s="134" t="s">
        <v>74</v>
      </c>
      <c r="D33" s="76" t="s">
        <v>75</v>
      </c>
      <c r="E33" s="77">
        <v>42614</v>
      </c>
      <c r="F33" s="79">
        <v>1.2416629491831015</v>
      </c>
      <c r="G33" s="80">
        <v>0.2817906488395252</v>
      </c>
      <c r="H33" s="167" t="str">
        <f t="shared" si="4"/>
        <v>p</v>
      </c>
      <c r="I33" s="209"/>
      <c r="J33" s="79">
        <v>1.2432845389130702</v>
      </c>
      <c r="K33" s="56">
        <v>0.15529097875909303</v>
      </c>
      <c r="L33" s="164"/>
      <c r="M33" s="145" t="s">
        <v>43</v>
      </c>
      <c r="N33" s="49" t="s">
        <v>41</v>
      </c>
      <c r="O33" s="44" t="s">
        <v>44</v>
      </c>
    </row>
    <row r="34" spans="1:16" ht="18" customHeight="1" x14ac:dyDescent="0.2">
      <c r="B34" s="158"/>
      <c r="C34" s="134" t="s">
        <v>76</v>
      </c>
      <c r="D34" s="76" t="s">
        <v>75</v>
      </c>
      <c r="E34" s="77">
        <v>42614</v>
      </c>
      <c r="F34" s="81">
        <v>1.4588014931597295</v>
      </c>
      <c r="G34" s="59">
        <v>0.52431217999335367</v>
      </c>
      <c r="H34" s="167" t="str">
        <f t="shared" si="4"/>
        <v>p</v>
      </c>
      <c r="I34" s="209"/>
      <c r="J34" s="81">
        <v>1.3713075619711657</v>
      </c>
      <c r="K34" s="69">
        <v>0.33355774848772635</v>
      </c>
      <c r="L34" s="164"/>
      <c r="M34" s="145" t="s">
        <v>43</v>
      </c>
      <c r="N34" s="49" t="s">
        <v>41</v>
      </c>
      <c r="O34" s="44" t="s">
        <v>44</v>
      </c>
    </row>
    <row r="35" spans="1:16" ht="18" customHeight="1" x14ac:dyDescent="0.2">
      <c r="B35" s="166"/>
      <c r="C35" s="136" t="s">
        <v>77</v>
      </c>
      <c r="D35" s="52" t="s">
        <v>75</v>
      </c>
      <c r="E35" s="63">
        <v>42585</v>
      </c>
      <c r="F35" s="79">
        <v>1.08</v>
      </c>
      <c r="G35" s="80">
        <v>0.124</v>
      </c>
      <c r="H35" s="167" t="str">
        <f t="shared" si="4"/>
        <v>p</v>
      </c>
      <c r="I35" s="210"/>
      <c r="J35" s="79">
        <v>1.1299999999999999</v>
      </c>
      <c r="K35" s="56">
        <v>0.16300000000000001</v>
      </c>
      <c r="L35" s="164"/>
      <c r="M35" s="145" t="s">
        <v>43</v>
      </c>
      <c r="N35" s="49" t="s">
        <v>41</v>
      </c>
      <c r="O35" s="44" t="s">
        <v>44</v>
      </c>
    </row>
    <row r="36" spans="1:16" ht="18.75" customHeight="1" x14ac:dyDescent="0.2">
      <c r="B36" s="158"/>
      <c r="C36" s="197" t="s">
        <v>78</v>
      </c>
      <c r="D36" s="198"/>
      <c r="E36" s="198"/>
      <c r="F36" s="198"/>
      <c r="G36" s="198"/>
      <c r="H36" s="198"/>
      <c r="I36" s="198"/>
      <c r="J36" s="198"/>
      <c r="K36" s="199"/>
      <c r="L36" s="164"/>
      <c r="M36" s="145"/>
      <c r="N36" s="49"/>
      <c r="O36" s="44"/>
    </row>
    <row r="37" spans="1:16" ht="18" customHeight="1" x14ac:dyDescent="0.2">
      <c r="B37" s="158"/>
      <c r="C37" s="129" t="s">
        <v>79</v>
      </c>
      <c r="D37" s="211" t="s">
        <v>57</v>
      </c>
      <c r="E37" s="45">
        <v>42552</v>
      </c>
      <c r="F37" s="82" t="s">
        <v>46</v>
      </c>
      <c r="G37" s="48">
        <v>-5.8999999999999997E-2</v>
      </c>
      <c r="H37" s="167" t="str">
        <f t="shared" si="4"/>
        <v>q</v>
      </c>
      <c r="I37" s="212" t="s">
        <v>42</v>
      </c>
      <c r="J37" s="82" t="s">
        <v>46</v>
      </c>
      <c r="K37" s="48">
        <v>-2.3E-2</v>
      </c>
      <c r="L37" s="164"/>
      <c r="M37" s="145" t="s">
        <v>43</v>
      </c>
      <c r="N37" s="49" t="s">
        <v>41</v>
      </c>
      <c r="O37" s="44" t="s">
        <v>44</v>
      </c>
    </row>
    <row r="38" spans="1:16" ht="18" customHeight="1" x14ac:dyDescent="0.2">
      <c r="B38" s="158"/>
      <c r="C38" s="129" t="s">
        <v>80</v>
      </c>
      <c r="D38" s="211"/>
      <c r="E38" s="45">
        <v>42583</v>
      </c>
      <c r="F38" s="82" t="s">
        <v>46</v>
      </c>
      <c r="G38" s="48">
        <v>-2.4E-2</v>
      </c>
      <c r="H38" s="167" t="str">
        <f t="shared" si="4"/>
        <v>q</v>
      </c>
      <c r="I38" s="212"/>
      <c r="J38" s="83" t="s">
        <v>46</v>
      </c>
      <c r="K38" s="48">
        <v>-2.1000000000000001E-2</v>
      </c>
      <c r="L38" s="164"/>
      <c r="M38" s="145" t="s">
        <v>43</v>
      </c>
      <c r="N38" s="49" t="s">
        <v>41</v>
      </c>
      <c r="O38" s="44" t="s">
        <v>44</v>
      </c>
    </row>
    <row r="39" spans="1:16" ht="18" customHeight="1" x14ac:dyDescent="0.2">
      <c r="B39" s="158"/>
      <c r="C39" s="126" t="s">
        <v>81</v>
      </c>
      <c r="D39" s="211"/>
      <c r="E39" s="77">
        <v>42583</v>
      </c>
      <c r="F39" s="84" t="s">
        <v>46</v>
      </c>
      <c r="G39" s="61">
        <v>-5.7000000000000002E-2</v>
      </c>
      <c r="H39" s="167" t="str">
        <f t="shared" si="4"/>
        <v>q</v>
      </c>
      <c r="I39" s="212"/>
      <c r="J39" s="84" t="s">
        <v>46</v>
      </c>
      <c r="K39" s="61">
        <v>-4.2000000000000003E-2</v>
      </c>
      <c r="L39" s="164"/>
      <c r="M39" s="145" t="s">
        <v>43</v>
      </c>
      <c r="N39" s="49" t="s">
        <v>41</v>
      </c>
      <c r="O39" s="44" t="s">
        <v>44</v>
      </c>
    </row>
    <row r="40" spans="1:16" s="58" customFormat="1" ht="18" customHeight="1" x14ac:dyDescent="0.25">
      <c r="A40" s="192"/>
      <c r="B40" s="170"/>
      <c r="C40" s="126" t="s">
        <v>82</v>
      </c>
      <c r="D40" s="211"/>
      <c r="E40" s="77">
        <v>42615</v>
      </c>
      <c r="F40" s="85">
        <v>44847</v>
      </c>
      <c r="G40" s="61">
        <v>-0.19600000000000001</v>
      </c>
      <c r="H40" s="167" t="str">
        <f t="shared" si="4"/>
        <v>q</v>
      </c>
      <c r="I40" s="212"/>
      <c r="J40" s="85">
        <v>362640</v>
      </c>
      <c r="K40" s="61">
        <v>-0.13900000000000001</v>
      </c>
      <c r="L40" s="169"/>
      <c r="M40" s="145" t="s">
        <v>43</v>
      </c>
      <c r="N40" s="49" t="s">
        <v>41</v>
      </c>
      <c r="O40" s="44" t="s">
        <v>44</v>
      </c>
      <c r="P40" s="192"/>
    </row>
    <row r="41" spans="1:16" s="58" customFormat="1" ht="18" customHeight="1" x14ac:dyDescent="0.25">
      <c r="A41" s="192"/>
      <c r="B41" s="170"/>
      <c r="C41" s="134" t="s">
        <v>83</v>
      </c>
      <c r="D41" s="211"/>
      <c r="E41" s="77">
        <v>42584</v>
      </c>
      <c r="F41" s="85">
        <v>1003457</v>
      </c>
      <c r="G41" s="61">
        <v>-0.1106241319682949</v>
      </c>
      <c r="H41" s="167" t="str">
        <f t="shared" si="4"/>
        <v>q</v>
      </c>
      <c r="I41" s="212"/>
      <c r="J41" s="85">
        <v>7983329</v>
      </c>
      <c r="K41" s="61">
        <v>-0.12482325622492174</v>
      </c>
      <c r="L41" s="169"/>
      <c r="M41" s="145" t="s">
        <v>43</v>
      </c>
      <c r="N41" s="49" t="s">
        <v>41</v>
      </c>
      <c r="O41" s="44" t="s">
        <v>44</v>
      </c>
      <c r="P41" s="192"/>
    </row>
    <row r="42" spans="1:16" s="58" customFormat="1" ht="18" customHeight="1" x14ac:dyDescent="0.25">
      <c r="A42" s="192"/>
      <c r="B42" s="170"/>
      <c r="C42" s="126" t="s">
        <v>84</v>
      </c>
      <c r="D42" s="211"/>
      <c r="E42" s="86">
        <v>42615</v>
      </c>
      <c r="F42" s="84">
        <v>322.10000000000002</v>
      </c>
      <c r="G42" s="61">
        <v>-0.27844982078853042</v>
      </c>
      <c r="H42" s="167" t="str">
        <f t="shared" si="4"/>
        <v>q</v>
      </c>
      <c r="I42" s="212"/>
      <c r="J42" s="84">
        <v>3078</v>
      </c>
      <c r="K42" s="61">
        <v>-0.18630393961528335</v>
      </c>
      <c r="L42" s="169"/>
      <c r="M42" s="145" t="s">
        <v>43</v>
      </c>
      <c r="N42" s="49" t="s">
        <v>41</v>
      </c>
      <c r="O42" s="44" t="s">
        <v>44</v>
      </c>
      <c r="P42" s="192"/>
    </row>
    <row r="43" spans="1:16" ht="18" customHeight="1" x14ac:dyDescent="0.2">
      <c r="B43" s="166"/>
      <c r="C43" s="126" t="s">
        <v>85</v>
      </c>
      <c r="D43" s="211"/>
      <c r="E43" s="77">
        <v>42554</v>
      </c>
      <c r="F43" s="85">
        <v>3894395.7467000019</v>
      </c>
      <c r="G43" s="59">
        <v>7.0999999999999994E-2</v>
      </c>
      <c r="H43" s="167" t="str">
        <f t="shared" si="4"/>
        <v>p</v>
      </c>
      <c r="I43" s="212"/>
      <c r="J43" s="85">
        <v>26131753</v>
      </c>
      <c r="K43" s="59">
        <v>5.3999999999999999E-2</v>
      </c>
      <c r="L43" s="164"/>
      <c r="M43" s="145" t="s">
        <v>43</v>
      </c>
      <c r="N43" s="49" t="s">
        <v>41</v>
      </c>
      <c r="O43" s="44" t="s">
        <v>44</v>
      </c>
    </row>
    <row r="44" spans="1:16" ht="18" customHeight="1" x14ac:dyDescent="0.2">
      <c r="B44" s="166"/>
      <c r="C44" s="126" t="s">
        <v>86</v>
      </c>
      <c r="D44" s="211"/>
      <c r="E44" s="77">
        <v>42552</v>
      </c>
      <c r="F44" s="85">
        <v>2521660.2913999995</v>
      </c>
      <c r="G44" s="61">
        <v>-3.9E-2</v>
      </c>
      <c r="H44" s="167" t="str">
        <f t="shared" si="4"/>
        <v>q</v>
      </c>
      <c r="I44" s="212"/>
      <c r="J44" s="85">
        <v>17398280.478</v>
      </c>
      <c r="K44" s="61">
        <v>-3.1E-2</v>
      </c>
      <c r="L44" s="164"/>
      <c r="M44" s="145" t="s">
        <v>43</v>
      </c>
      <c r="N44" s="49" t="s">
        <v>41</v>
      </c>
      <c r="O44" s="44" t="s">
        <v>44</v>
      </c>
    </row>
    <row r="45" spans="1:16" ht="18" customHeight="1" x14ac:dyDescent="0.2">
      <c r="B45" s="166"/>
      <c r="C45" s="126" t="s">
        <v>87</v>
      </c>
      <c r="D45" s="211"/>
      <c r="E45" s="77">
        <v>42585</v>
      </c>
      <c r="F45" s="85">
        <v>1029336</v>
      </c>
      <c r="G45" s="59">
        <v>2.7E-2</v>
      </c>
      <c r="H45" s="167" t="str">
        <f t="shared" si="4"/>
        <v>p</v>
      </c>
      <c r="I45" s="212"/>
      <c r="J45" s="85">
        <v>7648980</v>
      </c>
      <c r="K45" s="61">
        <v>-6.2E-2</v>
      </c>
      <c r="L45" s="164"/>
      <c r="M45" s="145" t="s">
        <v>43</v>
      </c>
      <c r="N45" s="49" t="s">
        <v>41</v>
      </c>
      <c r="O45" s="44" t="s">
        <v>44</v>
      </c>
    </row>
    <row r="46" spans="1:16" ht="18" customHeight="1" x14ac:dyDescent="0.2">
      <c r="B46" s="166"/>
      <c r="C46" s="137" t="s">
        <v>88</v>
      </c>
      <c r="D46" s="66"/>
      <c r="E46" s="87">
        <v>42583</v>
      </c>
      <c r="F46" s="88"/>
      <c r="G46" s="68">
        <v>-4.2000000000000003E-2</v>
      </c>
      <c r="H46" s="167" t="str">
        <f t="shared" si="4"/>
        <v>q</v>
      </c>
      <c r="I46" s="67"/>
      <c r="J46" s="88" t="s">
        <v>89</v>
      </c>
      <c r="K46" s="68">
        <v>-7.3999999999999996E-2</v>
      </c>
      <c r="L46" s="164"/>
      <c r="M46" s="145"/>
      <c r="N46" s="49"/>
      <c r="O46" s="44" t="s">
        <v>44</v>
      </c>
    </row>
    <row r="47" spans="1:16" ht="18.75" customHeight="1" x14ac:dyDescent="0.2">
      <c r="B47" s="158"/>
      <c r="C47" s="197" t="s">
        <v>90</v>
      </c>
      <c r="D47" s="198"/>
      <c r="E47" s="198"/>
      <c r="F47" s="198"/>
      <c r="G47" s="198"/>
      <c r="H47" s="198"/>
      <c r="I47" s="198"/>
      <c r="J47" s="198"/>
      <c r="K47" s="199"/>
      <c r="L47" s="164"/>
      <c r="M47" s="145"/>
      <c r="N47" s="49"/>
      <c r="O47" s="44"/>
    </row>
    <row r="48" spans="1:16" ht="18" customHeight="1" x14ac:dyDescent="0.2">
      <c r="B48" s="166"/>
      <c r="C48" s="129" t="s">
        <v>91</v>
      </c>
      <c r="D48" s="89" t="s">
        <v>92</v>
      </c>
      <c r="E48" s="45">
        <v>42614</v>
      </c>
      <c r="F48" s="90">
        <v>32</v>
      </c>
      <c r="G48" s="91">
        <v>7</v>
      </c>
      <c r="H48" s="167" t="str">
        <f t="shared" ref="H48" si="5">IF(G48=0,"­",IF(G48&gt;0,"p","q"))</f>
        <v>p</v>
      </c>
      <c r="I48" s="200" t="s">
        <v>30</v>
      </c>
      <c r="J48" s="90" t="s">
        <v>46</v>
      </c>
      <c r="K48" s="48" t="s">
        <v>46</v>
      </c>
      <c r="L48" s="164"/>
      <c r="M48" s="146" t="s">
        <v>43</v>
      </c>
      <c r="N48" s="74" t="s">
        <v>41</v>
      </c>
      <c r="O48" s="44" t="s">
        <v>52</v>
      </c>
    </row>
    <row r="49" spans="1:16" ht="18" customHeight="1" x14ac:dyDescent="0.2">
      <c r="B49" s="166"/>
      <c r="C49" s="126" t="s">
        <v>93</v>
      </c>
      <c r="D49" s="76" t="s">
        <v>94</v>
      </c>
      <c r="E49" s="77">
        <v>42614</v>
      </c>
      <c r="F49" s="51">
        <v>682655</v>
      </c>
      <c r="G49" s="59">
        <v>0.28770273176215833</v>
      </c>
      <c r="H49" s="171" t="str">
        <f t="shared" ref="H49:H50" si="6">IF(G49=0,"­",IF(G49&gt;0,"p","q"))</f>
        <v>p</v>
      </c>
      <c r="I49" s="201"/>
      <c r="J49" s="73" t="s">
        <v>46</v>
      </c>
      <c r="K49" s="61" t="s">
        <v>46</v>
      </c>
      <c r="L49" s="164"/>
      <c r="M49" s="145" t="s">
        <v>43</v>
      </c>
      <c r="N49" s="49" t="s">
        <v>41</v>
      </c>
      <c r="O49" s="44" t="s">
        <v>47</v>
      </c>
    </row>
    <row r="50" spans="1:16" ht="18" customHeight="1" x14ac:dyDescent="0.2">
      <c r="B50" s="166"/>
      <c r="C50" s="132" t="s">
        <v>95</v>
      </c>
      <c r="D50" s="92" t="s">
        <v>96</v>
      </c>
      <c r="E50" s="93">
        <v>42614</v>
      </c>
      <c r="F50" s="53">
        <v>29902</v>
      </c>
      <c r="G50" s="94">
        <v>-0.10561421350163014</v>
      </c>
      <c r="H50" s="167" t="str">
        <f t="shared" si="6"/>
        <v>q</v>
      </c>
      <c r="I50" s="202"/>
      <c r="J50" s="53">
        <v>25563</v>
      </c>
      <c r="K50" s="95">
        <v>0.16973751124672387</v>
      </c>
      <c r="L50" s="164"/>
      <c r="M50" s="145" t="s">
        <v>43</v>
      </c>
      <c r="N50" s="49" t="s">
        <v>41</v>
      </c>
      <c r="O50" s="44" t="s">
        <v>44</v>
      </c>
    </row>
    <row r="51" spans="1:16" ht="18.75" customHeight="1" x14ac:dyDescent="0.2">
      <c r="B51" s="166"/>
      <c r="C51" s="197" t="s">
        <v>97</v>
      </c>
      <c r="D51" s="198"/>
      <c r="E51" s="198"/>
      <c r="F51" s="198"/>
      <c r="G51" s="198"/>
      <c r="H51" s="198"/>
      <c r="I51" s="198"/>
      <c r="J51" s="198"/>
      <c r="K51" s="199"/>
      <c r="L51" s="164"/>
      <c r="M51" s="145"/>
      <c r="N51" s="49"/>
      <c r="O51" s="44"/>
    </row>
    <row r="52" spans="1:16" ht="18" customHeight="1" x14ac:dyDescent="0.2">
      <c r="B52" s="166"/>
      <c r="C52" s="133" t="s">
        <v>98</v>
      </c>
      <c r="D52" s="203" t="s">
        <v>94</v>
      </c>
      <c r="E52" s="99">
        <v>42583</v>
      </c>
      <c r="F52" s="100">
        <v>145514.4</v>
      </c>
      <c r="G52" s="116">
        <v>0.223</v>
      </c>
      <c r="H52" s="171" t="str">
        <f t="shared" ref="H52:H55" si="7">IF(G52=0,"­",IF(G52&gt;0,"p","q"))</f>
        <v>p</v>
      </c>
      <c r="I52" s="205" t="s">
        <v>99</v>
      </c>
      <c r="J52" s="117">
        <v>1050534.2</v>
      </c>
      <c r="K52" s="116">
        <v>0.16500000000000001</v>
      </c>
      <c r="L52" s="164"/>
      <c r="M52" s="145" t="s">
        <v>43</v>
      </c>
      <c r="N52" s="49" t="s">
        <v>41</v>
      </c>
      <c r="O52" s="44" t="s">
        <v>47</v>
      </c>
    </row>
    <row r="53" spans="1:16" ht="18" customHeight="1" x14ac:dyDescent="0.2">
      <c r="B53" s="166"/>
      <c r="C53" s="126" t="s">
        <v>100</v>
      </c>
      <c r="D53" s="204"/>
      <c r="E53" s="77">
        <v>42584</v>
      </c>
      <c r="F53" s="51">
        <v>73276.3</v>
      </c>
      <c r="G53" s="96">
        <v>0.17399999999999999</v>
      </c>
      <c r="H53" s="167" t="str">
        <f t="shared" si="7"/>
        <v>p</v>
      </c>
      <c r="I53" s="201"/>
      <c r="J53" s="85">
        <v>571179.9</v>
      </c>
      <c r="K53" s="96">
        <v>0.223</v>
      </c>
      <c r="L53" s="164"/>
      <c r="M53" s="145" t="s">
        <v>43</v>
      </c>
      <c r="N53" s="49" t="s">
        <v>41</v>
      </c>
      <c r="O53" s="44" t="s">
        <v>44</v>
      </c>
    </row>
    <row r="54" spans="1:16" ht="18" customHeight="1" x14ac:dyDescent="0.2">
      <c r="B54" s="166"/>
      <c r="C54" s="126" t="s">
        <v>101</v>
      </c>
      <c r="D54" s="204"/>
      <c r="E54" s="77">
        <v>42585</v>
      </c>
      <c r="F54" s="51">
        <v>-37232.9</v>
      </c>
      <c r="G54" s="96">
        <v>4.3090000000000002</v>
      </c>
      <c r="H54" s="167" t="str">
        <f t="shared" si="7"/>
        <v>p</v>
      </c>
      <c r="I54" s="201"/>
      <c r="J54" s="85">
        <v>-184150.6</v>
      </c>
      <c r="K54" s="96">
        <v>2.4870000000000001</v>
      </c>
      <c r="L54" s="164"/>
      <c r="M54" s="145" t="s">
        <v>43</v>
      </c>
      <c r="N54" s="49" t="s">
        <v>41</v>
      </c>
      <c r="O54" s="44" t="s">
        <v>44</v>
      </c>
    </row>
    <row r="55" spans="1:16" ht="18" customHeight="1" x14ac:dyDescent="0.2">
      <c r="B55" s="166"/>
      <c r="C55" s="126" t="s">
        <v>102</v>
      </c>
      <c r="D55" s="204"/>
      <c r="E55" s="77">
        <v>42586</v>
      </c>
      <c r="F55" s="51">
        <v>-1275.4000000000001</v>
      </c>
      <c r="G55" s="61">
        <v>-0.88700000000000001</v>
      </c>
      <c r="H55" s="167" t="str">
        <f t="shared" si="7"/>
        <v>q</v>
      </c>
      <c r="I55" s="201"/>
      <c r="J55" s="85">
        <v>-162081.4</v>
      </c>
      <c r="K55" s="96">
        <v>0.35699999999999998</v>
      </c>
      <c r="L55" s="164"/>
      <c r="M55" s="145" t="s">
        <v>43</v>
      </c>
      <c r="N55" s="49" t="s">
        <v>41</v>
      </c>
      <c r="O55" s="44" t="s">
        <v>44</v>
      </c>
    </row>
    <row r="56" spans="1:16" s="139" customFormat="1" ht="9.75" customHeight="1" x14ac:dyDescent="0.25">
      <c r="A56" s="193"/>
      <c r="B56" s="172"/>
      <c r="C56" s="159"/>
      <c r="D56" s="140"/>
      <c r="E56" s="140"/>
      <c r="F56" s="173"/>
      <c r="G56" s="173"/>
      <c r="H56" s="174"/>
      <c r="I56" s="140"/>
      <c r="J56" s="173"/>
      <c r="K56" s="173"/>
      <c r="L56" s="175"/>
      <c r="M56" s="140"/>
      <c r="N56" s="140"/>
      <c r="P56" s="193"/>
    </row>
    <row r="57" spans="1:16" s="141" customFormat="1" ht="19.5" customHeight="1" x14ac:dyDescent="0.2">
      <c r="A57" s="194"/>
      <c r="B57" s="176"/>
      <c r="C57" s="177" t="s">
        <v>103</v>
      </c>
      <c r="D57" s="142"/>
      <c r="E57" s="142"/>
      <c r="F57" s="178"/>
      <c r="G57" s="178"/>
      <c r="H57" s="174"/>
      <c r="I57" s="142"/>
      <c r="J57" s="178"/>
      <c r="K57" s="178"/>
      <c r="L57" s="179"/>
      <c r="M57" s="142"/>
      <c r="N57" s="142"/>
      <c r="P57" s="194"/>
    </row>
    <row r="58" spans="1:16" s="141" customFormat="1" ht="19.5" customHeight="1" x14ac:dyDescent="0.2">
      <c r="A58" s="194"/>
      <c r="B58" s="176"/>
      <c r="C58" s="177" t="s">
        <v>104</v>
      </c>
      <c r="D58" s="142"/>
      <c r="E58" s="142"/>
      <c r="F58" s="178"/>
      <c r="G58" s="178"/>
      <c r="H58" s="174"/>
      <c r="I58" s="142"/>
      <c r="J58" s="178"/>
      <c r="K58" s="178"/>
      <c r="L58" s="179"/>
      <c r="M58" s="142"/>
      <c r="N58" s="142"/>
      <c r="P58" s="194"/>
    </row>
    <row r="59" spans="1:16" s="141" customFormat="1" ht="19.5" customHeight="1" x14ac:dyDescent="0.2">
      <c r="A59" s="194"/>
      <c r="B59" s="176"/>
      <c r="C59" s="177" t="s">
        <v>105</v>
      </c>
      <c r="D59" s="142"/>
      <c r="E59" s="142"/>
      <c r="F59" s="178"/>
      <c r="G59" s="178"/>
      <c r="H59" s="174"/>
      <c r="I59" s="142"/>
      <c r="J59" s="178"/>
      <c r="K59" s="178"/>
      <c r="L59" s="179"/>
      <c r="M59" s="142"/>
      <c r="N59" s="142"/>
      <c r="P59" s="194"/>
    </row>
    <row r="60" spans="1:16" s="141" customFormat="1" ht="19.5" customHeight="1" x14ac:dyDescent="0.2">
      <c r="A60" s="194"/>
      <c r="B60" s="176"/>
      <c r="C60" s="177" t="s">
        <v>106</v>
      </c>
      <c r="D60" s="142"/>
      <c r="E60" s="142"/>
      <c r="F60" s="178"/>
      <c r="G60" s="178"/>
      <c r="H60" s="174"/>
      <c r="I60" s="142"/>
      <c r="J60" s="178"/>
      <c r="K60" s="178"/>
      <c r="L60" s="179"/>
      <c r="M60" s="142"/>
      <c r="N60" s="142"/>
      <c r="P60" s="194"/>
    </row>
    <row r="61" spans="1:16" s="141" customFormat="1" ht="19.5" customHeight="1" x14ac:dyDescent="0.2">
      <c r="A61" s="194"/>
      <c r="B61" s="180"/>
      <c r="C61" s="181"/>
      <c r="D61" s="182"/>
      <c r="E61" s="182"/>
      <c r="F61" s="183"/>
      <c r="G61" s="183"/>
      <c r="H61" s="184"/>
      <c r="I61" s="182"/>
      <c r="J61" s="183"/>
      <c r="K61" s="183"/>
      <c r="L61" s="185"/>
      <c r="M61" s="142"/>
      <c r="N61" s="142"/>
      <c r="P61" s="194"/>
    </row>
    <row r="62" spans="1:16" s="186" customFormat="1" x14ac:dyDescent="0.25">
      <c r="C62" s="187"/>
      <c r="F62" s="188"/>
      <c r="G62" s="188"/>
      <c r="H62" s="189"/>
      <c r="J62" s="188"/>
      <c r="K62" s="188"/>
      <c r="M62" s="190"/>
      <c r="N62" s="190"/>
    </row>
    <row r="63" spans="1:16" hidden="1" x14ac:dyDescent="0.25"/>
    <row r="64" spans="1:16" hidden="1" x14ac:dyDescent="0.25"/>
    <row r="65" spans="2:14" hidden="1" x14ac:dyDescent="0.25"/>
    <row r="66" spans="2:14" hidden="1" x14ac:dyDescent="0.25"/>
    <row r="67" spans="2:14" ht="12.75" hidden="1" x14ac:dyDescent="0.2">
      <c r="B67"/>
      <c r="C67" s="138"/>
      <c r="F67"/>
      <c r="G67"/>
      <c r="H67"/>
      <c r="J67"/>
      <c r="K67"/>
      <c r="M67"/>
      <c r="N67"/>
    </row>
    <row r="68" spans="2:14" ht="12.75" hidden="1" x14ac:dyDescent="0.2">
      <c r="B68"/>
      <c r="C68" s="138"/>
      <c r="F68"/>
      <c r="G68"/>
      <c r="H68"/>
      <c r="J68"/>
      <c r="K68"/>
      <c r="M68"/>
      <c r="N68"/>
    </row>
    <row r="69" spans="2:14" ht="12.75" hidden="1" x14ac:dyDescent="0.2">
      <c r="B69"/>
      <c r="C69" s="138"/>
      <c r="F69"/>
      <c r="G69"/>
      <c r="H69"/>
      <c r="J69"/>
      <c r="K69"/>
      <c r="M69"/>
      <c r="N69"/>
    </row>
    <row r="70" spans="2:14" ht="12.75" hidden="1" x14ac:dyDescent="0.2">
      <c r="B70"/>
      <c r="C70" s="138"/>
      <c r="F70"/>
      <c r="G70"/>
      <c r="H70"/>
      <c r="J70"/>
      <c r="K70"/>
      <c r="M70"/>
      <c r="N70"/>
    </row>
    <row r="71" spans="2:14" ht="12.75" hidden="1" x14ac:dyDescent="0.2">
      <c r="B71"/>
      <c r="C71" s="138"/>
      <c r="F71"/>
      <c r="G71"/>
      <c r="H71"/>
      <c r="J71"/>
      <c r="K71"/>
      <c r="M71"/>
      <c r="N71"/>
    </row>
    <row r="72" spans="2:14" ht="12.75" hidden="1" x14ac:dyDescent="0.2">
      <c r="B72"/>
      <c r="C72" s="138"/>
      <c r="F72"/>
      <c r="G72"/>
      <c r="H72"/>
      <c r="J72"/>
      <c r="K72"/>
      <c r="M72"/>
      <c r="N72"/>
    </row>
    <row r="73" spans="2:14" ht="12.75" hidden="1" x14ac:dyDescent="0.2">
      <c r="B73"/>
      <c r="C73" s="138"/>
      <c r="F73"/>
      <c r="G73"/>
      <c r="H73"/>
      <c r="J73"/>
      <c r="K73"/>
      <c r="M73"/>
      <c r="N73"/>
    </row>
    <row r="74" spans="2:14" ht="12.75" hidden="1" x14ac:dyDescent="0.2">
      <c r="B74"/>
      <c r="C74" s="138"/>
      <c r="F74"/>
      <c r="G74"/>
      <c r="H74"/>
      <c r="J74"/>
      <c r="K74"/>
      <c r="M74"/>
      <c r="N74"/>
    </row>
    <row r="75" spans="2:14" ht="12.75" hidden="1" x14ac:dyDescent="0.2">
      <c r="B75"/>
      <c r="C75" s="138"/>
      <c r="F75"/>
      <c r="G75"/>
      <c r="H75"/>
      <c r="J75"/>
      <c r="K75"/>
      <c r="M75"/>
      <c r="N75"/>
    </row>
    <row r="76" spans="2:14" ht="12.75" hidden="1" x14ac:dyDescent="0.2">
      <c r="B76"/>
      <c r="C76" s="138"/>
      <c r="F76"/>
      <c r="G76"/>
      <c r="H76"/>
      <c r="J76"/>
      <c r="K76"/>
      <c r="M76"/>
      <c r="N76"/>
    </row>
    <row r="77" spans="2:14" ht="12.75" hidden="1" x14ac:dyDescent="0.2">
      <c r="B77"/>
      <c r="C77" s="138"/>
      <c r="F77"/>
      <c r="G77"/>
      <c r="H77"/>
      <c r="J77"/>
      <c r="K77"/>
      <c r="M77"/>
      <c r="N77"/>
    </row>
    <row r="78" spans="2:14" hidden="1" x14ac:dyDescent="0.25"/>
  </sheetData>
  <mergeCells count="25">
    <mergeCell ref="N7:N8"/>
    <mergeCell ref="G8:H8"/>
    <mergeCell ref="C7:C8"/>
    <mergeCell ref="D7:D8"/>
    <mergeCell ref="E7:H7"/>
    <mergeCell ref="I7:K7"/>
    <mergeCell ref="M7:M8"/>
    <mergeCell ref="C9:K9"/>
    <mergeCell ref="D10:D14"/>
    <mergeCell ref="I10:I14"/>
    <mergeCell ref="C16:K16"/>
    <mergeCell ref="D17:D18"/>
    <mergeCell ref="I17:I21"/>
    <mergeCell ref="D19:D21"/>
    <mergeCell ref="C23:K23"/>
    <mergeCell ref="C29:K29"/>
    <mergeCell ref="I30:I35"/>
    <mergeCell ref="C36:K36"/>
    <mergeCell ref="D37:D45"/>
    <mergeCell ref="I37:I45"/>
    <mergeCell ref="C47:K47"/>
    <mergeCell ref="I48:I50"/>
    <mergeCell ref="C51:K51"/>
    <mergeCell ref="D52:D55"/>
    <mergeCell ref="I52:I55"/>
  </mergeCells>
  <conditionalFormatting sqref="H10">
    <cfRule type="expression" dxfId="59" priority="57">
      <formula>H10="q"</formula>
    </cfRule>
    <cfRule type="expression" dxfId="58" priority="58">
      <formula>H10="p"</formula>
    </cfRule>
  </conditionalFormatting>
  <conditionalFormatting sqref="H11">
    <cfRule type="expression" dxfId="57" priority="55">
      <formula>H11="q"</formula>
    </cfRule>
    <cfRule type="expression" dxfId="56" priority="56">
      <formula>H11="p"</formula>
    </cfRule>
  </conditionalFormatting>
  <conditionalFormatting sqref="H12">
    <cfRule type="expression" dxfId="55" priority="53">
      <formula>H12="q"</formula>
    </cfRule>
    <cfRule type="expression" dxfId="54" priority="54">
      <formula>H12="p"</formula>
    </cfRule>
  </conditionalFormatting>
  <conditionalFormatting sqref="H13">
    <cfRule type="expression" dxfId="53" priority="51">
      <formula>H13="q"</formula>
    </cfRule>
    <cfRule type="expression" dxfId="52" priority="52">
      <formula>H13="p"</formula>
    </cfRule>
  </conditionalFormatting>
  <conditionalFormatting sqref="H14">
    <cfRule type="expression" dxfId="51" priority="49">
      <formula>H14="q"</formula>
    </cfRule>
    <cfRule type="expression" dxfId="50" priority="50">
      <formula>H14="p"</formula>
    </cfRule>
  </conditionalFormatting>
  <conditionalFormatting sqref="H15">
    <cfRule type="expression" dxfId="49" priority="47">
      <formula>H15="q"</formula>
    </cfRule>
    <cfRule type="expression" dxfId="48" priority="48">
      <formula>H15="p"</formula>
    </cfRule>
  </conditionalFormatting>
  <conditionalFormatting sqref="H17">
    <cfRule type="expression" dxfId="47" priority="45">
      <formula>H17="q"</formula>
    </cfRule>
    <cfRule type="expression" dxfId="46" priority="46">
      <formula>H17="p"</formula>
    </cfRule>
  </conditionalFormatting>
  <conditionalFormatting sqref="H18">
    <cfRule type="expression" dxfId="45" priority="43">
      <formula>H18="q"</formula>
    </cfRule>
    <cfRule type="expression" dxfId="44" priority="44">
      <formula>H18="p"</formula>
    </cfRule>
  </conditionalFormatting>
  <conditionalFormatting sqref="H19">
    <cfRule type="expression" dxfId="43" priority="41">
      <formula>H19="q"</formula>
    </cfRule>
    <cfRule type="expression" dxfId="42" priority="42">
      <formula>H19="p"</formula>
    </cfRule>
  </conditionalFormatting>
  <conditionalFormatting sqref="H20">
    <cfRule type="expression" dxfId="41" priority="39">
      <formula>H20="q"</formula>
    </cfRule>
    <cfRule type="expression" dxfId="40" priority="40">
      <formula>H20="p"</formula>
    </cfRule>
  </conditionalFormatting>
  <conditionalFormatting sqref="H21">
    <cfRule type="expression" dxfId="39" priority="37">
      <formula>H21="q"</formula>
    </cfRule>
    <cfRule type="expression" dxfId="38" priority="38">
      <formula>H21="p"</formula>
    </cfRule>
  </conditionalFormatting>
  <conditionalFormatting sqref="H22">
    <cfRule type="expression" dxfId="37" priority="35">
      <formula>H22="q"</formula>
    </cfRule>
    <cfRule type="expression" dxfId="36" priority="36">
      <formula>H22="p"</formula>
    </cfRule>
  </conditionalFormatting>
  <conditionalFormatting sqref="H24">
    <cfRule type="expression" dxfId="35" priority="33">
      <formula>H24="q"</formula>
    </cfRule>
    <cfRule type="expression" dxfId="34" priority="34">
      <formula>H24="p"</formula>
    </cfRule>
  </conditionalFormatting>
  <conditionalFormatting sqref="H25">
    <cfRule type="expression" dxfId="33" priority="31">
      <formula>H25="q"</formula>
    </cfRule>
    <cfRule type="expression" dxfId="32" priority="32">
      <formula>H25="p"</formula>
    </cfRule>
  </conditionalFormatting>
  <conditionalFormatting sqref="H26">
    <cfRule type="expression" dxfId="31" priority="29">
      <formula>H26="q"</formula>
    </cfRule>
    <cfRule type="expression" dxfId="30" priority="30">
      <formula>H26="p"</formula>
    </cfRule>
  </conditionalFormatting>
  <conditionalFormatting sqref="H28">
    <cfRule type="expression" dxfId="29" priority="27">
      <formula>H28="p"</formula>
    </cfRule>
    <cfRule type="expression" dxfId="28" priority="28">
      <formula>H28="q"</formula>
    </cfRule>
  </conditionalFormatting>
  <conditionalFormatting sqref="H27">
    <cfRule type="expression" dxfId="27" priority="25">
      <formula>H27="q"</formula>
    </cfRule>
    <cfRule type="expression" dxfId="26" priority="26">
      <formula>H27="p"</formula>
    </cfRule>
  </conditionalFormatting>
  <conditionalFormatting sqref="H55">
    <cfRule type="expression" dxfId="25" priority="1">
      <formula>H55="q"</formula>
    </cfRule>
    <cfRule type="expression" dxfId="24" priority="2">
      <formula>H55="p"</formula>
    </cfRule>
  </conditionalFormatting>
  <conditionalFormatting sqref="H30">
    <cfRule type="expression" dxfId="23" priority="23">
      <formula>H30="q"</formula>
    </cfRule>
    <cfRule type="expression" dxfId="22" priority="24">
      <formula>H30="p"</formula>
    </cfRule>
  </conditionalFormatting>
  <conditionalFormatting sqref="H31">
    <cfRule type="expression" dxfId="21" priority="19">
      <formula>H31="p"</formula>
    </cfRule>
    <cfRule type="expression" dxfId="20" priority="20">
      <formula>H31="q"</formula>
    </cfRule>
  </conditionalFormatting>
  <conditionalFormatting sqref="H33">
    <cfRule type="expression" dxfId="19" priority="17">
      <formula>H33="q"</formula>
    </cfRule>
    <cfRule type="expression" dxfId="18" priority="18">
      <formula>H33="p"</formula>
    </cfRule>
  </conditionalFormatting>
  <conditionalFormatting sqref="H34">
    <cfRule type="expression" dxfId="17" priority="15">
      <formula>H34="q"</formula>
    </cfRule>
    <cfRule type="expression" dxfId="16" priority="16">
      <formula>H34="p"</formula>
    </cfRule>
  </conditionalFormatting>
  <conditionalFormatting sqref="H35">
    <cfRule type="expression" dxfId="15" priority="13">
      <formula>H35="q"</formula>
    </cfRule>
    <cfRule type="expression" dxfId="14" priority="14">
      <formula>H35="p"</formula>
    </cfRule>
  </conditionalFormatting>
  <conditionalFormatting sqref="H37:H46">
    <cfRule type="expression" dxfId="13" priority="11">
      <formula>H37="q"</formula>
    </cfRule>
    <cfRule type="expression" dxfId="12" priority="12">
      <formula>H37="p"</formula>
    </cfRule>
  </conditionalFormatting>
  <conditionalFormatting sqref="H48">
    <cfRule type="expression" dxfId="11" priority="9">
      <formula>H48="p"</formula>
    </cfRule>
    <cfRule type="expression" dxfId="10" priority="10">
      <formula>H48="q"</formula>
    </cfRule>
  </conditionalFormatting>
  <conditionalFormatting sqref="H50">
    <cfRule type="expression" dxfId="9" priority="7">
      <formula>H50="q"</formula>
    </cfRule>
    <cfRule type="expression" dxfId="8" priority="8">
      <formula>H50="p"</formula>
    </cfRule>
  </conditionalFormatting>
  <conditionalFormatting sqref="H53">
    <cfRule type="expression" dxfId="7" priority="5">
      <formula>H53="q"</formula>
    </cfRule>
    <cfRule type="expression" dxfId="6" priority="6">
      <formula>H53="p"</formula>
    </cfRule>
  </conditionalFormatting>
  <conditionalFormatting sqref="H54">
    <cfRule type="expression" dxfId="5" priority="3">
      <formula>H54="q"</formula>
    </cfRule>
    <cfRule type="expression" dxfId="4" priority="4">
      <formula>H54="p"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C9ACB"/>
  </sheetPr>
  <dimension ref="A1:N43"/>
  <sheetViews>
    <sheetView showGridLines="0" showRowColHeaders="0" zoomScaleNormal="100" workbookViewId="0"/>
  </sheetViews>
  <sheetFormatPr baseColWidth="10" defaultColWidth="0" defaultRowHeight="15.75" customHeight="1" zeroHeight="1" x14ac:dyDescent="0.2"/>
  <cols>
    <col min="1" max="1" width="1.7109375" style="25" customWidth="1"/>
    <col min="2" max="8" width="11.42578125" style="25" customWidth="1"/>
    <col min="9" max="9" width="1.140625" style="25" customWidth="1"/>
    <col min="10" max="10" width="11.42578125" style="26" customWidth="1"/>
    <col min="11" max="11" width="10.42578125" style="27" customWidth="1"/>
    <col min="12" max="12" width="13.42578125" style="25" customWidth="1"/>
    <col min="13" max="13" width="3.85546875" style="25" customWidth="1"/>
    <col min="14" max="14" width="1.7109375" style="25" customWidth="1"/>
    <col min="15" max="15" width="11.42578125" style="25" hidden="1" customWidth="1"/>
    <col min="16" max="16384" width="11.42578125" style="25" hidden="1"/>
  </cols>
  <sheetData>
    <row r="1" spans="2:13" ht="8.25" customHeight="1" x14ac:dyDescent="0.2"/>
    <row r="2" spans="2:13" ht="15.75" customHeight="1" x14ac:dyDescent="0.2">
      <c r="B2" s="15"/>
      <c r="C2" s="15"/>
      <c r="D2" s="15"/>
      <c r="E2" s="15"/>
      <c r="F2" s="15"/>
      <c r="G2" s="15"/>
      <c r="H2" s="15"/>
      <c r="I2" s="15"/>
      <c r="J2" s="16"/>
      <c r="K2" s="17"/>
      <c r="L2" s="15"/>
      <c r="M2" s="15"/>
    </row>
    <row r="3" spans="2:13" ht="15.75" customHeight="1" x14ac:dyDescent="0.2">
      <c r="B3" s="15"/>
      <c r="C3" s="15"/>
      <c r="D3" s="15"/>
      <c r="E3" s="15"/>
      <c r="F3" s="15"/>
      <c r="G3" s="15"/>
      <c r="H3" s="15"/>
      <c r="I3" s="15"/>
      <c r="J3" s="16"/>
      <c r="K3" s="17"/>
      <c r="L3" s="15"/>
      <c r="M3" s="15"/>
    </row>
    <row r="4" spans="2:13" ht="15.75" customHeight="1" x14ac:dyDescent="0.2">
      <c r="B4" s="15"/>
      <c r="C4" s="15"/>
      <c r="D4" s="15"/>
      <c r="E4" s="15"/>
      <c r="F4" s="15"/>
      <c r="G4" s="15"/>
      <c r="H4" s="15"/>
      <c r="I4" s="15"/>
      <c r="J4" s="16"/>
      <c r="K4" s="17"/>
      <c r="L4" s="15"/>
      <c r="M4" s="15"/>
    </row>
    <row r="5" spans="2:13" ht="15.75" customHeight="1" x14ac:dyDescent="0.2">
      <c r="B5" s="15"/>
      <c r="C5" s="15"/>
      <c r="D5" s="15"/>
      <c r="E5" s="15"/>
      <c r="F5" s="15"/>
      <c r="G5" s="15"/>
      <c r="H5" s="15"/>
      <c r="I5" s="15"/>
      <c r="J5" s="16"/>
      <c r="K5" s="17"/>
      <c r="L5" s="15"/>
      <c r="M5" s="15"/>
    </row>
    <row r="6" spans="2:13" ht="15.75" customHeight="1" x14ac:dyDescent="0.2">
      <c r="B6" s="15"/>
      <c r="C6" s="24"/>
      <c r="D6" s="15"/>
      <c r="E6" s="15"/>
      <c r="F6" s="15"/>
      <c r="G6" s="15"/>
      <c r="H6" s="15"/>
      <c r="I6" s="15"/>
      <c r="J6" s="24"/>
      <c r="K6" s="17"/>
      <c r="L6" s="15"/>
      <c r="M6" s="15"/>
    </row>
    <row r="7" spans="2:13" ht="36.75" customHeight="1" x14ac:dyDescent="0.2">
      <c r="B7" s="15"/>
      <c r="C7" s="15"/>
      <c r="D7" s="15"/>
      <c r="E7" s="15"/>
      <c r="F7" s="15"/>
      <c r="G7" s="15"/>
      <c r="H7" s="15"/>
      <c r="I7" s="18"/>
      <c r="J7" s="33" t="s">
        <v>16</v>
      </c>
      <c r="K7" s="34" t="str">
        <f>Hoja1!I5</f>
        <v>Miles de USD</v>
      </c>
      <c r="L7" s="34" t="s">
        <v>19</v>
      </c>
      <c r="M7" s="15"/>
    </row>
    <row r="8" spans="2:13" ht="20.25" customHeight="1" x14ac:dyDescent="0.2">
      <c r="B8" s="15"/>
      <c r="C8" s="15"/>
      <c r="D8" s="15"/>
      <c r="E8" s="15"/>
      <c r="F8" s="15"/>
      <c r="G8" s="15"/>
      <c r="H8" s="15"/>
      <c r="I8" s="15"/>
      <c r="J8" s="31">
        <v>42370</v>
      </c>
      <c r="K8" s="195">
        <f>VLOOKUP($J8,Hoja1!$V:$X,2,0)</f>
        <v>25750.400000000001</v>
      </c>
      <c r="L8" s="32">
        <f>VLOOKUP($J8,Hoja1!$V:$X,3,0)</f>
        <v>-17.656815077514842</v>
      </c>
      <c r="M8" s="15"/>
    </row>
    <row r="9" spans="2:13" ht="20.25" customHeight="1" x14ac:dyDescent="0.2">
      <c r="B9" s="15"/>
      <c r="C9" s="15"/>
      <c r="D9" s="15"/>
      <c r="E9" s="15"/>
      <c r="F9" s="15"/>
      <c r="G9" s="15"/>
      <c r="H9" s="15"/>
      <c r="I9" s="15"/>
      <c r="J9" s="22">
        <v>42401</v>
      </c>
      <c r="K9" s="196">
        <f>VLOOKUP($J9,Hoja1!$V:$X,2,0)</f>
        <v>29365.842105263153</v>
      </c>
      <c r="L9" s="23">
        <f>VLOOKUP($J9,Hoja1!$V:$X,3,0)</f>
        <v>-6.3079661921544012</v>
      </c>
      <c r="M9" s="15"/>
    </row>
    <row r="10" spans="2:13" ht="20.25" customHeight="1" x14ac:dyDescent="0.2">
      <c r="B10" s="15"/>
      <c r="C10" s="15"/>
      <c r="D10" s="15"/>
      <c r="E10" s="15"/>
      <c r="F10" s="15"/>
      <c r="G10" s="15"/>
      <c r="H10" s="15"/>
      <c r="I10" s="15"/>
      <c r="J10" s="22">
        <v>42430</v>
      </c>
      <c r="K10" s="196">
        <f>VLOOKUP($J10,Hoja1!$V:$X,2,0)</f>
        <v>28764.952380952382</v>
      </c>
      <c r="L10" s="23">
        <f>VLOOKUP($J10,Hoja1!$V:$X,3,0)</f>
        <v>-8.4828056804945877</v>
      </c>
      <c r="M10" s="15"/>
    </row>
    <row r="11" spans="2:13" ht="20.25" customHeight="1" x14ac:dyDescent="0.2">
      <c r="B11" s="15"/>
      <c r="C11" s="15"/>
      <c r="D11" s="15"/>
      <c r="E11" s="15"/>
      <c r="F11" s="15"/>
      <c r="G11" s="15"/>
      <c r="H11" s="15"/>
      <c r="I11" s="15"/>
      <c r="J11" s="22">
        <v>42461</v>
      </c>
      <c r="K11" s="196">
        <f>VLOOKUP($J11,Hoja1!$V:$X,2,0)</f>
        <v>30937.238095238095</v>
      </c>
      <c r="L11" s="23">
        <f>VLOOKUP($J11,Hoja1!$V:$X,3,0)</f>
        <v>-3.3175053588318959</v>
      </c>
      <c r="M11" s="15"/>
    </row>
    <row r="12" spans="2:13" ht="20.25" customHeight="1" x14ac:dyDescent="0.2">
      <c r="B12" s="15"/>
      <c r="C12" s="15"/>
      <c r="D12" s="15"/>
      <c r="E12" s="15"/>
      <c r="F12" s="15"/>
      <c r="G12" s="15"/>
      <c r="H12" s="15"/>
      <c r="I12" s="15"/>
      <c r="J12" s="22">
        <v>42491</v>
      </c>
      <c r="K12" s="196">
        <f>VLOOKUP($J12,Hoja1!$V:$X,2,0)</f>
        <v>31563.09523809524</v>
      </c>
      <c r="L12" s="23">
        <f>VLOOKUP($J12,Hoja1!$V:$X,3,0)</f>
        <v>-6.6339083643838448</v>
      </c>
      <c r="M12" s="15"/>
    </row>
    <row r="13" spans="2:13" ht="20.25" customHeight="1" x14ac:dyDescent="0.2">
      <c r="B13" s="15"/>
      <c r="C13" s="15"/>
      <c r="D13" s="15"/>
      <c r="E13" s="15"/>
      <c r="F13" s="15"/>
      <c r="G13" s="15"/>
      <c r="H13" s="15"/>
      <c r="I13" s="15"/>
      <c r="J13" s="22">
        <v>42522</v>
      </c>
      <c r="K13" s="196">
        <f>VLOOKUP($J13,Hoja1!$V:$X,2,0)</f>
        <v>31375.199999999997</v>
      </c>
      <c r="L13" s="23">
        <f>VLOOKUP($J13,Hoja1!$V:$X,3,0)</f>
        <v>-6.8332971151912396</v>
      </c>
      <c r="M13" s="15"/>
    </row>
    <row r="14" spans="2:13" ht="20.25" customHeight="1" x14ac:dyDescent="0.2">
      <c r="B14" s="15"/>
      <c r="C14" s="15"/>
      <c r="D14" s="15"/>
      <c r="E14" s="15"/>
      <c r="F14" s="15"/>
      <c r="G14" s="15"/>
      <c r="H14" s="15"/>
      <c r="I14" s="15"/>
      <c r="J14" s="22">
        <v>42552</v>
      </c>
      <c r="K14" s="196">
        <f>VLOOKUP($J14,Hoja1!$V:$X,2,0)</f>
        <v>33360.1</v>
      </c>
      <c r="L14" s="23">
        <f>VLOOKUP($J14,Hoja1!$V:$X,3,0)</f>
        <v>-1.5199999999999991</v>
      </c>
      <c r="M14" s="15"/>
    </row>
    <row r="15" spans="2:13" ht="20.25" customHeight="1" x14ac:dyDescent="0.2">
      <c r="B15" s="15"/>
      <c r="C15" s="15"/>
      <c r="D15" s="15"/>
      <c r="E15" s="15"/>
      <c r="F15" s="15"/>
      <c r="G15" s="15"/>
      <c r="H15" s="15"/>
      <c r="I15" s="15"/>
      <c r="J15" s="22">
        <v>42583</v>
      </c>
      <c r="K15" s="196">
        <f>VLOOKUP($J15,Hoja1!$V:$X,2,0)</f>
        <v>32555.499999999996</v>
      </c>
      <c r="L15" s="23">
        <f>VLOOKUP($J15,Hoja1!$V:$X,3,0)</f>
        <v>-3.4332504275063513</v>
      </c>
      <c r="M15" s="15"/>
    </row>
    <row r="16" spans="2:13" ht="15.75" customHeight="1" x14ac:dyDescent="0.2">
      <c r="B16" s="15"/>
      <c r="C16" s="15"/>
      <c r="D16" s="15"/>
      <c r="E16" s="15"/>
      <c r="F16" s="15"/>
      <c r="G16" s="15"/>
      <c r="H16" s="15"/>
      <c r="I16" s="15"/>
      <c r="J16" s="19"/>
      <c r="K16" s="17"/>
      <c r="L16" s="15"/>
      <c r="M16" s="15"/>
    </row>
    <row r="17" spans="2:13" ht="15.75" customHeight="1" x14ac:dyDescent="0.2">
      <c r="B17" s="15"/>
      <c r="C17" s="15"/>
      <c r="D17" s="15"/>
      <c r="E17" s="15"/>
      <c r="F17" s="15"/>
      <c r="G17" s="15"/>
      <c r="H17" s="15"/>
      <c r="I17" s="15"/>
      <c r="J17" s="19"/>
      <c r="K17" s="17"/>
      <c r="L17" s="15"/>
      <c r="M17" s="15"/>
    </row>
    <row r="18" spans="2:13" ht="15.75" customHeight="1" x14ac:dyDescent="0.2">
      <c r="B18" s="15"/>
      <c r="C18" s="15"/>
      <c r="D18" s="15"/>
      <c r="E18" s="15"/>
      <c r="F18" s="15"/>
      <c r="G18" s="15"/>
      <c r="H18" s="15"/>
      <c r="I18" s="15"/>
      <c r="J18" s="19"/>
      <c r="K18" s="17"/>
      <c r="L18" s="15"/>
      <c r="M18" s="15"/>
    </row>
    <row r="19" spans="2:13" ht="15.75" customHeight="1" x14ac:dyDescent="0.2">
      <c r="B19" s="15"/>
      <c r="C19" s="15"/>
      <c r="D19" s="15"/>
      <c r="E19" s="15"/>
      <c r="F19" s="15"/>
      <c r="G19" s="15"/>
      <c r="H19" s="15"/>
      <c r="I19" s="15"/>
      <c r="J19" s="19"/>
      <c r="K19" s="17"/>
      <c r="L19" s="15"/>
      <c r="M19" s="15"/>
    </row>
    <row r="20" spans="2:13" ht="15.75" customHeight="1" x14ac:dyDescent="0.2">
      <c r="B20" s="15"/>
      <c r="C20" s="15"/>
      <c r="D20" s="15"/>
      <c r="E20" s="15"/>
      <c r="F20" s="15"/>
      <c r="G20" s="15"/>
      <c r="H20" s="15"/>
      <c r="I20" s="15"/>
      <c r="J20" s="19"/>
      <c r="K20" s="17"/>
      <c r="L20" s="15"/>
      <c r="M20" s="15"/>
    </row>
    <row r="21" spans="2:13" ht="15.75" customHeight="1" x14ac:dyDescent="0.2">
      <c r="B21" s="15"/>
      <c r="C21" s="15"/>
      <c r="D21" s="15"/>
      <c r="E21" s="15"/>
      <c r="F21" s="15"/>
      <c r="G21" s="15"/>
      <c r="H21" s="15"/>
      <c r="I21" s="15"/>
      <c r="J21" s="19"/>
      <c r="K21" s="17"/>
      <c r="L21" s="15"/>
      <c r="M21" s="15"/>
    </row>
    <row r="22" spans="2:13" ht="15.75" customHeight="1" x14ac:dyDescent="0.2">
      <c r="B22" s="15"/>
      <c r="C22" s="15"/>
      <c r="D22" s="15"/>
      <c r="E22" s="15"/>
      <c r="F22" s="15"/>
      <c r="G22" s="15"/>
      <c r="H22" s="15"/>
      <c r="I22" s="15"/>
      <c r="J22" s="19"/>
      <c r="K22" s="17"/>
      <c r="L22" s="15"/>
      <c r="M22" s="15"/>
    </row>
    <row r="23" spans="2:13" ht="15.75" customHeight="1" x14ac:dyDescent="0.2">
      <c r="B23" s="15"/>
      <c r="C23" s="15"/>
      <c r="D23" s="15"/>
      <c r="E23" s="15"/>
      <c r="F23" s="15"/>
      <c r="G23" s="15"/>
      <c r="H23" s="15"/>
      <c r="I23" s="15"/>
      <c r="J23" s="19"/>
      <c r="K23" s="17"/>
      <c r="L23" s="15"/>
      <c r="M23" s="15"/>
    </row>
    <row r="24" spans="2:13" ht="15.75" customHeight="1" x14ac:dyDescent="0.2">
      <c r="B24" s="15"/>
      <c r="C24" s="15"/>
      <c r="D24" s="15"/>
      <c r="E24" s="15"/>
      <c r="F24" s="15"/>
      <c r="G24" s="15"/>
      <c r="H24" s="15"/>
      <c r="I24" s="15"/>
      <c r="J24" s="19"/>
      <c r="K24" s="17"/>
      <c r="L24" s="15"/>
      <c r="M24" s="15"/>
    </row>
    <row r="25" spans="2:13" ht="15.75" customHeight="1" x14ac:dyDescent="0.2">
      <c r="B25" s="15"/>
      <c r="C25" s="15"/>
      <c r="D25" s="15"/>
      <c r="E25" s="15"/>
      <c r="F25" s="15"/>
      <c r="G25" s="15"/>
      <c r="H25" s="15"/>
      <c r="I25" s="15"/>
      <c r="J25" s="19"/>
      <c r="K25" s="17"/>
      <c r="L25" s="15"/>
      <c r="M25" s="15"/>
    </row>
    <row r="26" spans="2:13" ht="8.25" customHeight="1" x14ac:dyDescent="0.2"/>
    <row r="27" spans="2:13" ht="15.75" hidden="1" customHeight="1" x14ac:dyDescent="0.2">
      <c r="J27" s="28"/>
    </row>
    <row r="28" spans="2:13" ht="15.75" hidden="1" customHeight="1" x14ac:dyDescent="0.2"/>
    <row r="29" spans="2:13" ht="15.75" hidden="1" customHeight="1" x14ac:dyDescent="0.2"/>
    <row r="30" spans="2:13" ht="15.75" hidden="1" customHeight="1" x14ac:dyDescent="0.2"/>
    <row r="31" spans="2:13" ht="15.75" hidden="1" customHeight="1" x14ac:dyDescent="0.2"/>
    <row r="32" spans="2:13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4</xdr:col>
                    <xdr:colOff>95250</xdr:colOff>
                    <xdr:row>4</xdr:row>
                    <xdr:rowOff>76200</xdr:rowOff>
                  </from>
                  <to>
                    <xdr:col>7</xdr:col>
                    <xdr:colOff>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workbookViewId="0">
      <selection activeCell="A242" sqref="A242"/>
    </sheetView>
  </sheetViews>
  <sheetFormatPr baseColWidth="10" defaultRowHeight="12.75" x14ac:dyDescent="0.2"/>
  <cols>
    <col min="1" max="1" width="29.140625" customWidth="1"/>
    <col min="2" max="2" width="11.42578125" style="30"/>
  </cols>
  <sheetData>
    <row r="1" spans="1:3" x14ac:dyDescent="0.2">
      <c r="A1" t="s">
        <v>20</v>
      </c>
      <c r="B1" s="30">
        <v>40909</v>
      </c>
      <c r="C1" s="29">
        <v>441.7327613999999</v>
      </c>
    </row>
    <row r="2" spans="1:3" x14ac:dyDescent="0.2">
      <c r="A2" t="s">
        <v>20</v>
      </c>
      <c r="B2" s="30">
        <v>40940</v>
      </c>
      <c r="C2" s="29">
        <v>461.55598754999983</v>
      </c>
    </row>
    <row r="3" spans="1:3" x14ac:dyDescent="0.2">
      <c r="A3" t="s">
        <v>20</v>
      </c>
      <c r="B3" s="30">
        <v>40969</v>
      </c>
      <c r="C3" s="29">
        <v>496.29047522727257</v>
      </c>
    </row>
    <row r="4" spans="1:3" x14ac:dyDescent="0.2">
      <c r="A4" t="s">
        <v>20</v>
      </c>
      <c r="B4" s="30">
        <v>41000</v>
      </c>
      <c r="C4" s="29">
        <v>529.42160144999991</v>
      </c>
    </row>
    <row r="5" spans="1:3" x14ac:dyDescent="0.2">
      <c r="A5" t="s">
        <v>20</v>
      </c>
      <c r="B5" s="30">
        <v>41030</v>
      </c>
      <c r="C5" s="29">
        <v>520.92545590909094</v>
      </c>
    </row>
    <row r="6" spans="1:3" x14ac:dyDescent="0.2">
      <c r="A6" t="s">
        <v>20</v>
      </c>
      <c r="B6" s="30">
        <v>41061</v>
      </c>
      <c r="C6" s="29">
        <v>522.32919249999998</v>
      </c>
    </row>
    <row r="7" spans="1:3" x14ac:dyDescent="0.2">
      <c r="A7" t="s">
        <v>20</v>
      </c>
      <c r="B7" s="30">
        <v>41091</v>
      </c>
      <c r="C7" s="29">
        <v>609.44675549999988</v>
      </c>
    </row>
    <row r="8" spans="1:3" x14ac:dyDescent="0.2">
      <c r="A8" t="s">
        <v>20</v>
      </c>
      <c r="B8" s="30">
        <v>41122</v>
      </c>
      <c r="C8" s="29">
        <v>622.91354977173899</v>
      </c>
    </row>
    <row r="9" spans="1:3" x14ac:dyDescent="0.2">
      <c r="A9" t="s">
        <v>20</v>
      </c>
      <c r="B9" s="30">
        <v>41153</v>
      </c>
      <c r="C9" s="29">
        <v>615.18139725000003</v>
      </c>
    </row>
    <row r="10" spans="1:3" x14ac:dyDescent="0.2">
      <c r="A10" t="s">
        <v>20</v>
      </c>
      <c r="B10" s="30">
        <v>41183</v>
      </c>
      <c r="C10" s="29">
        <v>565.52548180434769</v>
      </c>
    </row>
    <row r="11" spans="1:3" x14ac:dyDescent="0.2">
      <c r="A11" t="s">
        <v>20</v>
      </c>
      <c r="B11" s="30">
        <v>41214</v>
      </c>
      <c r="C11" s="29">
        <v>533.02860799999996</v>
      </c>
    </row>
    <row r="12" spans="1:3" x14ac:dyDescent="0.2">
      <c r="A12" t="s">
        <v>20</v>
      </c>
      <c r="B12" s="30">
        <v>41244</v>
      </c>
      <c r="C12" s="29">
        <v>534.79077461249994</v>
      </c>
    </row>
    <row r="13" spans="1:3" x14ac:dyDescent="0.2">
      <c r="A13" t="s">
        <v>20</v>
      </c>
      <c r="B13" s="30">
        <v>41275</v>
      </c>
      <c r="C13" s="29">
        <v>526.04730499999994</v>
      </c>
    </row>
    <row r="14" spans="1:3" x14ac:dyDescent="0.2">
      <c r="A14" t="s">
        <v>20</v>
      </c>
      <c r="B14" s="30">
        <v>41306</v>
      </c>
      <c r="C14" s="29">
        <v>536.37583014473682</v>
      </c>
    </row>
    <row r="15" spans="1:3" x14ac:dyDescent="0.2">
      <c r="A15" t="s">
        <v>20</v>
      </c>
      <c r="B15" s="30">
        <v>41334</v>
      </c>
      <c r="C15" s="29">
        <v>536.08139707499981</v>
      </c>
    </row>
    <row r="16" spans="1:3" x14ac:dyDescent="0.2">
      <c r="A16" t="s">
        <v>20</v>
      </c>
      <c r="B16" s="30">
        <v>41365</v>
      </c>
      <c r="C16" s="29">
        <v>517.78971514772729</v>
      </c>
    </row>
    <row r="17" spans="1:3" x14ac:dyDescent="0.2">
      <c r="A17" t="s">
        <v>20</v>
      </c>
      <c r="B17" s="30">
        <v>41395</v>
      </c>
      <c r="C17" s="29">
        <v>542.199223125</v>
      </c>
    </row>
    <row r="18" spans="1:3" x14ac:dyDescent="0.2">
      <c r="A18" t="s">
        <v>20</v>
      </c>
      <c r="B18" s="30">
        <v>41426</v>
      </c>
      <c r="C18" s="29">
        <v>560.1577064999999</v>
      </c>
    </row>
    <row r="19" spans="1:3" x14ac:dyDescent="0.2">
      <c r="A19" t="s">
        <v>20</v>
      </c>
      <c r="B19" s="30">
        <v>41456</v>
      </c>
      <c r="C19" s="29">
        <v>548.34961745454541</v>
      </c>
    </row>
    <row r="20" spans="1:3" x14ac:dyDescent="0.2">
      <c r="A20" t="s">
        <v>20</v>
      </c>
      <c r="B20" s="30">
        <v>41487</v>
      </c>
      <c r="C20" s="29">
        <v>498.04832723863638</v>
      </c>
    </row>
    <row r="21" spans="1:3" x14ac:dyDescent="0.2">
      <c r="A21" t="s">
        <v>20</v>
      </c>
      <c r="B21" s="30">
        <v>41518</v>
      </c>
      <c r="C21" s="29">
        <v>503.23712223749999</v>
      </c>
    </row>
    <row r="22" spans="1:3" x14ac:dyDescent="0.2">
      <c r="A22" t="s">
        <v>20</v>
      </c>
      <c r="B22" s="30">
        <v>41548</v>
      </c>
      <c r="C22" s="29">
        <v>472.8275169130435</v>
      </c>
    </row>
    <row r="23" spans="1:3" x14ac:dyDescent="0.2">
      <c r="A23" t="s">
        <v>20</v>
      </c>
      <c r="B23" s="30">
        <v>41579</v>
      </c>
      <c r="C23" s="29">
        <v>476.66224121250008</v>
      </c>
    </row>
    <row r="24" spans="1:3" x14ac:dyDescent="0.2">
      <c r="A24" t="s">
        <v>20</v>
      </c>
      <c r="B24" s="30">
        <v>41609</v>
      </c>
      <c r="C24" s="29">
        <v>488.66933874999984</v>
      </c>
    </row>
    <row r="25" spans="1:3" x14ac:dyDescent="0.2">
      <c r="A25" t="s">
        <v>20</v>
      </c>
      <c r="B25" s="30">
        <v>41640</v>
      </c>
      <c r="C25" s="29">
        <v>476.1021184999999</v>
      </c>
    </row>
    <row r="26" spans="1:3" x14ac:dyDescent="0.2">
      <c r="A26" t="s">
        <v>20</v>
      </c>
      <c r="B26" s="30">
        <v>41671</v>
      </c>
      <c r="C26" s="29">
        <v>496.79899748684204</v>
      </c>
    </row>
    <row r="27" spans="1:3" x14ac:dyDescent="0.2">
      <c r="A27" t="s">
        <v>20</v>
      </c>
      <c r="B27" s="30">
        <v>41699</v>
      </c>
      <c r="C27" s="29">
        <v>522.00112374999992</v>
      </c>
    </row>
    <row r="28" spans="1:3" x14ac:dyDescent="0.2">
      <c r="A28" t="s">
        <v>20</v>
      </c>
      <c r="B28" s="30">
        <v>41730</v>
      </c>
      <c r="C28" s="29">
        <v>547.18805524999993</v>
      </c>
    </row>
    <row r="29" spans="1:3" x14ac:dyDescent="0.2">
      <c r="A29" t="s">
        <v>20</v>
      </c>
      <c r="B29" s="30">
        <v>41760</v>
      </c>
      <c r="C29" s="29">
        <v>546.03325324999992</v>
      </c>
    </row>
    <row r="30" spans="1:3" x14ac:dyDescent="0.2">
      <c r="A30" t="s">
        <v>20</v>
      </c>
      <c r="B30" s="30">
        <v>41791</v>
      </c>
      <c r="C30" s="29">
        <v>528.00259474999996</v>
      </c>
    </row>
    <row r="31" spans="1:3" x14ac:dyDescent="0.2">
      <c r="A31" t="s">
        <v>20</v>
      </c>
      <c r="B31" s="30">
        <v>41821</v>
      </c>
      <c r="C31" s="29">
        <v>463.23367148863622</v>
      </c>
    </row>
    <row r="32" spans="1:3" x14ac:dyDescent="0.2">
      <c r="A32" t="s">
        <v>20</v>
      </c>
      <c r="B32" s="30">
        <v>41852</v>
      </c>
      <c r="C32" s="29">
        <v>432.98513625000004</v>
      </c>
    </row>
    <row r="33" spans="1:3" x14ac:dyDescent="0.2">
      <c r="A33" t="s">
        <v>20</v>
      </c>
      <c r="B33" s="30">
        <v>41883</v>
      </c>
      <c r="C33" s="29">
        <v>368.84988275000001</v>
      </c>
    </row>
    <row r="34" spans="1:3" x14ac:dyDescent="0.2">
      <c r="A34" t="s">
        <v>20</v>
      </c>
      <c r="B34" s="30">
        <v>41913</v>
      </c>
      <c r="C34" s="29">
        <v>354.44091306521739</v>
      </c>
    </row>
    <row r="35" spans="1:3" x14ac:dyDescent="0.2">
      <c r="A35" t="s">
        <v>20</v>
      </c>
      <c r="B35" s="30">
        <v>41944</v>
      </c>
      <c r="C35" s="29">
        <v>379.34485961842103</v>
      </c>
    </row>
    <row r="36" spans="1:3" x14ac:dyDescent="0.2">
      <c r="A36" t="s">
        <v>20</v>
      </c>
      <c r="B36" s="30">
        <v>41974</v>
      </c>
      <c r="C36" s="29">
        <v>378.781617375</v>
      </c>
    </row>
    <row r="37" spans="1:3" x14ac:dyDescent="0.2">
      <c r="A37" t="s">
        <v>20</v>
      </c>
      <c r="B37" s="30">
        <v>42005</v>
      </c>
      <c r="C37" s="29">
        <v>367.49211554999999</v>
      </c>
    </row>
    <row r="38" spans="1:3" x14ac:dyDescent="0.2">
      <c r="A38" t="s">
        <v>20</v>
      </c>
      <c r="B38" s="30">
        <v>42036</v>
      </c>
      <c r="C38" s="29">
        <v>364.73923886842101</v>
      </c>
    </row>
    <row r="39" spans="1:3" x14ac:dyDescent="0.2">
      <c r="A39" t="s">
        <v>20</v>
      </c>
      <c r="B39" s="30">
        <v>42064</v>
      </c>
      <c r="C39" s="29">
        <v>359.59556038636362</v>
      </c>
    </row>
    <row r="40" spans="1:3" x14ac:dyDescent="0.2">
      <c r="A40" t="s">
        <v>20</v>
      </c>
      <c r="B40" s="30">
        <v>42095</v>
      </c>
      <c r="C40" s="29">
        <v>356.92567724999998</v>
      </c>
    </row>
    <row r="41" spans="1:3" x14ac:dyDescent="0.2">
      <c r="A41" t="s">
        <v>20</v>
      </c>
      <c r="B41" s="30">
        <v>42125</v>
      </c>
      <c r="C41" s="29">
        <v>351.94953045</v>
      </c>
    </row>
    <row r="42" spans="1:3" x14ac:dyDescent="0.2">
      <c r="A42" t="s">
        <v>20</v>
      </c>
      <c r="B42" s="30">
        <v>42156</v>
      </c>
      <c r="C42" s="29">
        <v>354.82305480681811</v>
      </c>
    </row>
    <row r="43" spans="1:3" x14ac:dyDescent="0.2">
      <c r="A43" t="s">
        <v>20</v>
      </c>
      <c r="B43" s="30">
        <v>42186</v>
      </c>
      <c r="C43" s="29">
        <v>372.34729445454542</v>
      </c>
    </row>
    <row r="44" spans="1:3" x14ac:dyDescent="0.2">
      <c r="A44" t="s">
        <v>20</v>
      </c>
      <c r="B44" s="30">
        <v>42217</v>
      </c>
      <c r="C44" s="29">
        <v>347.02237524999993</v>
      </c>
    </row>
    <row r="45" spans="1:3" x14ac:dyDescent="0.2">
      <c r="A45" t="s">
        <v>20</v>
      </c>
      <c r="B45" s="30">
        <v>42248</v>
      </c>
      <c r="C45" s="29">
        <v>323.5545239999999</v>
      </c>
    </row>
    <row r="46" spans="1:3" x14ac:dyDescent="0.2">
      <c r="A46" t="s">
        <v>20</v>
      </c>
      <c r="B46" s="30">
        <v>42278</v>
      </c>
      <c r="C46" s="29">
        <v>327.41977036363636</v>
      </c>
    </row>
    <row r="47" spans="1:3" x14ac:dyDescent="0.2">
      <c r="A47" t="s">
        <v>20</v>
      </c>
      <c r="B47" s="30">
        <v>42309</v>
      </c>
      <c r="C47" s="29">
        <v>319.08229080000007</v>
      </c>
    </row>
    <row r="48" spans="1:3" x14ac:dyDescent="0.2">
      <c r="A48" t="s">
        <v>20</v>
      </c>
      <c r="B48" s="30">
        <v>42339</v>
      </c>
      <c r="C48" s="29">
        <v>323.31533205681814</v>
      </c>
    </row>
    <row r="49" spans="1:3" x14ac:dyDescent="0.2">
      <c r="A49" t="s">
        <v>20</v>
      </c>
      <c r="B49" s="30">
        <v>42370</v>
      </c>
      <c r="C49" s="29">
        <v>323.20435377631583</v>
      </c>
    </row>
    <row r="50" spans="1:3" x14ac:dyDescent="0.2">
      <c r="A50" t="s">
        <v>20</v>
      </c>
      <c r="B50" s="30">
        <v>42401</v>
      </c>
      <c r="C50" s="29">
        <v>320.12948625000001</v>
      </c>
    </row>
    <row r="51" spans="1:3" x14ac:dyDescent="0.2">
      <c r="A51" t="s">
        <v>20</v>
      </c>
      <c r="B51" s="30">
        <v>42430</v>
      </c>
      <c r="C51" s="29">
        <v>326.93542159090907</v>
      </c>
    </row>
    <row r="52" spans="1:3" x14ac:dyDescent="0.2">
      <c r="A52" t="s">
        <v>20</v>
      </c>
      <c r="B52" s="30">
        <v>42461</v>
      </c>
      <c r="C52" s="29">
        <v>353.80246275000002</v>
      </c>
    </row>
    <row r="53" spans="1:3" x14ac:dyDescent="0.2">
      <c r="A53" t="s">
        <v>20</v>
      </c>
      <c r="B53" s="30">
        <v>42491</v>
      </c>
      <c r="C53" s="29">
        <v>388.51213650000005</v>
      </c>
    </row>
    <row r="54" spans="1:3" x14ac:dyDescent="0.2">
      <c r="A54" t="s">
        <v>20</v>
      </c>
      <c r="B54" s="30">
        <v>42522</v>
      </c>
      <c r="C54" s="29">
        <v>421.228941715909</v>
      </c>
    </row>
    <row r="55" spans="1:3" x14ac:dyDescent="0.2">
      <c r="A55" t="s">
        <v>20</v>
      </c>
      <c r="B55" s="30">
        <v>42552</v>
      </c>
      <c r="C55" s="29">
        <v>390.40181250000001</v>
      </c>
    </row>
    <row r="56" spans="1:3" x14ac:dyDescent="0.2">
      <c r="A56" t="s">
        <v>20</v>
      </c>
      <c r="B56" s="30">
        <v>42583</v>
      </c>
      <c r="C56" s="29">
        <v>370.31658779347816</v>
      </c>
    </row>
    <row r="57" spans="1:3" x14ac:dyDescent="0.2">
      <c r="A57" t="s">
        <v>20</v>
      </c>
      <c r="B57" s="30">
        <v>42614</v>
      </c>
      <c r="C57" s="29">
        <v>355.90952399999998</v>
      </c>
    </row>
    <row r="70" spans="1:3" x14ac:dyDescent="0.2">
      <c r="A70" t="s">
        <v>21</v>
      </c>
      <c r="B70" s="30">
        <v>37408</v>
      </c>
      <c r="C70">
        <v>34.482758620689658</v>
      </c>
    </row>
    <row r="71" spans="1:3" x14ac:dyDescent="0.2">
      <c r="A71" t="s">
        <v>21</v>
      </c>
      <c r="B71" s="30">
        <v>37438</v>
      </c>
      <c r="C71">
        <v>37.586206896551722</v>
      </c>
    </row>
    <row r="72" spans="1:3" x14ac:dyDescent="0.2">
      <c r="A72" t="s">
        <v>21</v>
      </c>
      <c r="B72" s="30">
        <v>37469</v>
      </c>
      <c r="C72">
        <v>37.172413793103445</v>
      </c>
    </row>
    <row r="73" spans="1:3" x14ac:dyDescent="0.2">
      <c r="A73" t="s">
        <v>21</v>
      </c>
      <c r="B73" s="30">
        <v>37500</v>
      </c>
      <c r="C73">
        <v>37.724137931034484</v>
      </c>
    </row>
    <row r="74" spans="1:3" x14ac:dyDescent="0.2">
      <c r="A74" t="s">
        <v>21</v>
      </c>
      <c r="B74" s="30">
        <v>37530</v>
      </c>
      <c r="C74">
        <v>40.862068965517238</v>
      </c>
    </row>
    <row r="75" spans="1:3" x14ac:dyDescent="0.2">
      <c r="A75" t="s">
        <v>21</v>
      </c>
      <c r="B75" s="30">
        <v>37561</v>
      </c>
      <c r="C75">
        <v>41.03448275862069</v>
      </c>
    </row>
    <row r="76" spans="1:3" x14ac:dyDescent="0.2">
      <c r="A76" t="s">
        <v>21</v>
      </c>
      <c r="B76" s="30">
        <v>37591</v>
      </c>
      <c r="C76">
        <v>41.96551724137931</v>
      </c>
    </row>
    <row r="77" spans="1:3" x14ac:dyDescent="0.2">
      <c r="A77" t="s">
        <v>21</v>
      </c>
      <c r="B77" s="30">
        <v>37622</v>
      </c>
      <c r="C77">
        <v>46.689655172413794</v>
      </c>
    </row>
    <row r="78" spans="1:3" x14ac:dyDescent="0.2">
      <c r="A78" t="s">
        <v>21</v>
      </c>
      <c r="B78" s="30">
        <v>37653</v>
      </c>
      <c r="C78">
        <v>40.724137931034484</v>
      </c>
    </row>
    <row r="79" spans="1:3" x14ac:dyDescent="0.2">
      <c r="A79" t="s">
        <v>21</v>
      </c>
      <c r="B79" s="30">
        <v>37681</v>
      </c>
      <c r="C79">
        <v>47.344827586206904</v>
      </c>
    </row>
    <row r="80" spans="1:3" x14ac:dyDescent="0.2">
      <c r="A80" t="s">
        <v>21</v>
      </c>
      <c r="B80" s="30">
        <v>37712</v>
      </c>
      <c r="C80">
        <v>49.862068965517238</v>
      </c>
    </row>
    <row r="81" spans="1:3" x14ac:dyDescent="0.2">
      <c r="A81" t="s">
        <v>21</v>
      </c>
      <c r="B81" s="30">
        <v>37742</v>
      </c>
      <c r="C81">
        <v>49.862068965517238</v>
      </c>
    </row>
    <row r="82" spans="1:3" x14ac:dyDescent="0.2">
      <c r="A82" t="s">
        <v>21</v>
      </c>
      <c r="B82" s="30">
        <v>37773</v>
      </c>
      <c r="C82">
        <v>47.655172413793096</v>
      </c>
    </row>
    <row r="83" spans="1:3" x14ac:dyDescent="0.2">
      <c r="A83" t="s">
        <v>21</v>
      </c>
      <c r="B83" s="30">
        <v>37803</v>
      </c>
      <c r="C83">
        <v>59.931034482758619</v>
      </c>
    </row>
    <row r="84" spans="1:3" x14ac:dyDescent="0.2">
      <c r="A84" t="s">
        <v>21</v>
      </c>
      <c r="B84" s="30">
        <v>37834</v>
      </c>
      <c r="C84">
        <v>56.310344827586214</v>
      </c>
    </row>
    <row r="85" spans="1:3" x14ac:dyDescent="0.2">
      <c r="A85" t="s">
        <v>21</v>
      </c>
      <c r="B85" s="30">
        <v>37865</v>
      </c>
      <c r="C85">
        <v>60.03448275862069</v>
      </c>
    </row>
    <row r="86" spans="1:3" x14ac:dyDescent="0.2">
      <c r="A86" t="s">
        <v>21</v>
      </c>
      <c r="B86" s="30">
        <v>37895</v>
      </c>
      <c r="C86">
        <v>61.344827586206897</v>
      </c>
    </row>
    <row r="87" spans="1:3" x14ac:dyDescent="0.2">
      <c r="A87" t="s">
        <v>21</v>
      </c>
      <c r="B87" s="30">
        <v>37926</v>
      </c>
      <c r="C87">
        <v>59.862068965517238</v>
      </c>
    </row>
    <row r="88" spans="1:3" x14ac:dyDescent="0.2">
      <c r="A88" t="s">
        <v>21</v>
      </c>
      <c r="B88" s="30">
        <v>37956</v>
      </c>
      <c r="C88">
        <v>57.275862068965516</v>
      </c>
    </row>
    <row r="89" spans="1:3" x14ac:dyDescent="0.2">
      <c r="A89" t="s">
        <v>21</v>
      </c>
      <c r="B89" s="30">
        <v>37987</v>
      </c>
      <c r="C89">
        <v>60.896551724137929</v>
      </c>
    </row>
    <row r="90" spans="1:3" x14ac:dyDescent="0.2">
      <c r="A90" t="s">
        <v>21</v>
      </c>
      <c r="B90" s="30">
        <v>38018</v>
      </c>
      <c r="C90">
        <v>56.275862068965509</v>
      </c>
    </row>
    <row r="91" spans="1:3" x14ac:dyDescent="0.2">
      <c r="A91" t="s">
        <v>21</v>
      </c>
      <c r="B91" s="30">
        <v>38047</v>
      </c>
      <c r="C91">
        <v>63.03448275862069</v>
      </c>
    </row>
    <row r="92" spans="1:3" x14ac:dyDescent="0.2">
      <c r="A92" t="s">
        <v>21</v>
      </c>
      <c r="B92" s="30">
        <v>38078</v>
      </c>
      <c r="C92">
        <v>58.620689655172413</v>
      </c>
    </row>
    <row r="93" spans="1:3" x14ac:dyDescent="0.2">
      <c r="A93" t="s">
        <v>21</v>
      </c>
      <c r="B93" s="30">
        <v>38108</v>
      </c>
      <c r="C93">
        <v>59.896551724137929</v>
      </c>
    </row>
    <row r="94" spans="1:3" x14ac:dyDescent="0.2">
      <c r="A94" t="s">
        <v>21</v>
      </c>
      <c r="B94" s="30">
        <v>38139</v>
      </c>
      <c r="C94">
        <v>61.620689655172413</v>
      </c>
    </row>
    <row r="95" spans="1:3" x14ac:dyDescent="0.2">
      <c r="A95" t="s">
        <v>21</v>
      </c>
      <c r="B95" s="30">
        <v>38169</v>
      </c>
      <c r="C95">
        <v>68.862068965517238</v>
      </c>
    </row>
    <row r="96" spans="1:3" x14ac:dyDescent="0.2">
      <c r="A96" t="s">
        <v>21</v>
      </c>
      <c r="B96" s="30">
        <v>38200</v>
      </c>
      <c r="C96">
        <v>61.827586206896555</v>
      </c>
    </row>
    <row r="97" spans="1:3" x14ac:dyDescent="0.2">
      <c r="A97" t="s">
        <v>21</v>
      </c>
      <c r="B97" s="30">
        <v>38231</v>
      </c>
      <c r="C97">
        <v>65.65517241379311</v>
      </c>
    </row>
    <row r="98" spans="1:3" x14ac:dyDescent="0.2">
      <c r="A98" t="s">
        <v>21</v>
      </c>
      <c r="B98" s="30">
        <v>38261</v>
      </c>
      <c r="C98">
        <v>64.965517241379317</v>
      </c>
    </row>
    <row r="99" spans="1:3" x14ac:dyDescent="0.2">
      <c r="A99" t="s">
        <v>21</v>
      </c>
      <c r="B99" s="30">
        <v>38292</v>
      </c>
      <c r="C99">
        <v>67.827586206896555</v>
      </c>
    </row>
    <row r="100" spans="1:3" x14ac:dyDescent="0.2">
      <c r="A100" t="s">
        <v>21</v>
      </c>
      <c r="B100" s="30">
        <v>38322</v>
      </c>
      <c r="C100">
        <v>66.34482758620689</v>
      </c>
    </row>
    <row r="101" spans="1:3" x14ac:dyDescent="0.2">
      <c r="A101" t="s">
        <v>21</v>
      </c>
      <c r="B101" s="30">
        <v>38353</v>
      </c>
      <c r="C101">
        <v>62.724137931034484</v>
      </c>
    </row>
    <row r="102" spans="1:3" x14ac:dyDescent="0.2">
      <c r="A102" t="s">
        <v>21</v>
      </c>
      <c r="B102" s="30">
        <v>38384</v>
      </c>
      <c r="C102">
        <v>58.793103448275865</v>
      </c>
    </row>
    <row r="103" spans="1:3" x14ac:dyDescent="0.2">
      <c r="A103" t="s">
        <v>21</v>
      </c>
      <c r="B103" s="30">
        <v>38412</v>
      </c>
      <c r="C103">
        <v>69.103448275862064</v>
      </c>
    </row>
    <row r="104" spans="1:3" x14ac:dyDescent="0.2">
      <c r="A104" t="s">
        <v>21</v>
      </c>
      <c r="B104" s="30">
        <v>38443</v>
      </c>
      <c r="C104">
        <v>72.620689655172413</v>
      </c>
    </row>
    <row r="105" spans="1:3" x14ac:dyDescent="0.2">
      <c r="A105" t="s">
        <v>21</v>
      </c>
      <c r="B105" s="30">
        <v>38473</v>
      </c>
      <c r="C105">
        <v>71.724137931034477</v>
      </c>
    </row>
    <row r="106" spans="1:3" x14ac:dyDescent="0.2">
      <c r="A106" t="s">
        <v>21</v>
      </c>
      <c r="B106" s="30">
        <v>38504</v>
      </c>
      <c r="C106">
        <v>65.862068965517238</v>
      </c>
    </row>
    <row r="107" spans="1:3" x14ac:dyDescent="0.2">
      <c r="A107" t="s">
        <v>21</v>
      </c>
      <c r="B107" s="30">
        <v>38534</v>
      </c>
      <c r="C107">
        <v>63.551724137931032</v>
      </c>
    </row>
    <row r="108" spans="1:3" x14ac:dyDescent="0.2">
      <c r="A108" t="s">
        <v>21</v>
      </c>
      <c r="B108" s="30">
        <v>38565</v>
      </c>
      <c r="C108">
        <v>83.448275862068968</v>
      </c>
    </row>
    <row r="109" spans="1:3" x14ac:dyDescent="0.2">
      <c r="A109" t="s">
        <v>21</v>
      </c>
      <c r="B109" s="30">
        <v>38596</v>
      </c>
      <c r="C109">
        <v>81.379310344827587</v>
      </c>
    </row>
    <row r="110" spans="1:3" x14ac:dyDescent="0.2">
      <c r="A110" t="s">
        <v>21</v>
      </c>
      <c r="B110" s="30">
        <v>38626</v>
      </c>
      <c r="C110">
        <v>81.379310344827587</v>
      </c>
    </row>
    <row r="111" spans="1:3" x14ac:dyDescent="0.2">
      <c r="A111" t="s">
        <v>21</v>
      </c>
      <c r="B111" s="30">
        <v>38657</v>
      </c>
      <c r="C111">
        <v>80.689655172413794</v>
      </c>
    </row>
    <row r="112" spans="1:3" x14ac:dyDescent="0.2">
      <c r="A112" t="s">
        <v>21</v>
      </c>
      <c r="B112" s="30">
        <v>38687</v>
      </c>
      <c r="C112">
        <v>88.965517241379317</v>
      </c>
    </row>
    <row r="113" spans="1:3" x14ac:dyDescent="0.2">
      <c r="A113" t="s">
        <v>21</v>
      </c>
      <c r="B113" s="30">
        <v>38718</v>
      </c>
      <c r="C113">
        <v>80</v>
      </c>
    </row>
    <row r="114" spans="1:3" x14ac:dyDescent="0.2">
      <c r="A114" t="s">
        <v>21</v>
      </c>
      <c r="B114" s="30">
        <v>38749</v>
      </c>
      <c r="C114">
        <v>91.24137931034484</v>
      </c>
    </row>
    <row r="115" spans="1:3" x14ac:dyDescent="0.2">
      <c r="A115" t="s">
        <v>21</v>
      </c>
      <c r="B115" s="30">
        <v>38777</v>
      </c>
      <c r="C115">
        <v>110.55172413793105</v>
      </c>
    </row>
    <row r="116" spans="1:3" x14ac:dyDescent="0.2">
      <c r="A116" t="s">
        <v>21</v>
      </c>
      <c r="B116" s="30">
        <v>38808</v>
      </c>
      <c r="C116">
        <v>109.82758620689656</v>
      </c>
    </row>
    <row r="117" spans="1:3" x14ac:dyDescent="0.2">
      <c r="A117" t="s">
        <v>21</v>
      </c>
      <c r="B117" s="30">
        <v>38838</v>
      </c>
      <c r="C117">
        <v>114.10344827586206</v>
      </c>
    </row>
    <row r="118" spans="1:3" x14ac:dyDescent="0.2">
      <c r="A118" t="s">
        <v>21</v>
      </c>
      <c r="B118" s="30">
        <v>38869</v>
      </c>
      <c r="C118">
        <v>115.62068965517241</v>
      </c>
    </row>
    <row r="119" spans="1:3" x14ac:dyDescent="0.2">
      <c r="A119" t="s">
        <v>21</v>
      </c>
      <c r="B119" s="30">
        <v>38899</v>
      </c>
      <c r="C119">
        <v>114.68965517241379</v>
      </c>
    </row>
    <row r="120" spans="1:3" x14ac:dyDescent="0.2">
      <c r="A120" t="s">
        <v>21</v>
      </c>
      <c r="B120" s="30">
        <v>38930</v>
      </c>
      <c r="C120">
        <v>106.75862068965519</v>
      </c>
    </row>
    <row r="121" spans="1:3" x14ac:dyDescent="0.2">
      <c r="A121" t="s">
        <v>21</v>
      </c>
      <c r="B121" s="30">
        <v>38961</v>
      </c>
      <c r="C121">
        <v>113.44827586206897</v>
      </c>
    </row>
    <row r="122" spans="1:3" x14ac:dyDescent="0.2">
      <c r="A122" t="s">
        <v>21</v>
      </c>
      <c r="B122" s="30">
        <v>38991</v>
      </c>
      <c r="C122">
        <v>112.41379310344827</v>
      </c>
    </row>
    <row r="123" spans="1:3" x14ac:dyDescent="0.2">
      <c r="A123" t="s">
        <v>21</v>
      </c>
      <c r="B123" s="30">
        <v>39022</v>
      </c>
      <c r="C123">
        <v>138.27586206896552</v>
      </c>
    </row>
    <row r="124" spans="1:3" x14ac:dyDescent="0.2">
      <c r="A124" t="s">
        <v>21</v>
      </c>
      <c r="B124" s="30">
        <v>39052</v>
      </c>
      <c r="C124">
        <v>120.20689655172414</v>
      </c>
    </row>
    <row r="125" spans="1:3" x14ac:dyDescent="0.2">
      <c r="A125" t="s">
        <v>21</v>
      </c>
      <c r="B125" s="30">
        <v>39083</v>
      </c>
      <c r="C125">
        <v>115.27586206896552</v>
      </c>
    </row>
    <row r="126" spans="1:3" x14ac:dyDescent="0.2">
      <c r="A126" t="s">
        <v>21</v>
      </c>
      <c r="B126" s="30">
        <v>39114</v>
      </c>
      <c r="C126">
        <v>121.86206896551724</v>
      </c>
    </row>
    <row r="127" spans="1:3" x14ac:dyDescent="0.2">
      <c r="A127" t="s">
        <v>21</v>
      </c>
      <c r="B127" s="30">
        <v>39142</v>
      </c>
      <c r="C127">
        <v>125.82758620689656</v>
      </c>
    </row>
    <row r="128" spans="1:3" x14ac:dyDescent="0.2">
      <c r="A128" t="s">
        <v>21</v>
      </c>
      <c r="B128" s="30">
        <v>39173</v>
      </c>
      <c r="C128">
        <v>134</v>
      </c>
    </row>
    <row r="129" spans="1:3" x14ac:dyDescent="0.2">
      <c r="A129" t="s">
        <v>21</v>
      </c>
      <c r="B129" s="30">
        <v>39203</v>
      </c>
      <c r="C129">
        <v>120.20689655172414</v>
      </c>
    </row>
    <row r="130" spans="1:3" x14ac:dyDescent="0.2">
      <c r="A130" t="s">
        <v>21</v>
      </c>
      <c r="B130" s="30">
        <v>39234</v>
      </c>
      <c r="C130">
        <v>133.93103448275863</v>
      </c>
    </row>
    <row r="131" spans="1:3" x14ac:dyDescent="0.2">
      <c r="A131" t="s">
        <v>21</v>
      </c>
      <c r="B131" s="30">
        <v>39264</v>
      </c>
      <c r="C131">
        <v>121.10344827586206</v>
      </c>
    </row>
    <row r="132" spans="1:3" x14ac:dyDescent="0.2">
      <c r="A132" t="s">
        <v>21</v>
      </c>
      <c r="B132" s="30">
        <v>39295</v>
      </c>
      <c r="C132">
        <v>130.48275862068965</v>
      </c>
    </row>
    <row r="133" spans="1:3" x14ac:dyDescent="0.2">
      <c r="A133" t="s">
        <v>21</v>
      </c>
      <c r="B133" s="30">
        <v>39326</v>
      </c>
      <c r="C133">
        <v>113.48275862068965</v>
      </c>
    </row>
    <row r="134" spans="1:3" x14ac:dyDescent="0.2">
      <c r="A134" t="s">
        <v>21</v>
      </c>
      <c r="B134" s="30">
        <v>39356</v>
      </c>
      <c r="C134">
        <v>144.24137931034483</v>
      </c>
    </row>
    <row r="135" spans="1:3" x14ac:dyDescent="0.2">
      <c r="A135" t="s">
        <v>21</v>
      </c>
      <c r="B135" s="30">
        <v>39387</v>
      </c>
      <c r="C135">
        <v>141.44827586206895</v>
      </c>
    </row>
    <row r="136" spans="1:3" x14ac:dyDescent="0.2">
      <c r="A136" t="s">
        <v>21</v>
      </c>
      <c r="B136" s="30">
        <v>39417</v>
      </c>
      <c r="C136">
        <v>115.17241379310344</v>
      </c>
    </row>
    <row r="137" spans="1:3" x14ac:dyDescent="0.2">
      <c r="A137" t="s">
        <v>21</v>
      </c>
      <c r="B137" s="30">
        <v>39448</v>
      </c>
      <c r="C137">
        <v>98.034482758620683</v>
      </c>
    </row>
    <row r="138" spans="1:3" x14ac:dyDescent="0.2">
      <c r="A138" t="s">
        <v>21</v>
      </c>
      <c r="B138" s="30">
        <v>39479</v>
      </c>
      <c r="C138">
        <v>96.862068965517224</v>
      </c>
    </row>
    <row r="139" spans="1:3" x14ac:dyDescent="0.2">
      <c r="A139" t="s">
        <v>21</v>
      </c>
      <c r="B139" s="30">
        <v>39508</v>
      </c>
      <c r="C139">
        <v>99.551724137931032</v>
      </c>
    </row>
    <row r="140" spans="1:3" x14ac:dyDescent="0.2">
      <c r="A140" t="s">
        <v>21</v>
      </c>
      <c r="B140" s="30">
        <v>39539</v>
      </c>
      <c r="C140">
        <v>104.13793103448276</v>
      </c>
    </row>
    <row r="141" spans="1:3" x14ac:dyDescent="0.2">
      <c r="A141" t="s">
        <v>21</v>
      </c>
      <c r="B141" s="30">
        <v>39569</v>
      </c>
      <c r="C141">
        <v>100.3793103448276</v>
      </c>
    </row>
    <row r="142" spans="1:3" x14ac:dyDescent="0.2">
      <c r="A142" t="s">
        <v>21</v>
      </c>
      <c r="B142" s="30">
        <v>39600</v>
      </c>
      <c r="C142">
        <v>95.551724137931046</v>
      </c>
    </row>
    <row r="143" spans="1:3" x14ac:dyDescent="0.2">
      <c r="A143" t="s">
        <v>21</v>
      </c>
      <c r="B143" s="30">
        <v>39630</v>
      </c>
      <c r="C143">
        <v>114.06896551724138</v>
      </c>
    </row>
    <row r="144" spans="1:3" x14ac:dyDescent="0.2">
      <c r="A144" t="s">
        <v>21</v>
      </c>
      <c r="B144" s="30">
        <v>39661</v>
      </c>
      <c r="C144">
        <v>104.68965517241381</v>
      </c>
    </row>
    <row r="145" spans="1:3" x14ac:dyDescent="0.2">
      <c r="A145" t="s">
        <v>21</v>
      </c>
      <c r="B145" s="30">
        <v>39692</v>
      </c>
      <c r="C145">
        <v>98.896551724137936</v>
      </c>
    </row>
    <row r="146" spans="1:3" x14ac:dyDescent="0.2">
      <c r="A146" t="s">
        <v>21</v>
      </c>
      <c r="B146" s="30">
        <v>39722</v>
      </c>
      <c r="C146">
        <v>98.34482758620689</v>
      </c>
    </row>
    <row r="147" spans="1:3" x14ac:dyDescent="0.2">
      <c r="A147" t="s">
        <v>21</v>
      </c>
      <c r="B147" s="30">
        <v>39753</v>
      </c>
      <c r="C147">
        <v>90.206896551724157</v>
      </c>
    </row>
    <row r="148" spans="1:3" x14ac:dyDescent="0.2">
      <c r="A148" t="s">
        <v>21</v>
      </c>
      <c r="B148" s="30">
        <v>39783</v>
      </c>
      <c r="C148">
        <v>77.862068965517238</v>
      </c>
    </row>
    <row r="149" spans="1:3" x14ac:dyDescent="0.2">
      <c r="A149" t="s">
        <v>21</v>
      </c>
      <c r="B149" s="30">
        <v>39814</v>
      </c>
      <c r="C149">
        <v>80.137931034482762</v>
      </c>
    </row>
    <row r="150" spans="1:3" x14ac:dyDescent="0.2">
      <c r="A150" t="s">
        <v>21</v>
      </c>
      <c r="B150" s="30">
        <v>39845</v>
      </c>
      <c r="C150">
        <v>79.137931034482762</v>
      </c>
    </row>
    <row r="151" spans="1:3" x14ac:dyDescent="0.2">
      <c r="A151" t="s">
        <v>21</v>
      </c>
      <c r="B151" s="30">
        <v>39873</v>
      </c>
      <c r="C151">
        <v>81.827586206896555</v>
      </c>
    </row>
    <row r="152" spans="1:3" x14ac:dyDescent="0.2">
      <c r="A152" t="s">
        <v>21</v>
      </c>
      <c r="B152" s="30">
        <v>39904</v>
      </c>
      <c r="C152">
        <v>91.620689655172413</v>
      </c>
    </row>
    <row r="153" spans="1:3" x14ac:dyDescent="0.2">
      <c r="A153" t="s">
        <v>21</v>
      </c>
      <c r="B153" s="30">
        <v>39934</v>
      </c>
      <c r="C153">
        <v>88.482758620689665</v>
      </c>
    </row>
    <row r="154" spans="1:3" x14ac:dyDescent="0.2">
      <c r="A154" t="s">
        <v>21</v>
      </c>
      <c r="B154" s="30">
        <v>39965</v>
      </c>
      <c r="C154">
        <v>88.34482758620689</v>
      </c>
    </row>
    <row r="155" spans="1:3" x14ac:dyDescent="0.2">
      <c r="A155" t="s">
        <v>21</v>
      </c>
      <c r="B155" s="30">
        <v>39995</v>
      </c>
      <c r="C155">
        <v>98.310344827586221</v>
      </c>
    </row>
    <row r="156" spans="1:3" x14ac:dyDescent="0.2">
      <c r="A156" t="s">
        <v>21</v>
      </c>
      <c r="B156" s="30">
        <v>40026</v>
      </c>
      <c r="C156">
        <v>93.931034482758605</v>
      </c>
    </row>
    <row r="157" spans="1:3" x14ac:dyDescent="0.2">
      <c r="A157" t="s">
        <v>21</v>
      </c>
      <c r="B157" s="30">
        <v>40057</v>
      </c>
      <c r="C157">
        <v>89.620689655172399</v>
      </c>
    </row>
    <row r="158" spans="1:3" x14ac:dyDescent="0.2">
      <c r="A158" t="s">
        <v>21</v>
      </c>
      <c r="B158" s="30">
        <v>40087</v>
      </c>
      <c r="C158">
        <v>89.206896551724142</v>
      </c>
    </row>
    <row r="159" spans="1:3" x14ac:dyDescent="0.2">
      <c r="A159" t="s">
        <v>21</v>
      </c>
      <c r="B159" s="30">
        <v>40118</v>
      </c>
      <c r="C159">
        <v>87.793103448275858</v>
      </c>
    </row>
    <row r="160" spans="1:3" x14ac:dyDescent="0.2">
      <c r="A160" t="s">
        <v>21</v>
      </c>
      <c r="B160" s="30">
        <v>40148</v>
      </c>
      <c r="C160">
        <v>89.689655172413808</v>
      </c>
    </row>
    <row r="161" spans="1:3" x14ac:dyDescent="0.2">
      <c r="A161" t="s">
        <v>21</v>
      </c>
      <c r="B161" s="30">
        <v>40179</v>
      </c>
      <c r="C161">
        <v>89.620689655172399</v>
      </c>
    </row>
    <row r="162" spans="1:3" x14ac:dyDescent="0.2">
      <c r="A162" t="s">
        <v>21</v>
      </c>
      <c r="B162" s="30">
        <v>40210</v>
      </c>
      <c r="C162">
        <v>89.65517241379311</v>
      </c>
    </row>
    <row r="163" spans="1:3" x14ac:dyDescent="0.2">
      <c r="A163" t="s">
        <v>21</v>
      </c>
      <c r="B163" s="30">
        <v>40238</v>
      </c>
      <c r="C163">
        <v>97.58620689655173</v>
      </c>
    </row>
    <row r="164" spans="1:3" x14ac:dyDescent="0.2">
      <c r="A164" t="s">
        <v>21</v>
      </c>
      <c r="B164" s="30">
        <v>40269</v>
      </c>
      <c r="C164">
        <v>104.68965517241381</v>
      </c>
    </row>
    <row r="165" spans="1:3" x14ac:dyDescent="0.2">
      <c r="A165" t="s">
        <v>21</v>
      </c>
      <c r="B165" s="30">
        <v>40299</v>
      </c>
      <c r="C165">
        <v>102.41379310344827</v>
      </c>
    </row>
    <row r="166" spans="1:3" x14ac:dyDescent="0.2">
      <c r="A166" t="s">
        <v>21</v>
      </c>
      <c r="B166" s="30">
        <v>40330</v>
      </c>
      <c r="C166">
        <v>101.17241379310343</v>
      </c>
    </row>
    <row r="167" spans="1:3" x14ac:dyDescent="0.2">
      <c r="A167" t="s">
        <v>21</v>
      </c>
      <c r="B167" s="30">
        <v>40360</v>
      </c>
      <c r="C167">
        <v>104.3448275862069</v>
      </c>
    </row>
    <row r="168" spans="1:3" x14ac:dyDescent="0.2">
      <c r="A168" t="s">
        <v>21</v>
      </c>
      <c r="B168" s="30">
        <v>40391</v>
      </c>
      <c r="C168">
        <v>102.79310344827587</v>
      </c>
    </row>
    <row r="169" spans="1:3" x14ac:dyDescent="0.2">
      <c r="A169" t="s">
        <v>21</v>
      </c>
      <c r="B169" s="30">
        <v>40422</v>
      </c>
      <c r="C169">
        <v>96.551724137931032</v>
      </c>
    </row>
    <row r="170" spans="1:3" x14ac:dyDescent="0.2">
      <c r="A170" t="s">
        <v>21</v>
      </c>
      <c r="B170" s="30">
        <v>40452</v>
      </c>
      <c r="C170">
        <v>103.13793103448278</v>
      </c>
    </row>
    <row r="171" spans="1:3" x14ac:dyDescent="0.2">
      <c r="A171" t="s">
        <v>21</v>
      </c>
      <c r="B171" s="30">
        <v>40483</v>
      </c>
      <c r="C171">
        <v>104.51724137931036</v>
      </c>
    </row>
    <row r="172" spans="1:3" x14ac:dyDescent="0.2">
      <c r="A172" t="s">
        <v>21</v>
      </c>
      <c r="B172" s="30">
        <v>40513</v>
      </c>
      <c r="C172">
        <v>102.41379310344827</v>
      </c>
    </row>
    <row r="173" spans="1:3" x14ac:dyDescent="0.2">
      <c r="A173" t="s">
        <v>21</v>
      </c>
      <c r="B173" s="30">
        <v>40544</v>
      </c>
      <c r="C173">
        <v>101.51724137931033</v>
      </c>
    </row>
    <row r="174" spans="1:3" x14ac:dyDescent="0.2">
      <c r="A174" t="s">
        <v>21</v>
      </c>
      <c r="B174" s="30">
        <v>40575</v>
      </c>
      <c r="C174">
        <v>102.48275862068965</v>
      </c>
    </row>
    <row r="175" spans="1:3" x14ac:dyDescent="0.2">
      <c r="A175" t="s">
        <v>21</v>
      </c>
      <c r="B175" s="30">
        <v>40603</v>
      </c>
      <c r="C175">
        <v>113.27586206896552</v>
      </c>
    </row>
    <row r="176" spans="1:3" x14ac:dyDescent="0.2">
      <c r="A176" t="s">
        <v>21</v>
      </c>
      <c r="B176" s="30">
        <v>40634</v>
      </c>
      <c r="C176">
        <v>116.58620689655173</v>
      </c>
    </row>
    <row r="177" spans="1:3" x14ac:dyDescent="0.2">
      <c r="A177" t="s">
        <v>21</v>
      </c>
      <c r="B177" s="30">
        <v>40664</v>
      </c>
      <c r="C177">
        <v>110.82758620689654</v>
      </c>
    </row>
    <row r="178" spans="1:3" x14ac:dyDescent="0.2">
      <c r="A178" t="s">
        <v>21</v>
      </c>
      <c r="B178" s="30">
        <v>40695</v>
      </c>
      <c r="C178">
        <v>107.62068965517243</v>
      </c>
    </row>
    <row r="179" spans="1:3" x14ac:dyDescent="0.2">
      <c r="A179" t="s">
        <v>21</v>
      </c>
      <c r="B179" s="30">
        <v>40725</v>
      </c>
      <c r="C179">
        <v>112.65517241379311</v>
      </c>
    </row>
    <row r="180" spans="1:3" x14ac:dyDescent="0.2">
      <c r="A180" t="s">
        <v>21</v>
      </c>
      <c r="B180" s="30">
        <v>40756</v>
      </c>
      <c r="C180">
        <v>110.68965517241379</v>
      </c>
    </row>
    <row r="181" spans="1:3" x14ac:dyDescent="0.2">
      <c r="A181" t="s">
        <v>21</v>
      </c>
      <c r="B181" s="30">
        <v>40787</v>
      </c>
      <c r="C181">
        <v>112.93103448275862</v>
      </c>
    </row>
    <row r="182" spans="1:3" x14ac:dyDescent="0.2">
      <c r="A182" t="s">
        <v>21</v>
      </c>
      <c r="B182" s="30">
        <v>40817</v>
      </c>
      <c r="C182">
        <v>115.89655172413794</v>
      </c>
    </row>
    <row r="183" spans="1:3" x14ac:dyDescent="0.2">
      <c r="A183" t="s">
        <v>21</v>
      </c>
      <c r="B183" s="30">
        <v>40848</v>
      </c>
      <c r="C183">
        <v>108.79310344827586</v>
      </c>
    </row>
    <row r="184" spans="1:3" x14ac:dyDescent="0.2">
      <c r="A184" t="s">
        <v>21</v>
      </c>
      <c r="B184" s="30">
        <v>40878</v>
      </c>
      <c r="C184">
        <v>109.79310344827584</v>
      </c>
    </row>
    <row r="185" spans="1:3" x14ac:dyDescent="0.2">
      <c r="A185" t="s">
        <v>21</v>
      </c>
      <c r="B185" s="30">
        <v>40909</v>
      </c>
      <c r="C185">
        <v>99.827586206896555</v>
      </c>
    </row>
    <row r="186" spans="1:3" x14ac:dyDescent="0.2">
      <c r="A186" t="s">
        <v>21</v>
      </c>
      <c r="B186" s="30">
        <v>40940</v>
      </c>
      <c r="C186">
        <v>103.93103448275861</v>
      </c>
    </row>
    <row r="187" spans="1:3" x14ac:dyDescent="0.2">
      <c r="A187" t="s">
        <v>21</v>
      </c>
      <c r="B187" s="30">
        <v>40969</v>
      </c>
      <c r="C187">
        <v>110.55172413793105</v>
      </c>
    </row>
    <row r="188" spans="1:3" x14ac:dyDescent="0.2">
      <c r="A188" t="s">
        <v>21</v>
      </c>
      <c r="B188" s="30">
        <v>41000</v>
      </c>
      <c r="C188">
        <v>117.62068965517241</v>
      </c>
    </row>
    <row r="189" spans="1:3" x14ac:dyDescent="0.2">
      <c r="A189" t="s">
        <v>21</v>
      </c>
      <c r="B189" s="30">
        <v>41030</v>
      </c>
      <c r="C189">
        <v>110.41379310344827</v>
      </c>
    </row>
    <row r="190" spans="1:3" x14ac:dyDescent="0.2">
      <c r="A190" t="s">
        <v>21</v>
      </c>
      <c r="B190" s="30">
        <v>41061</v>
      </c>
      <c r="C190">
        <v>113.20689655172414</v>
      </c>
    </row>
    <row r="191" spans="1:3" x14ac:dyDescent="0.2">
      <c r="A191" t="s">
        <v>21</v>
      </c>
      <c r="B191" s="30">
        <v>41091</v>
      </c>
      <c r="C191">
        <v>118.62068965517241</v>
      </c>
    </row>
    <row r="192" spans="1:3" x14ac:dyDescent="0.2">
      <c r="A192" t="s">
        <v>21</v>
      </c>
      <c r="B192" s="30">
        <v>41122</v>
      </c>
      <c r="C192">
        <v>104.72413793103448</v>
      </c>
    </row>
    <row r="193" spans="1:3" x14ac:dyDescent="0.2">
      <c r="A193" t="s">
        <v>21</v>
      </c>
      <c r="B193" s="30">
        <v>41153</v>
      </c>
      <c r="C193">
        <v>109.00000000000001</v>
      </c>
    </row>
    <row r="194" spans="1:3" x14ac:dyDescent="0.2">
      <c r="A194" t="s">
        <v>21</v>
      </c>
      <c r="B194" s="30">
        <v>41183</v>
      </c>
      <c r="C194">
        <v>108.20689655172414</v>
      </c>
    </row>
    <row r="195" spans="1:3" x14ac:dyDescent="0.2">
      <c r="A195" t="s">
        <v>21</v>
      </c>
      <c r="B195" s="30">
        <v>41214</v>
      </c>
      <c r="C195">
        <v>105.06896551724138</v>
      </c>
    </row>
    <row r="196" spans="1:3" x14ac:dyDescent="0.2">
      <c r="A196" t="s">
        <v>21</v>
      </c>
      <c r="B196" s="30">
        <v>41244</v>
      </c>
      <c r="C196">
        <v>107.37931034482757</v>
      </c>
    </row>
    <row r="197" spans="1:3" x14ac:dyDescent="0.2">
      <c r="A197" t="s">
        <v>21</v>
      </c>
      <c r="B197" s="30">
        <v>41275</v>
      </c>
      <c r="C197">
        <v>104.3448275862069</v>
      </c>
    </row>
    <row r="198" spans="1:3" x14ac:dyDescent="0.2">
      <c r="A198" t="s">
        <v>21</v>
      </c>
      <c r="B198" s="30">
        <v>41306</v>
      </c>
      <c r="C198">
        <v>113.55172413793103</v>
      </c>
    </row>
    <row r="199" spans="1:3" x14ac:dyDescent="0.2">
      <c r="A199" t="s">
        <v>21</v>
      </c>
      <c r="B199" s="30">
        <v>41334</v>
      </c>
      <c r="C199">
        <v>111.20689655172414</v>
      </c>
    </row>
    <row r="200" spans="1:3" x14ac:dyDescent="0.2">
      <c r="A200" t="s">
        <v>21</v>
      </c>
      <c r="B200" s="30">
        <v>41365</v>
      </c>
      <c r="C200">
        <v>120.24137931034483</v>
      </c>
    </row>
    <row r="201" spans="1:3" x14ac:dyDescent="0.2">
      <c r="A201" t="s">
        <v>21</v>
      </c>
      <c r="B201" s="30">
        <v>41395</v>
      </c>
      <c r="C201">
        <v>119.17241379310344</v>
      </c>
    </row>
    <row r="202" spans="1:3" x14ac:dyDescent="0.2">
      <c r="A202" t="s">
        <v>21</v>
      </c>
      <c r="B202" s="30">
        <v>41426</v>
      </c>
      <c r="C202">
        <v>126</v>
      </c>
    </row>
    <row r="203" spans="1:3" x14ac:dyDescent="0.2">
      <c r="A203" t="s">
        <v>21</v>
      </c>
      <c r="B203" s="30">
        <v>41456</v>
      </c>
      <c r="C203">
        <v>128.93103448275863</v>
      </c>
    </row>
    <row r="204" spans="1:3" x14ac:dyDescent="0.2">
      <c r="A204" t="s">
        <v>21</v>
      </c>
      <c r="B204" s="30">
        <v>41487</v>
      </c>
      <c r="C204">
        <v>121.31034482758621</v>
      </c>
    </row>
    <row r="205" spans="1:3" x14ac:dyDescent="0.2">
      <c r="A205" t="s">
        <v>21</v>
      </c>
      <c r="B205" s="30">
        <v>41518</v>
      </c>
      <c r="C205">
        <v>120.44827586206897</v>
      </c>
    </row>
    <row r="206" spans="1:3" x14ac:dyDescent="0.2">
      <c r="A206" t="s">
        <v>21</v>
      </c>
      <c r="B206" s="30">
        <v>41548</v>
      </c>
      <c r="C206">
        <v>119.34482758620689</v>
      </c>
    </row>
    <row r="207" spans="1:3" x14ac:dyDescent="0.2">
      <c r="A207" t="s">
        <v>21</v>
      </c>
      <c r="B207" s="30">
        <v>41579</v>
      </c>
      <c r="C207">
        <v>120.17241379310344</v>
      </c>
    </row>
    <row r="208" spans="1:3" x14ac:dyDescent="0.2">
      <c r="A208" t="s">
        <v>21</v>
      </c>
      <c r="B208" s="30">
        <v>41609</v>
      </c>
      <c r="C208">
        <v>110.96551724137932</v>
      </c>
    </row>
    <row r="209" spans="1:3" x14ac:dyDescent="0.2">
      <c r="A209" t="s">
        <v>21</v>
      </c>
      <c r="B209" s="30">
        <v>41640</v>
      </c>
      <c r="C209">
        <v>111.13793103448276</v>
      </c>
    </row>
    <row r="210" spans="1:3" x14ac:dyDescent="0.2">
      <c r="A210" t="s">
        <v>21</v>
      </c>
      <c r="B210" s="30">
        <v>41671</v>
      </c>
      <c r="C210">
        <v>112.13793103448276</v>
      </c>
    </row>
    <row r="211" spans="1:3" x14ac:dyDescent="0.2">
      <c r="A211" t="s">
        <v>21</v>
      </c>
      <c r="B211" s="30">
        <v>41699</v>
      </c>
      <c r="C211">
        <v>120.10344827586206</v>
      </c>
    </row>
    <row r="212" spans="1:3" x14ac:dyDescent="0.2">
      <c r="A212" t="s">
        <v>21</v>
      </c>
      <c r="B212" s="30">
        <v>41730</v>
      </c>
      <c r="C212">
        <v>117.86206896551724</v>
      </c>
    </row>
    <row r="213" spans="1:3" x14ac:dyDescent="0.2">
      <c r="A213" t="s">
        <v>21</v>
      </c>
      <c r="B213" s="30">
        <v>41760</v>
      </c>
      <c r="C213">
        <v>109.68965517241381</v>
      </c>
    </row>
    <row r="214" spans="1:3" x14ac:dyDescent="0.2">
      <c r="A214" t="s">
        <v>21</v>
      </c>
      <c r="B214" s="30">
        <v>41791</v>
      </c>
      <c r="C214">
        <v>109.17241379310346</v>
      </c>
    </row>
    <row r="215" spans="1:3" x14ac:dyDescent="0.2">
      <c r="A215" t="s">
        <v>21</v>
      </c>
      <c r="B215" s="30">
        <v>41821</v>
      </c>
      <c r="C215">
        <v>109.68965517241381</v>
      </c>
    </row>
    <row r="216" spans="1:3" x14ac:dyDescent="0.2">
      <c r="A216" t="s">
        <v>21</v>
      </c>
      <c r="B216" s="30">
        <v>41852</v>
      </c>
      <c r="C216">
        <v>106.20689655172414</v>
      </c>
    </row>
    <row r="217" spans="1:3" x14ac:dyDescent="0.2">
      <c r="A217" t="s">
        <v>21</v>
      </c>
      <c r="B217" s="30">
        <v>41883</v>
      </c>
      <c r="C217">
        <v>108.62068965517241</v>
      </c>
    </row>
    <row r="218" spans="1:3" x14ac:dyDescent="0.2">
      <c r="A218" t="s">
        <v>21</v>
      </c>
      <c r="B218" s="30">
        <v>41913</v>
      </c>
      <c r="C218">
        <v>112.51724137931035</v>
      </c>
    </row>
    <row r="219" spans="1:3" x14ac:dyDescent="0.2">
      <c r="A219" t="s">
        <v>21</v>
      </c>
      <c r="B219" s="30">
        <v>41944</v>
      </c>
      <c r="C219">
        <v>108.17241379310344</v>
      </c>
    </row>
    <row r="220" spans="1:3" x14ac:dyDescent="0.2">
      <c r="A220" t="s">
        <v>21</v>
      </c>
      <c r="B220" s="30">
        <v>41974</v>
      </c>
      <c r="C220">
        <v>106.79310344827586</v>
      </c>
    </row>
    <row r="221" spans="1:3" x14ac:dyDescent="0.2">
      <c r="A221" t="s">
        <v>21</v>
      </c>
      <c r="B221" s="30">
        <v>42005</v>
      </c>
      <c r="C221">
        <v>100</v>
      </c>
    </row>
    <row r="222" spans="1:3" x14ac:dyDescent="0.2">
      <c r="A222" t="s">
        <v>21</v>
      </c>
      <c r="B222" s="30">
        <v>42036</v>
      </c>
      <c r="C222">
        <v>114.58620689655173</v>
      </c>
    </row>
    <row r="223" spans="1:3" x14ac:dyDescent="0.2">
      <c r="A223" t="s">
        <v>21</v>
      </c>
      <c r="B223" s="30">
        <v>42064</v>
      </c>
      <c r="C223">
        <v>114.72413793103448</v>
      </c>
    </row>
    <row r="224" spans="1:3" x14ac:dyDescent="0.2">
      <c r="A224" t="s">
        <v>21</v>
      </c>
      <c r="B224" s="30">
        <v>42095</v>
      </c>
      <c r="C224">
        <v>126.13793103448276</v>
      </c>
    </row>
    <row r="225" spans="1:3" x14ac:dyDescent="0.2">
      <c r="A225" t="s">
        <v>21</v>
      </c>
      <c r="B225" s="30">
        <v>42125</v>
      </c>
      <c r="C225">
        <v>117.06896551724138</v>
      </c>
    </row>
    <row r="226" spans="1:3" x14ac:dyDescent="0.2">
      <c r="A226" t="s">
        <v>21</v>
      </c>
      <c r="B226" s="30">
        <v>42156</v>
      </c>
      <c r="C226">
        <v>121.24137931034483</v>
      </c>
    </row>
    <row r="227" spans="1:3" x14ac:dyDescent="0.2">
      <c r="A227" t="s">
        <v>21</v>
      </c>
      <c r="B227" s="30">
        <v>42186</v>
      </c>
      <c r="C227">
        <v>128.55172413793105</v>
      </c>
    </row>
    <row r="228" spans="1:3" x14ac:dyDescent="0.2">
      <c r="A228" t="s">
        <v>21</v>
      </c>
      <c r="B228" s="30">
        <v>42217</v>
      </c>
      <c r="C228">
        <v>121.51724137931035</v>
      </c>
    </row>
    <row r="229" spans="1:3" x14ac:dyDescent="0.2">
      <c r="A229" t="s">
        <v>21</v>
      </c>
      <c r="B229" s="30">
        <v>42248</v>
      </c>
      <c r="C229">
        <v>125.62068965517241</v>
      </c>
    </row>
    <row r="230" spans="1:3" x14ac:dyDescent="0.2">
      <c r="A230" t="s">
        <v>21</v>
      </c>
      <c r="B230" s="30">
        <v>42278</v>
      </c>
      <c r="C230">
        <v>122.24137931034483</v>
      </c>
    </row>
    <row r="231" spans="1:3" x14ac:dyDescent="0.2">
      <c r="A231" t="s">
        <v>21</v>
      </c>
      <c r="B231" s="30">
        <v>42309</v>
      </c>
      <c r="C231">
        <v>128.48275862068965</v>
      </c>
    </row>
    <row r="232" spans="1:3" x14ac:dyDescent="0.2">
      <c r="A232" t="s">
        <v>21</v>
      </c>
      <c r="B232" s="30">
        <v>42339</v>
      </c>
      <c r="C232">
        <v>124.93103448275862</v>
      </c>
    </row>
    <row r="233" spans="1:3" x14ac:dyDescent="0.2">
      <c r="A233" t="s">
        <v>21</v>
      </c>
      <c r="B233" s="30">
        <v>42370</v>
      </c>
      <c r="C233">
        <v>107.58620689655173</v>
      </c>
    </row>
    <row r="234" spans="1:3" x14ac:dyDescent="0.2">
      <c r="A234" t="s">
        <v>21</v>
      </c>
      <c r="B234" s="30">
        <v>42401</v>
      </c>
      <c r="C234">
        <v>105</v>
      </c>
    </row>
    <row r="235" spans="1:3" x14ac:dyDescent="0.2">
      <c r="A235" t="s">
        <v>21</v>
      </c>
      <c r="B235" s="30">
        <v>42430</v>
      </c>
      <c r="C235">
        <v>99.310344827586206</v>
      </c>
    </row>
    <row r="236" spans="1:3" x14ac:dyDescent="0.2">
      <c r="A236" t="s">
        <v>21</v>
      </c>
      <c r="B236" s="30">
        <v>42461</v>
      </c>
      <c r="C236">
        <v>93.862068965517238</v>
      </c>
    </row>
    <row r="237" spans="1:3" x14ac:dyDescent="0.2">
      <c r="A237" t="s">
        <v>21</v>
      </c>
      <c r="B237" s="30">
        <v>42491</v>
      </c>
      <c r="C237">
        <v>96.551724137931032</v>
      </c>
    </row>
    <row r="238" spans="1:3" x14ac:dyDescent="0.2">
      <c r="A238" t="s">
        <v>21</v>
      </c>
      <c r="B238" s="30">
        <v>42522</v>
      </c>
      <c r="C238">
        <v>100.79310344827586</v>
      </c>
    </row>
    <row r="239" spans="1:3" x14ac:dyDescent="0.2">
      <c r="A239" t="s">
        <v>21</v>
      </c>
      <c r="B239" s="30">
        <v>42552</v>
      </c>
      <c r="C239">
        <v>106.44827586206897</v>
      </c>
    </row>
    <row r="240" spans="1:3" x14ac:dyDescent="0.2">
      <c r="A240" t="s">
        <v>21</v>
      </c>
      <c r="B240" s="30">
        <v>42583</v>
      </c>
      <c r="C240">
        <v>99.551724137931032</v>
      </c>
    </row>
    <row r="241" spans="1:3" x14ac:dyDescent="0.2">
      <c r="A241" t="s">
        <v>21</v>
      </c>
      <c r="B241" s="30">
        <v>42614</v>
      </c>
      <c r="C241">
        <v>103.13793103448278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workbookViewId="0">
      <selection activeCell="C13" sqref="C13"/>
    </sheetView>
  </sheetViews>
  <sheetFormatPr baseColWidth="10" defaultRowHeight="23.25" customHeight="1" x14ac:dyDescent="0.2"/>
  <cols>
    <col min="1" max="1" width="1.28515625" style="35" customWidth="1"/>
    <col min="2" max="2" width="11.42578125" style="35"/>
    <col min="3" max="3" width="5.5703125" style="36" customWidth="1"/>
    <col min="4" max="16384" width="11.42578125" style="35"/>
  </cols>
  <sheetData>
    <row r="1" spans="2:3" ht="7.5" customHeight="1" x14ac:dyDescent="0.2"/>
    <row r="2" spans="2:3" ht="23.25" customHeight="1" x14ac:dyDescent="0.2">
      <c r="B2" s="35" t="s">
        <v>24</v>
      </c>
    </row>
    <row r="3" spans="2:3" ht="23.25" customHeight="1" x14ac:dyDescent="0.2">
      <c r="B3" s="35">
        <v>-1</v>
      </c>
      <c r="C3" s="37" t="str">
        <f t="shared" ref="C3:C4" si="0">IF(B3=0,"­",IF(B3&gt;0,"p","q"))</f>
        <v>q</v>
      </c>
    </row>
    <row r="4" spans="2:3" ht="23.25" customHeight="1" x14ac:dyDescent="0.2">
      <c r="B4" s="35">
        <v>1</v>
      </c>
      <c r="C4" s="37" t="str">
        <f t="shared" si="0"/>
        <v>p</v>
      </c>
    </row>
    <row r="5" spans="2:3" ht="23.25" customHeight="1" x14ac:dyDescent="0.2">
      <c r="B5" s="35">
        <v>0</v>
      </c>
      <c r="C5" s="37" t="str">
        <f>IF(B5=0,"­",IF(B5&gt;0,"p","q"))</f>
        <v>­</v>
      </c>
    </row>
    <row r="7" spans="2:3" ht="23.25" customHeight="1" x14ac:dyDescent="0.2">
      <c r="B7" s="35" t="s">
        <v>25</v>
      </c>
    </row>
    <row r="8" spans="2:3" ht="23.25" customHeight="1" x14ac:dyDescent="0.2">
      <c r="B8" s="35">
        <v>-1</v>
      </c>
      <c r="C8" s="37" t="str">
        <f t="shared" ref="C8:C9" si="1">IF(B8=0,"­",IF(B8&gt;0,"p","q"))</f>
        <v>q</v>
      </c>
    </row>
    <row r="9" spans="2:3" ht="23.25" customHeight="1" x14ac:dyDescent="0.2">
      <c r="B9" s="35">
        <v>1</v>
      </c>
      <c r="C9" s="37" t="str">
        <f t="shared" si="1"/>
        <v>p</v>
      </c>
    </row>
    <row r="10" spans="2:3" ht="23.25" customHeight="1" x14ac:dyDescent="0.2">
      <c r="B10" s="35">
        <v>0</v>
      </c>
      <c r="C10" s="37" t="str">
        <f>IF(B10=0,"­",IF(B10&gt;0,"p","q"))</f>
        <v>­</v>
      </c>
    </row>
    <row r="12" spans="2:3" ht="23.25" customHeight="1" x14ac:dyDescent="0.2">
      <c r="B12" s="35" t="s">
        <v>26</v>
      </c>
    </row>
    <row r="13" spans="2:3" ht="23.25" customHeight="1" x14ac:dyDescent="0.2">
      <c r="B13" s="35">
        <v>-1</v>
      </c>
      <c r="C13" s="37" t="str">
        <f t="shared" ref="C13:C14" si="2">IF(B13=0,"­",IF(B13&gt;0,"p","q"))</f>
        <v>q</v>
      </c>
    </row>
    <row r="14" spans="2:3" ht="23.25" customHeight="1" x14ac:dyDescent="0.2">
      <c r="B14" s="35">
        <v>1</v>
      </c>
      <c r="C14" s="37" t="str">
        <f t="shared" si="2"/>
        <v>p</v>
      </c>
    </row>
    <row r="15" spans="2:3" ht="23.25" customHeight="1" x14ac:dyDescent="0.2">
      <c r="B15" s="35">
        <v>0</v>
      </c>
      <c r="C15" s="37" t="str">
        <f>IF(B15=0,"­",IF(B15&gt;0,"p","q"))</f>
        <v>­</v>
      </c>
    </row>
  </sheetData>
  <conditionalFormatting sqref="C3:C5">
    <cfRule type="expression" dxfId="3" priority="3">
      <formula>C3="q"</formula>
    </cfRule>
    <cfRule type="expression" dxfId="2" priority="4">
      <formula>C3="p"</formula>
    </cfRule>
  </conditionalFormatting>
  <conditionalFormatting sqref="C8:C10">
    <cfRule type="expression" dxfId="1" priority="1">
      <formula>C8="p"</formula>
    </cfRule>
    <cfRule type="expression" dxfId="0" priority="2">
      <formula>C8="q"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Tablero</vt:lpstr>
      <vt:lpstr>Datos históricos</vt:lpstr>
      <vt:lpstr>Hoja3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Caro Solis</dc:creator>
  <cp:lastModifiedBy>Ignacio Caro Solis</cp:lastModifiedBy>
  <dcterms:created xsi:type="dcterms:W3CDTF">2016-10-18T17:28:47Z</dcterms:created>
  <dcterms:modified xsi:type="dcterms:W3CDTF">2016-10-24T19:40:17Z</dcterms:modified>
</cp:coreProperties>
</file>